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Calculator" sheetId="2" state="visible" r:id="rId4"/>
    <sheet name="Trade plan" sheetId="3" state="visible" r:id="rId5"/>
    <sheet name="Risk table" sheetId="4" state="visible" r:id="rId6"/>
    <sheet name="Example" sheetId="5" state="visible" r:id="rId7"/>
    <sheet name="List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<sst xmlns="http://schemas.openxmlformats.org/spreadsheetml/2006/main" count="281" uniqueCount="166">
  <si>
    <t xml:space="preserve">Position size spreadsheet</t>
  </si>
  <si>
    <t xml:space="preserve">Version v1.0, 29 Oct 2026. From becoin.net/templates/position-size-spreadsheet. No macros. Excel 2016+, Google Sheets, LibreOffice.</t>
  </si>
  <si>
    <t xml:space="preserve">What it does</t>
  </si>
  <si>
    <t xml:space="preserve">Works out how many shares, lots, coins or contracts to trade so that a loss at your stop costs a fixed % of your account.</t>
  </si>
  <si>
    <t xml:space="preserve">Core formula: size = (account x risk %) / (|entry - stop| x multiplier x FX rate), rounded DOWN to the size step.</t>
  </si>
  <si>
    <t xml:space="preserve">A second limit caps the position value at a % of the account. The sheet uses whichever size is smaller.</t>
  </si>
  <si>
    <t xml:space="preserve">Tabs</t>
  </si>
  <si>
    <t xml:space="preserve">Calculator - one trade, step by step. Type in the yellow cells.</t>
  </si>
  <si>
    <t xml:space="preserve">Trade plan - your settings (account, risk %, default target R), market defaults, and a 200-row log of planned trades.</t>
  </si>
  <si>
    <t xml:space="preserve">Risk table - risk amount by account size, size for one stop distance, and what a losing streak does at each risk %.</t>
  </si>
  <si>
    <t xml:space="preserve">Example - the Trade plan tab filled with 8 fictional trades (stocks, forex, crypto, futures). Example data is fictional.</t>
  </si>
  <si>
    <t xml:space="preserve">Lists - values for the Market and Long / Short dropdowns.</t>
  </si>
  <si>
    <t xml:space="preserve">How to use it</t>
  </si>
  <si>
    <t xml:space="preserve">1. On Trade plan, type your account size (B4), risk per trade (B5, e.g. 1%) and default target R multiple (B6).</t>
  </si>
  <si>
    <t xml:space="preserve">2. Check the market defaults (D4:I7): multiplier, size step and max position %. Change them to match your broker.</t>
  </si>
  <si>
    <t xml:space="preserve">3. For each planned trade, fill date, symbol, market, Long/Short, entry and stop. Target is optional.</t>
  </si>
  <si>
    <t xml:space="preserve">4. Forex: for pairs where your account currency is not the quote currency (e.g. USD/JPY or EUR/GBP with a USD account),</t>
  </si>
  <si>
    <t xml:space="preserve">   type the FX rate that turns 1 unit of the quote currency into your account currency. USD/JPY at 149.80 -&gt; 1/149.80 = 0.006676.</t>
  </si>
  <si>
    <t xml:space="preserve">5. Futures: type the dollar value of a 1.00-point move per contract in "Multiplier" (from the exchange contract specs).</t>
  </si>
  <si>
    <t xml:space="preserve">6. Read POSITION SIZE (column W) and the Check column. Fix anything that is not "OK" or "Capped by max position".</t>
  </si>
  <si>
    <t xml:space="preserve">Colour key</t>
  </si>
  <si>
    <t xml:space="preserve">Yellow = input. Grey = formula (do not type over it). Check column: green OK, amber capped, red needs a fix.</t>
  </si>
  <si>
    <t xml:space="preserve">Limits</t>
  </si>
  <si>
    <t xml:space="preserve">Risk at stop ignores fees, spread, slippage and gaps. A stop order is not a guaranteed exit price (see Investor.gov on stop orders).</t>
  </si>
  <si>
    <t xml:space="preserve">No live prices. FX rates and contract multipliers are typed by you; check your broker or exchange contract specs.</t>
  </si>
  <si>
    <t xml:space="preserve">A standard lot of 100,000 units is a common broker convention, not a law. Some brokers quote mini (10,000) or micro (1,000) lots.</t>
  </si>
  <si>
    <t xml:space="preserve">Margin and leverage are not modelled. A small risk % can still be a large leveraged position in forex or futures.</t>
  </si>
  <si>
    <t xml:space="preserve">Disclaimer</t>
  </si>
  <si>
    <t xml:space="preserve">Educational template only, not financial or investment advice. Trading can lose money, including more than you deposit on margin.</t>
  </si>
  <si>
    <t xml:space="preserve">Example data is fictional: symbols, prices and amounts are made up to show the formulas working.</t>
  </si>
  <si>
    <t xml:space="preserve">Position size calculator (one trade)</t>
  </si>
  <si>
    <t xml:space="preserve">Yellow = type here. Blank optional cells use the settings and market defaults on the 'Trade plan' tab.</t>
  </si>
  <si>
    <t xml:space="preserve">Input</t>
  </si>
  <si>
    <t xml:space="preserve">Value</t>
  </si>
  <si>
    <t xml:space="preserve">Notes</t>
  </si>
  <si>
    <t xml:space="preserve">Account size</t>
  </si>
  <si>
    <t xml:space="preserve">Blank = Trade plan B4</t>
  </si>
  <si>
    <t xml:space="preserve">Risk per trade %</t>
  </si>
  <si>
    <t xml:space="preserve">Blank = Trade plan B5. 1% is typed as 1%</t>
  </si>
  <si>
    <t xml:space="preserve">Market</t>
  </si>
  <si>
    <t xml:space="preserve">Dropdown: Stock, Forex, Crypto, Futures</t>
  </si>
  <si>
    <t xml:space="preserve">Long / Short</t>
  </si>
  <si>
    <t xml:space="preserve">Dropdown</t>
  </si>
  <si>
    <t xml:space="preserve">Entry price</t>
  </si>
  <si>
    <t xml:space="preserve">Stop price</t>
  </si>
  <si>
    <t xml:space="preserve">Where the trade idea is wrong. Below entry for a long, above for a short</t>
  </si>
  <si>
    <t xml:space="preserve">Target price</t>
  </si>
  <si>
    <t xml:space="preserve">Blank = auto target at the R multiple below</t>
  </si>
  <si>
    <t xml:space="preserve">Target R multiple</t>
  </si>
  <si>
    <t xml:space="preserve">Blank = Trade plan B6</t>
  </si>
  <si>
    <t xml:space="preserve">Multiplier / contract size</t>
  </si>
  <si>
    <t xml:space="preserve">Blank = market default: Stock 1, Forex 100,000, Crypto 1, Futures: type $ per point</t>
  </si>
  <si>
    <t xml:space="preserve">Quote to account FX rate</t>
  </si>
  <si>
    <t xml:space="preserve">Blank = 1. Value of 1 unit of the quote currency in your account currency, e.g. USD/JPY with a USD account: 1 / USDJPY price</t>
  </si>
  <si>
    <t xml:space="preserve">Pip size (Forex)</t>
  </si>
  <si>
    <t xml:space="preserve">Blank = 0.0001. Use 0.01 for JPY pairs</t>
  </si>
  <si>
    <t xml:space="preserve">Size step</t>
  </si>
  <si>
    <t xml:space="preserve">Blank = market default: Stock 1, Forex 0.01 lot, Crypto 0.0001, Futures 1</t>
  </si>
  <si>
    <t xml:space="preserve">Max position % of account</t>
  </si>
  <si>
    <t xml:space="preserve">Blank = market default; type 0 for no cap</t>
  </si>
  <si>
    <t xml:space="preserve">Result</t>
  </si>
  <si>
    <t xml:space="preserve">How it is worked out</t>
  </si>
  <si>
    <t xml:space="preserve">Account used</t>
  </si>
  <si>
    <t xml:space="preserve">Input or Trade plan B4</t>
  </si>
  <si>
    <t xml:space="preserve">Risk % used</t>
  </si>
  <si>
    <t xml:space="preserve">Input or Trade plan B5</t>
  </si>
  <si>
    <t xml:space="preserve">Risk amount</t>
  </si>
  <si>
    <t xml:space="preserve">Account x risk %</t>
  </si>
  <si>
    <t xml:space="preserve">Stop distance (price)</t>
  </si>
  <si>
    <t xml:space="preserve">|entry - stop|</t>
  </si>
  <si>
    <t xml:space="preserve">Stop distance in pips (Forex)</t>
  </si>
  <si>
    <t xml:space="preserve">Stop distance / pip size</t>
  </si>
  <si>
    <t xml:space="preserve">Multiplier used</t>
  </si>
  <si>
    <t xml:space="preserve">Input or market default</t>
  </si>
  <si>
    <t xml:space="preserve">Pip value per lot (Forex)</t>
  </si>
  <si>
    <t xml:space="preserve">Pip size x 100,000 x FX rate. EUR/USD with a USD account: 0.0001 x 100,000 x 1 = 10.00</t>
  </si>
  <si>
    <t xml:space="preserve">Size step used</t>
  </si>
  <si>
    <t xml:space="preserve">Risk per 1 unit</t>
  </si>
  <si>
    <t xml:space="preserve">Stop distance x multiplier x FX rate (1 unit = 1 share, lot, coin or contract)</t>
  </si>
  <si>
    <t xml:space="preserve">Size by risk (rounded down)</t>
  </si>
  <si>
    <t xml:space="preserve">Risk amount / risk per unit, rounded down to the size step</t>
  </si>
  <si>
    <t xml:space="preserve">Max position % used</t>
  </si>
  <si>
    <t xml:space="preserve">Input or market default; 0 = no cap</t>
  </si>
  <si>
    <t xml:space="preserve">Max size by position cap</t>
  </si>
  <si>
    <t xml:space="preserve">Account x max % / (entry x multiplier x FX rate), rounded down</t>
  </si>
  <si>
    <t xml:space="preserve">POSITION SIZE</t>
  </si>
  <si>
    <t xml:space="preserve">The smaller of the two sizes</t>
  </si>
  <si>
    <t xml:space="preserve">Unit</t>
  </si>
  <si>
    <t xml:space="preserve">Risk at stop</t>
  </si>
  <si>
    <t xml:space="preserve">Position size x risk per unit (before fees and slippage)</t>
  </si>
  <si>
    <t xml:space="preserve">Risk % of account</t>
  </si>
  <si>
    <t xml:space="preserve">At or below the risk % because of rounding down</t>
  </si>
  <si>
    <t xml:space="preserve">Position value (notional)</t>
  </si>
  <si>
    <t xml:space="preserve">Size x entry x multiplier x FX rate</t>
  </si>
  <si>
    <t xml:space="preserve">Target price used</t>
  </si>
  <si>
    <t xml:space="preserve">Input, or entry +/- R multiple x stop distance</t>
  </si>
  <si>
    <t xml:space="preserve">Reward : risk</t>
  </si>
  <si>
    <t xml:space="preserve">|target - entry| / |entry - stop|</t>
  </si>
  <si>
    <t xml:space="preserve">Reward at target</t>
  </si>
  <si>
    <t xml:space="preserve">Before fees</t>
  </si>
  <si>
    <t xml:space="preserve">Check</t>
  </si>
  <si>
    <t xml:space="preserve">Trade plan log</t>
  </si>
  <si>
    <t xml:space="preserve">Yellow = type here. Grey = formulas, do not type. One row per planned trade, any market. Sizes round DOWN to the size step so risk never exceeds the limit.</t>
  </si>
  <si>
    <t xml:space="preserve">Setting</t>
  </si>
  <si>
    <t xml:space="preserve">Default multiplier</t>
  </si>
  <si>
    <t xml:space="preserve">Default size step</t>
  </si>
  <si>
    <t xml:space="preserve">Max position % of account (blank = no cap)</t>
  </si>
  <si>
    <t xml:space="preserve">Note</t>
  </si>
  <si>
    <t xml:space="preserve">Plan summary</t>
  </si>
  <si>
    <t xml:space="preserve">Account size (account currency)</t>
  </si>
  <si>
    <t xml:space="preserve">Stock</t>
  </si>
  <si>
    <t xml:space="preserve">shares</t>
  </si>
  <si>
    <t xml:space="preserve">Whole shares. Set step 0.001 if your broker allows fractional shares.</t>
  </si>
  <si>
    <t xml:space="preserve">Trades with a size</t>
  </si>
  <si>
    <t xml:space="preserve">Risk per trade (% of account)</t>
  </si>
  <si>
    <t xml:space="preserve">Forex</t>
  </si>
  <si>
    <t xml:space="preserve">lots</t>
  </si>
  <si>
    <t xml:space="preserve">1 standard lot = 100,000 units of the base currency (common broker convention; check yours).</t>
  </si>
  <si>
    <t xml:space="preserve">Total risk if every stop is hit</t>
  </si>
  <si>
    <t xml:space="preserve">Default target (R multiple)</t>
  </si>
  <si>
    <t xml:space="preserve">Crypto</t>
  </si>
  <si>
    <t xml:space="preserve">coins</t>
  </si>
  <si>
    <t xml:space="preserve">Step = smallest order size your exchange accepts.</t>
  </si>
  <si>
    <t xml:space="preserve">... as % of account</t>
  </si>
  <si>
    <t xml:space="preserve">Account currency (label only)</t>
  </si>
  <si>
    <t xml:space="preserve">USD</t>
  </si>
  <si>
    <t xml:space="preserve">Futures</t>
  </si>
  <si>
    <t xml:space="preserve">contracts</t>
  </si>
  <si>
    <t xml:space="preserve">No default: type the $ value of a 1.00-point move per contract in the row (e.g. 5 or 50).</t>
  </si>
  <si>
    <t xml:space="preserve">Largest single-trade risk %</t>
  </si>
  <si>
    <t xml:space="preserve">Rows needing attention</t>
  </si>
  <si>
    <t xml:space="preserve">Leave "Max position %" blank for Forex and Futures: notional value there is leveraged, so a cap on it rarely makes sense. Use the risk % instead.</t>
  </si>
  <si>
    <t xml:space="preserve">Date</t>
  </si>
  <si>
    <t xml:space="preserve">Symbol</t>
  </si>
  <si>
    <t xml:space="preserve">Target price (blank = auto)</t>
  </si>
  <si>
    <t xml:space="preserve">Risk % (blank = default)</t>
  </si>
  <si>
    <t xml:space="preserve">Multiplier / contract size (blank = default)</t>
  </si>
  <si>
    <t xml:space="preserve">Quote to account FX rate (blank = 1)</t>
  </si>
  <si>
    <t xml:space="preserve">Pip size, Forex (blank = 0.0001)</t>
  </si>
  <si>
    <t xml:space="preserve">Size step (blank = default)</t>
  </si>
  <si>
    <t xml:space="preserve">Risk amount allowed</t>
  </si>
  <si>
    <t xml:space="preserve">Stop in pips (Forex)</t>
  </si>
  <si>
    <t xml:space="preserve">Size by risk</t>
  </si>
  <si>
    <t xml:space="preserve">Target used</t>
  </si>
  <si>
    <t xml:space="preserve">Risk by account size</t>
  </si>
  <si>
    <t xml:space="preserve">Yellow cells are editable. Every other number is a formula.</t>
  </si>
  <si>
    <t xml:space="preserve">1. Risk amount per trade = account x risk %</t>
  </si>
  <si>
    <t xml:space="preserve">Account size  \  risk per trade</t>
  </si>
  <si>
    <t xml:space="preserve">2. Position size for one stop distance</t>
  </si>
  <si>
    <t xml:space="preserve">Value of a 1.00 move per unit (1 for shares)</t>
  </si>
  <si>
    <t xml:space="preserve">3. Account left after a losing streak at a fixed risk % (each loss = risk % of the current balance)</t>
  </si>
  <si>
    <t xml:space="preserve">Losses in a row  \  risk per trade</t>
  </si>
  <si>
    <t xml:space="preserve">4. Gain needed to get back to the starting balance after that streak</t>
  </si>
  <si>
    <t xml:space="preserve">Tables 3 and 4 are arithmetic, not forecasts: they show what a streak of full losses would do at each risk level.</t>
  </si>
  <si>
    <t xml:space="preserve">Example trade plan (fictional data)</t>
  </si>
  <si>
    <t xml:space="preserve">All symbols, prices and amounts on this tab are made up to show the formulas working. Yellow = type here. Grey = formulas, do not type. One row per planned trade, any market. Sizes round DOWN to the size step so risk never exceeds the limit.</t>
  </si>
  <si>
    <t xml:space="preserve">TKR-A</t>
  </si>
  <si>
    <t xml:space="preserve">Long</t>
  </si>
  <si>
    <t xml:space="preserve">TKR-B</t>
  </si>
  <si>
    <t xml:space="preserve">Short</t>
  </si>
  <si>
    <t xml:space="preserve">EUR/USD</t>
  </si>
  <si>
    <t xml:space="preserve">USD/JPY</t>
  </si>
  <si>
    <t xml:space="preserve">COIN-X</t>
  </si>
  <si>
    <t xml:space="preserve">IDX-MICRO</t>
  </si>
  <si>
    <t xml:space="preserve">IDX-MINI</t>
  </si>
  <si>
    <t xml:space="preserve">TKR-C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</si>
</sst>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#,##0.00"/>
    <numFmt numFmtId="166" formatCode="0.00%"/>
    <numFmt numFmtId="167" formatCode="#,##0.00###"/>
    <numFmt numFmtId="168" formatCode="0.0#"/>
    <numFmt numFmtId="169" formatCode="#,##0.##"/>
    <numFmt numFmtId="170" formatCode="0.000000"/>
    <numFmt numFmtId="171" formatCode="0.0000"/>
    <numFmt numFmtId="172" formatCode="#,##0.####"/>
    <numFmt numFmtId="173" formatCode="#,##0.0"/>
    <numFmt numFmtId="174" formatCode="0.00"/>
    <numFmt numFmtId="175" formatCode="0%"/>
    <numFmt numFmtId="176" formatCode="0"/>
    <numFmt numFmtId="177" formatCode="yyyy\-mm\-dd"/>
    <numFmt numFmtId="178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847C1"/>
      <name val="Cambria"/>
      <family val="0"/>
      <charset val="1"/>
    </font>
    <font>
      <b val="true"/>
      <sz val="12"/>
      <color rgb="FF4847C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3"/>
      <color rgb="FF4847C1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847C1"/>
        <bgColor rgb="FF3A39A6"/>
      </patternFill>
    </fill>
    <fill>
      <patternFill patternType="solid">
        <fgColor rgb="FFFFF7E0"/>
        <bgColor rgb="FFF2F2F7"/>
      </patternFill>
    </fill>
    <fill>
      <patternFill patternType="solid">
        <fgColor rgb="FFF2F2F7"/>
        <bgColor rgb="FFFFF7E0"/>
      </patternFill>
    </fill>
    <fill>
      <patternFill patternType="solid">
        <fgColor rgb="FF3A39A6"/>
        <bgColor rgb="FF4847C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EEC"/>
      </left>
      <right style="thin">
        <color rgb="FFDEDEEC"/>
      </right>
      <top style="thin">
        <color rgb="FFDEDEEC"/>
      </top>
      <bottom style="thin">
        <color rgb="FFDEDE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DF3E6"/>
        </patternFill>
      </fill>
    </dxf>
    <dxf>
      <fill>
        <patternFill>
          <bgColor rgb="FFFFE9B3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0"/>
      <rgbColor rgb="FFDDF3E6"/>
      <rgbColor rgb="FF660066"/>
      <rgbColor rgb="FFFF8080"/>
      <rgbColor rgb="FF0066CC"/>
      <rgbColor rgb="FFDEDE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7"/>
      <rgbColor rgb="FFCCFFCC"/>
      <rgbColor rgb="FFFFE9B3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4847C1"/>
      <rgbColor rgb="FF969696"/>
      <rgbColor rgb="FF003366"/>
      <rgbColor rgb="FF339966"/>
      <rgbColor rgb="FF003300"/>
      <rgbColor rgb="FF333300"/>
      <rgbColor rgb="FF993300"/>
      <rgbColor rgb="FF993366"/>
      <rgbColor rgb="FF3A39A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0" t="s">
        <v>1</v>
      </c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0" t="s">
        <v>3</v>
      </c>
    </row>
    <row r="6" customFormat="false" ht="15" hidden="false" customHeight="false" outlineLevel="0" collapsed="false">
      <c r="B6" s="0" t="s">
        <v>4</v>
      </c>
    </row>
    <row r="7" customFormat="false" ht="15" hidden="false" customHeight="false" outlineLevel="0" collapsed="false">
      <c r="B7" s="0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0" t="s">
        <v>7</v>
      </c>
    </row>
    <row r="11" customFormat="false" ht="15" hidden="false" customHeight="false" outlineLevel="0" collapsed="false">
      <c r="B11" s="0" t="s">
        <v>8</v>
      </c>
    </row>
    <row r="12" customFormat="false" ht="15" hidden="false" customHeight="false" outlineLevel="0" collapsed="false">
      <c r="B12" s="0" t="s">
        <v>9</v>
      </c>
    </row>
    <row r="13" customFormat="false" ht="15" hidden="false" customHeight="false" outlineLevel="0" collapsed="false">
      <c r="B13" s="0" t="s">
        <v>10</v>
      </c>
    </row>
    <row r="14" customFormat="false" ht="15" hidden="false" customHeight="false" outlineLevel="0" collapsed="false">
      <c r="B14" s="0" t="s">
        <v>11</v>
      </c>
    </row>
    <row r="16" customFormat="false" ht="15" hidden="false" customHeight="false" outlineLevel="0" collapsed="false">
      <c r="B16" s="2" t="s">
        <v>12</v>
      </c>
    </row>
    <row r="17" customFormat="false" ht="15" hidden="false" customHeight="false" outlineLevel="0" collapsed="false">
      <c r="B17" s="0" t="s">
        <v>13</v>
      </c>
    </row>
    <row r="18" customFormat="false" ht="15" hidden="false" customHeight="false" outlineLevel="0" collapsed="false">
      <c r="B18" s="0" t="s">
        <v>14</v>
      </c>
    </row>
    <row r="19" customFormat="false" ht="15" hidden="false" customHeight="false" outlineLevel="0" collapsed="false">
      <c r="B19" s="0" t="s">
        <v>15</v>
      </c>
    </row>
    <row r="20" customFormat="false" ht="15" hidden="false" customHeight="false" outlineLevel="0" collapsed="false">
      <c r="B20" s="0" t="s">
        <v>16</v>
      </c>
    </row>
    <row r="21" customFormat="false" ht="15" hidden="false" customHeight="false" outlineLevel="0" collapsed="false">
      <c r="B21" s="0" t="s">
        <v>17</v>
      </c>
    </row>
    <row r="22" customFormat="false" ht="15" hidden="false" customHeight="false" outlineLevel="0" collapsed="false">
      <c r="B22" s="0" t="s">
        <v>18</v>
      </c>
    </row>
    <row r="23" customFormat="false" ht="15" hidden="false" customHeight="false" outlineLevel="0" collapsed="false">
      <c r="B23" s="0" t="s">
        <v>19</v>
      </c>
    </row>
    <row r="25" customFormat="false" ht="15" hidden="false" customHeight="false" outlineLevel="0" collapsed="false">
      <c r="B25" s="2" t="s">
        <v>20</v>
      </c>
    </row>
    <row r="26" customFormat="false" ht="15" hidden="false" customHeight="false" outlineLevel="0" collapsed="false">
      <c r="B26" s="0" t="s">
        <v>21</v>
      </c>
    </row>
    <row r="28" customFormat="false" ht="15" hidden="false" customHeight="false" outlineLevel="0" collapsed="false">
      <c r="B28" s="2" t="s">
        <v>22</v>
      </c>
    </row>
    <row r="29" customFormat="false" ht="15" hidden="false" customHeight="false" outlineLevel="0" collapsed="false">
      <c r="B29" s="0" t="s">
        <v>23</v>
      </c>
    </row>
    <row r="30" customFormat="false" ht="15" hidden="false" customHeight="false" outlineLevel="0" collapsed="false">
      <c r="B30" s="0" t="s">
        <v>24</v>
      </c>
    </row>
    <row r="31" customFormat="false" ht="15" hidden="false" customHeight="false" outlineLevel="0" collapsed="false">
      <c r="B31" s="0" t="s">
        <v>25</v>
      </c>
    </row>
    <row r="32" customFormat="false" ht="15" hidden="false" customHeight="false" outlineLevel="0" collapsed="false">
      <c r="B32" s="0" t="s">
        <v>26</v>
      </c>
    </row>
    <row r="34" customFormat="false" ht="15" hidden="false" customHeight="false" outlineLevel="0" collapsed="false">
      <c r="B34" s="2" t="s">
        <v>27</v>
      </c>
    </row>
    <row r="35" customFormat="false" ht="15" hidden="false" customHeight="false" outlineLevel="0" collapsed="false">
      <c r="B35" s="0" t="s">
        <v>28</v>
      </c>
    </row>
    <row r="36" customFormat="false" ht="15" hidden="false" customHeight="false" outlineLevel="0" collapsed="false">
      <c r="B36" s="0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0" t="s">
        <v>31</v>
      </c>
    </row>
    <row r="3" customFormat="false" ht="15" hidden="false" customHeight="false" outlineLevel="0" collapsed="false">
      <c r="A3" s="3" t="s">
        <v>32</v>
      </c>
      <c r="B3" s="3" t="s">
        <v>33</v>
      </c>
      <c r="C3" s="3" t="s">
        <v>34</v>
      </c>
    </row>
    <row r="4" customFormat="false" ht="15" hidden="false" customHeight="false" outlineLevel="0" collapsed="false">
      <c r="A4" s="4" t="s">
        <v>35</v>
      </c>
      <c r="B4" s="5"/>
      <c r="C4" s="6" t="s">
        <v>36</v>
      </c>
    </row>
    <row r="5" customFormat="false" ht="15" hidden="false" customHeight="false" outlineLevel="0" collapsed="false">
      <c r="A5" s="4" t="s">
        <v>37</v>
      </c>
      <c r="B5" s="7"/>
      <c r="C5" s="6" t="s">
        <v>38</v>
      </c>
    </row>
    <row r="6" customFormat="false" ht="15" hidden="false" customHeight="false" outlineLevel="0" collapsed="false">
      <c r="A6" s="4" t="s">
        <v>39</v>
      </c>
      <c r="B6" s="8"/>
      <c r="C6" s="6" t="s">
        <v>40</v>
      </c>
    </row>
    <row r="7" customFormat="false" ht="15" hidden="false" customHeight="false" outlineLevel="0" collapsed="false">
      <c r="A7" s="4" t="s">
        <v>41</v>
      </c>
      <c r="B7" s="8"/>
      <c r="C7" s="6" t="s">
        <v>42</v>
      </c>
    </row>
    <row r="8" customFormat="false" ht="15" hidden="false" customHeight="false" outlineLevel="0" collapsed="false">
      <c r="A8" s="4" t="s">
        <v>43</v>
      </c>
      <c r="B8" s="9"/>
      <c r="C8" s="6"/>
    </row>
    <row r="9" customFormat="false" ht="15" hidden="false" customHeight="false" outlineLevel="0" collapsed="false">
      <c r="A9" s="4" t="s">
        <v>44</v>
      </c>
      <c r="B9" s="9"/>
      <c r="C9" s="6" t="s">
        <v>45</v>
      </c>
    </row>
    <row r="10" customFormat="false" ht="15" hidden="false" customHeight="false" outlineLevel="0" collapsed="false">
      <c r="A10" s="4" t="s">
        <v>46</v>
      </c>
      <c r="B10" s="9"/>
      <c r="C10" s="6" t="s">
        <v>47</v>
      </c>
    </row>
    <row r="11" customFormat="false" ht="15" hidden="false" customHeight="false" outlineLevel="0" collapsed="false">
      <c r="A11" s="4" t="s">
        <v>48</v>
      </c>
      <c r="B11" s="10"/>
      <c r="C11" s="6" t="s">
        <v>49</v>
      </c>
    </row>
    <row r="12" customFormat="false" ht="15" hidden="false" customHeight="false" outlineLevel="0" collapsed="false">
      <c r="A12" s="4" t="s">
        <v>50</v>
      </c>
      <c r="B12" s="11"/>
      <c r="C12" s="6" t="s">
        <v>51</v>
      </c>
    </row>
    <row r="13" customFormat="false" ht="28.35" hidden="false" customHeight="false" outlineLevel="0" collapsed="false">
      <c r="A13" s="4" t="s">
        <v>52</v>
      </c>
      <c r="B13" s="12"/>
      <c r="C13" s="6" t="s">
        <v>53</v>
      </c>
    </row>
    <row r="14" customFormat="false" ht="15" hidden="false" customHeight="false" outlineLevel="0" collapsed="false">
      <c r="A14" s="4" t="s">
        <v>54</v>
      </c>
      <c r="B14" s="13"/>
      <c r="C14" s="6" t="s">
        <v>55</v>
      </c>
    </row>
    <row r="15" customFormat="false" ht="15" hidden="false" customHeight="false" outlineLevel="0" collapsed="false">
      <c r="A15" s="4" t="s">
        <v>56</v>
      </c>
      <c r="B15" s="14"/>
      <c r="C15" s="6" t="s">
        <v>57</v>
      </c>
    </row>
    <row r="16" customFormat="false" ht="15" hidden="false" customHeight="false" outlineLevel="0" collapsed="false">
      <c r="A16" s="4" t="s">
        <v>58</v>
      </c>
      <c r="B16" s="7"/>
      <c r="C16" s="6" t="s">
        <v>59</v>
      </c>
    </row>
    <row r="18" customFormat="false" ht="15" hidden="false" customHeight="false" outlineLevel="0" collapsed="false">
      <c r="A18" s="3" t="s">
        <v>60</v>
      </c>
      <c r="B18" s="3" t="s">
        <v>33</v>
      </c>
      <c r="C18" s="3" t="s">
        <v>61</v>
      </c>
    </row>
    <row r="19" customFormat="false" ht="15" hidden="false" customHeight="false" outlineLevel="0" collapsed="false">
      <c r="A19" s="4" t="s">
        <v>62</v>
      </c>
      <c r="B19" s="15" t="n">
        <f aca="false">IF($B$4&lt;&gt;"",$B$4,N('Trade plan'!$B$4))</f>
        <v>0</v>
      </c>
      <c r="C19" s="6" t="s">
        <v>63</v>
      </c>
    </row>
    <row r="20" customFormat="false" ht="15" hidden="false" customHeight="false" outlineLevel="0" collapsed="false">
      <c r="A20" s="4" t="s">
        <v>64</v>
      </c>
      <c r="B20" s="16" t="n">
        <f aca="false">IF($B$5&lt;&gt;"",$B$5,N('Trade plan'!$B$5))</f>
        <v>0.01</v>
      </c>
      <c r="C20" s="6" t="s">
        <v>65</v>
      </c>
    </row>
    <row r="21" customFormat="false" ht="15" hidden="false" customHeight="false" outlineLevel="0" collapsed="false">
      <c r="A21" s="4" t="s">
        <v>66</v>
      </c>
      <c r="B21" s="15" t="n">
        <f aca="false">B19*B20</f>
        <v>0</v>
      </c>
      <c r="C21" s="6" t="s">
        <v>67</v>
      </c>
    </row>
    <row r="22" customFormat="false" ht="15" hidden="false" customHeight="false" outlineLevel="0" collapsed="false">
      <c r="A22" s="4" t="s">
        <v>68</v>
      </c>
      <c r="B22" s="17" t="str">
        <f aca="false">IF(OR($B$8="",$B$9=""),"",ABS($B$8-$B$9))</f>
        <v/>
      </c>
      <c r="C22" s="6" t="s">
        <v>69</v>
      </c>
    </row>
    <row r="23" customFormat="false" ht="15" hidden="false" customHeight="false" outlineLevel="0" collapsed="false">
      <c r="A23" s="4" t="s">
        <v>70</v>
      </c>
      <c r="B23" s="18" t="str">
        <f aca="false">IF(OR($B$6&lt;&gt;"Forex",B22=""),"",B22/IF($B$14="",0.0001,$B$14))</f>
        <v/>
      </c>
      <c r="C23" s="6" t="s">
        <v>71</v>
      </c>
    </row>
    <row r="24" customFormat="false" ht="15" hidden="false" customHeight="false" outlineLevel="0" collapsed="false">
      <c r="A24" s="4" t="s">
        <v>72</v>
      </c>
      <c r="B24" s="19" t="str">
        <f aca="false">IF($B$12&lt;&gt;"",$B$12,IFERROR(IF(N(INDEX('Trade plan'!$E$4:$E$7,MATCH($B$6,'Trade plan'!$D$4:$D$7,0)))=0,"",INDEX('Trade plan'!$E$4:$E$7,MATCH($B$6,'Trade plan'!$D$4:$D$7,0))),""))</f>
        <v/>
      </c>
      <c r="C24" s="6" t="s">
        <v>73</v>
      </c>
    </row>
    <row r="25" customFormat="false" ht="15" hidden="false" customHeight="false" outlineLevel="0" collapsed="false">
      <c r="A25" s="4" t="s">
        <v>74</v>
      </c>
      <c r="B25" s="15" t="str">
        <f aca="false">IF(OR($B$6&lt;&gt;"Forex",B24=""),"",IF($B$14="",0.0001,$B$14)*B24*IF($B$13="",1,$B$13))</f>
        <v/>
      </c>
      <c r="C25" s="6" t="s">
        <v>75</v>
      </c>
    </row>
    <row r="26" customFormat="false" ht="15" hidden="false" customHeight="false" outlineLevel="0" collapsed="false">
      <c r="A26" s="4" t="s">
        <v>76</v>
      </c>
      <c r="B26" s="20" t="str">
        <f aca="false">IF($B$15&lt;&gt;"",$B$15,IFERROR(IF(N(INDEX('Trade plan'!$F$4:$F$7,MATCH($B$6,'Trade plan'!$D$4:$D$7,0)))=0,"",INDEX('Trade plan'!$F$4:$F$7,MATCH($B$6,'Trade plan'!$D$4:$D$7,0))),""))</f>
        <v/>
      </c>
      <c r="C26" s="6" t="s">
        <v>73</v>
      </c>
    </row>
    <row r="27" customFormat="false" ht="15" hidden="false" customHeight="false" outlineLevel="0" collapsed="false">
      <c r="A27" s="4" t="s">
        <v>77</v>
      </c>
      <c r="B27" s="15" t="str">
        <f aca="false">IF(OR(B22="",B24=""),"",IF(B22=0,"",B22*B24*IF($B$13="",1,$B$13)))</f>
        <v/>
      </c>
      <c r="C27" s="6" t="s">
        <v>78</v>
      </c>
    </row>
    <row r="28" customFormat="false" ht="15" hidden="false" customHeight="false" outlineLevel="0" collapsed="false">
      <c r="A28" s="4" t="s">
        <v>79</v>
      </c>
      <c r="B28" s="20" t="str">
        <f aca="false">IF(OR(B27="",B26=""),"",ROUNDDOWN(B21/B27/B26+0.000000001,0)*B26)</f>
        <v/>
      </c>
      <c r="C28" s="6" t="s">
        <v>80</v>
      </c>
    </row>
    <row r="29" customFormat="false" ht="15" hidden="false" customHeight="false" outlineLevel="0" collapsed="false">
      <c r="A29" s="4" t="s">
        <v>81</v>
      </c>
      <c r="B29" s="16" t="n">
        <f aca="false">IF($B$16&lt;&gt;"",$B$16,IFERROR(N(INDEX('Trade plan'!$G$4:$G$7,MATCH($B$6,'Trade plan'!$D$4:$D$7,0))),0))</f>
        <v>0</v>
      </c>
      <c r="C29" s="6" t="s">
        <v>82</v>
      </c>
    </row>
    <row r="30" customFormat="false" ht="15" hidden="false" customHeight="false" outlineLevel="0" collapsed="false">
      <c r="A30" s="4" t="s">
        <v>83</v>
      </c>
      <c r="B30" s="20" t="str">
        <f aca="false">IF(OR(B28="",N(B29)=0,$B$8=""),"",ROUNDDOWN(B19*B29/($B$8*B24*IF($B$13="",1,$B$13))/B26+0.000000001,0)*B26)</f>
        <v/>
      </c>
      <c r="C30" s="6" t="s">
        <v>84</v>
      </c>
    </row>
    <row r="31" customFormat="false" ht="16.15" hidden="false" customHeight="false" outlineLevel="0" collapsed="false">
      <c r="A31" s="21" t="s">
        <v>85</v>
      </c>
      <c r="B31" s="22" t="str">
        <f aca="false">IF(B28="","",IF(B30="",B28,MIN(B28,B30)))</f>
        <v/>
      </c>
      <c r="C31" s="6" t="s">
        <v>86</v>
      </c>
    </row>
    <row r="32" customFormat="false" ht="15" hidden="false" customHeight="false" outlineLevel="0" collapsed="false">
      <c r="A32" s="4" t="s">
        <v>87</v>
      </c>
      <c r="B32" s="23" t="str">
        <f aca="false">IFERROR(INDEX('Trade plan'!$H$4:$H$7,MATCH($B$6,'Trade plan'!$D$4:$D$7,0)),"")</f>
        <v/>
      </c>
      <c r="C32" s="6"/>
    </row>
    <row r="33" customFormat="false" ht="15" hidden="false" customHeight="false" outlineLevel="0" collapsed="false">
      <c r="A33" s="4" t="s">
        <v>88</v>
      </c>
      <c r="B33" s="15" t="str">
        <f aca="false">IF(B31="","",B31*B27)</f>
        <v/>
      </c>
      <c r="C33" s="6" t="s">
        <v>89</v>
      </c>
    </row>
    <row r="34" customFormat="false" ht="15" hidden="false" customHeight="false" outlineLevel="0" collapsed="false">
      <c r="A34" s="4" t="s">
        <v>90</v>
      </c>
      <c r="B34" s="16" t="str">
        <f aca="false">IF(OR(B33="",B19=0),"",B33/B19)</f>
        <v/>
      </c>
      <c r="C34" s="6" t="s">
        <v>91</v>
      </c>
    </row>
    <row r="35" customFormat="false" ht="15" hidden="false" customHeight="false" outlineLevel="0" collapsed="false">
      <c r="A35" s="4" t="s">
        <v>92</v>
      </c>
      <c r="B35" s="15" t="str">
        <f aca="false">IF(B31="","",B31*$B$8*B24*IF($B$13="",1,$B$13))</f>
        <v/>
      </c>
      <c r="C35" s="6" t="s">
        <v>93</v>
      </c>
    </row>
    <row r="36" customFormat="false" ht="15" hidden="false" customHeight="false" outlineLevel="0" collapsed="false">
      <c r="A36" s="4" t="s">
        <v>94</v>
      </c>
      <c r="B36" s="17" t="str">
        <f aca="false">IF(OR(B22="",N(B22)=0),"",IF($B$10&lt;&gt;"",$B$10,$B$8+SIGN($B$8-$B$9)*IF($B$11="",N('Trade plan'!$B$6),$B$11)*B22))</f>
        <v/>
      </c>
      <c r="C36" s="6" t="s">
        <v>95</v>
      </c>
    </row>
    <row r="37" customFormat="false" ht="15" hidden="false" customHeight="false" outlineLevel="0" collapsed="false">
      <c r="A37" s="4" t="s">
        <v>96</v>
      </c>
      <c r="B37" s="24" t="str">
        <f aca="false">IF(B36="","",ABS(B36-$B$8)/B22)</f>
        <v/>
      </c>
      <c r="C37" s="6" t="s">
        <v>97</v>
      </c>
    </row>
    <row r="38" customFormat="false" ht="15" hidden="false" customHeight="false" outlineLevel="0" collapsed="false">
      <c r="A38" s="4" t="s">
        <v>98</v>
      </c>
      <c r="B38" s="15" t="str">
        <f aca="false">IF(OR(B31="",B36=""),"",B31*ABS(B36-$B$8)*B24*IF($B$13="",1,$B$13))</f>
        <v/>
      </c>
      <c r="C38" s="6" t="s">
        <v>99</v>
      </c>
    </row>
    <row r="39" customFormat="false" ht="15" hidden="false" customHeight="false" outlineLevel="0" collapsed="false">
      <c r="A39" s="4" t="s">
        <v>100</v>
      </c>
      <c r="B39" s="23" t="str">
        <f aca="false">IF($B$8="","Enter an entry price",IF(B19&lt;=0,"Enter account size",IF(ISNA(MATCH($B$6,'Trade plan'!$D$4:$D$7,0)),"Pick a market",IF($B$9="","Enter stop price",IF(B22=0,"Stop equals entry",IF(AND($B$7="Long",$B$9&gt;$B$8),"Stop above entry for a long",IF(AND($B$7="Short",$B$9&lt;$B$8),"Stop below entry for a short",IF(B24="","Enter multiplier",IF(AND($B$10&lt;&gt;"",($B$10-$B$8)*($B$8-$B$9)&lt;=0),"Target on wrong side of entry",IF(B31=0,"Size rounds to 0: risk too small",IF(B31&lt;B28,"Capped by max position","OK")))))))))))</f>
        <v>Enter an entry price</v>
      </c>
      <c r="C39" s="6"/>
    </row>
  </sheetData>
  <dataValidations count="3">
    <dataValidation allowBlank="true" error="Pick Stock, Forex, Crypto or Futures." errorStyle="stop" errorTitle="Market" operator="between" showDropDown="false" showErrorMessage="true" showInputMessage="false" sqref="B6" type="list">
      <formula1>Lists!$A$2:$A$5</formula1>
      <formula2>0</formula2>
    </dataValidation>
    <dataValidation allowBlank="true" error="Pick Long or Short." errorStyle="stop" errorTitle="Direction" operator="between" showDropDown="false" showErrorMessage="true" showInputMessage="false" sqref="B7" type="list">
      <formula1>Lists!$B$2:$B$3</formula1>
      <formula2>0</formula2>
    </dataValidation>
    <dataValidation allowBlank="true" error="Type a percentage between 0% and 20%." errorStyle="stop" operator="between" showDropDown="false" showErrorMessage="true" showInputMessage="false" sqref="B5" type="decimal">
      <formula1>0</formula1>
      <formula2>0.2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4" min="3" style="0" width="10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9"/>
    <col collapsed="false" customWidth="true" hidden="false" outlineLevel="0" max="16" min="16" style="0" width="12"/>
    <col collapsed="false" customWidth="true" hidden="false" outlineLevel="0" max="17" min="17" style="0" width="11"/>
    <col collapsed="false" customWidth="true" hidden="false" outlineLevel="0" max="18" min="18" style="0" width="9"/>
    <col collapsed="false" customWidth="true" hidden="false" outlineLevel="0" max="19" min="19" style="0" width="10"/>
    <col collapsed="false" customWidth="true" hidden="false" outlineLevel="0" max="20" min="20" style="0" width="12"/>
    <col collapsed="false" customWidth="true" hidden="false" outlineLevel="0" max="22" min="21" style="0" width="11"/>
    <col collapsed="false" customWidth="true" hidden="false" outlineLevel="0" max="23" min="23" style="0" width="12"/>
    <col collapsed="false" customWidth="true" hidden="false" outlineLevel="0" max="24" min="24" style="0" width="9"/>
    <col collapsed="false" customWidth="true" hidden="false" outlineLevel="0" max="25" min="25" style="0" width="11"/>
    <col collapsed="false" customWidth="true" hidden="false" outlineLevel="0" max="26" min="26" style="0" width="9"/>
    <col collapsed="false" customWidth="true" hidden="false" outlineLevel="0" max="27" min="27" style="0" width="13"/>
    <col collapsed="false" customWidth="true" hidden="false" outlineLevel="0" max="28" min="28" style="0" width="12"/>
    <col collapsed="false" customWidth="true" hidden="false" outlineLevel="0" max="29" min="29" style="0" width="9"/>
    <col collapsed="false" customWidth="true" hidden="false" outlineLevel="0" max="30" min="30" style="0" width="11"/>
    <col collapsed="false" customWidth="true" hidden="false" outlineLevel="0" max="31" min="31" style="0" width="26"/>
  </cols>
  <sheetData>
    <row r="1" customFormat="false" ht="19.7" hidden="false" customHeight="false" outlineLevel="0" collapsed="false">
      <c r="A1" s="1" t="s">
        <v>101</v>
      </c>
    </row>
    <row r="2" customFormat="false" ht="15" hidden="false" customHeight="false" outlineLevel="0" collapsed="false">
      <c r="A2" s="0" t="s">
        <v>102</v>
      </c>
    </row>
    <row r="3" customFormat="false" ht="45" hidden="false" customHeight="true" outlineLevel="0" collapsed="false">
      <c r="A3" s="3" t="s">
        <v>103</v>
      </c>
      <c r="B3" s="3" t="s">
        <v>33</v>
      </c>
      <c r="D3" s="3" t="s">
        <v>39</v>
      </c>
      <c r="E3" s="3" t="s">
        <v>104</v>
      </c>
      <c r="F3" s="3" t="s">
        <v>105</v>
      </c>
      <c r="G3" s="3" t="s">
        <v>106</v>
      </c>
      <c r="H3" s="3" t="s">
        <v>87</v>
      </c>
      <c r="I3" s="3" t="s">
        <v>107</v>
      </c>
      <c r="M3" s="3" t="s">
        <v>108</v>
      </c>
      <c r="N3" s="3" t="s">
        <v>33</v>
      </c>
    </row>
    <row r="4" customFormat="false" ht="15" hidden="false" customHeight="false" outlineLevel="0" collapsed="false">
      <c r="A4" s="4" t="s">
        <v>109</v>
      </c>
      <c r="B4" s="5"/>
      <c r="D4" s="4" t="s">
        <v>110</v>
      </c>
      <c r="E4" s="8" t="n">
        <v>1</v>
      </c>
      <c r="F4" s="14" t="n">
        <v>1</v>
      </c>
      <c r="G4" s="25" t="n">
        <v>0.25</v>
      </c>
      <c r="H4" s="4" t="s">
        <v>111</v>
      </c>
      <c r="I4" s="26" t="s">
        <v>112</v>
      </c>
      <c r="M4" s="4" t="s">
        <v>113</v>
      </c>
      <c r="N4" s="27" t="n">
        <f aca="false">COUNTIF(W11:W210,"&gt;0")</f>
        <v>0</v>
      </c>
    </row>
    <row r="5" customFormat="false" ht="15" hidden="false" customHeight="false" outlineLevel="0" collapsed="false">
      <c r="A5" s="4" t="s">
        <v>114</v>
      </c>
      <c r="B5" s="7" t="n">
        <v>0.01</v>
      </c>
      <c r="D5" s="4" t="s">
        <v>115</v>
      </c>
      <c r="E5" s="8" t="n">
        <v>100000</v>
      </c>
      <c r="F5" s="14" t="n">
        <v>0.01</v>
      </c>
      <c r="G5" s="25"/>
      <c r="H5" s="4" t="s">
        <v>116</v>
      </c>
      <c r="I5" s="26" t="s">
        <v>117</v>
      </c>
      <c r="M5" s="4" t="s">
        <v>118</v>
      </c>
      <c r="N5" s="28" t="n">
        <f aca="false">SUM(Y11:Y210)</f>
        <v>0</v>
      </c>
    </row>
    <row r="6" customFormat="false" ht="15" hidden="false" customHeight="false" outlineLevel="0" collapsed="false">
      <c r="A6" s="4" t="s">
        <v>119</v>
      </c>
      <c r="B6" s="10" t="n">
        <v>2</v>
      </c>
      <c r="D6" s="4" t="s">
        <v>120</v>
      </c>
      <c r="E6" s="8" t="n">
        <v>1</v>
      </c>
      <c r="F6" s="14" t="n">
        <v>0.0001</v>
      </c>
      <c r="G6" s="25" t="n">
        <v>0.25</v>
      </c>
      <c r="H6" s="4" t="s">
        <v>121</v>
      </c>
      <c r="I6" s="26" t="s">
        <v>122</v>
      </c>
      <c r="M6" s="4" t="s">
        <v>123</v>
      </c>
      <c r="N6" s="29" t="str">
        <f aca="false">IF(N($B$4)=0,"",SUM(Y11:Y210)/$B$4)</f>
        <v/>
      </c>
    </row>
    <row r="7" customFormat="false" ht="15" hidden="false" customHeight="false" outlineLevel="0" collapsed="false">
      <c r="A7" s="4" t="s">
        <v>124</v>
      </c>
      <c r="B7" s="8" t="s">
        <v>125</v>
      </c>
      <c r="D7" s="4" t="s">
        <v>126</v>
      </c>
      <c r="E7" s="8"/>
      <c r="F7" s="14" t="n">
        <v>1</v>
      </c>
      <c r="G7" s="25"/>
      <c r="H7" s="4" t="s">
        <v>127</v>
      </c>
      <c r="I7" s="26" t="s">
        <v>128</v>
      </c>
      <c r="M7" s="4" t="s">
        <v>129</v>
      </c>
      <c r="N7" s="29" t="str">
        <f aca="false">IF(COUNT(Z11:Z210)=0,"",MAX(Z11:Z210))</f>
        <v/>
      </c>
    </row>
    <row r="8" customFormat="false" ht="15" hidden="false" customHeight="false" outlineLevel="0" collapsed="false">
      <c r="M8" s="4" t="s">
        <v>130</v>
      </c>
      <c r="N8" s="27" t="n">
        <f aca="false">COUNTIF(AE11:AE210,"?*")-COUNTIF(AE11:AE210,"OK")</f>
        <v>0</v>
      </c>
    </row>
    <row r="9" customFormat="false" ht="30" hidden="false" customHeight="true" outlineLevel="0" collapsed="false">
      <c r="D9" s="30" t="s">
        <v>131</v>
      </c>
      <c r="E9" s="30"/>
      <c r="F9" s="30"/>
      <c r="G9" s="30"/>
      <c r="H9" s="30"/>
      <c r="I9" s="30"/>
      <c r="J9" s="30"/>
      <c r="K9" s="30"/>
      <c r="L9" s="30"/>
    </row>
    <row r="10" customFormat="false" ht="61.5" hidden="false" customHeight="true" outlineLevel="0" collapsed="false">
      <c r="A10" s="3" t="s">
        <v>132</v>
      </c>
      <c r="B10" s="3" t="s">
        <v>133</v>
      </c>
      <c r="C10" s="3" t="s">
        <v>39</v>
      </c>
      <c r="D10" s="3" t="s">
        <v>41</v>
      </c>
      <c r="E10" s="3" t="s">
        <v>43</v>
      </c>
      <c r="F10" s="3" t="s">
        <v>44</v>
      </c>
      <c r="G10" s="3" t="s">
        <v>134</v>
      </c>
      <c r="H10" s="3" t="s">
        <v>135</v>
      </c>
      <c r="I10" s="3" t="s">
        <v>136</v>
      </c>
      <c r="J10" s="3" t="s">
        <v>137</v>
      </c>
      <c r="K10" s="3" t="s">
        <v>138</v>
      </c>
      <c r="L10" s="3" t="s">
        <v>139</v>
      </c>
      <c r="M10" s="31" t="s">
        <v>64</v>
      </c>
      <c r="N10" s="31" t="s">
        <v>72</v>
      </c>
      <c r="O10" s="31" t="s">
        <v>76</v>
      </c>
      <c r="P10" s="31" t="s">
        <v>140</v>
      </c>
      <c r="Q10" s="31" t="s">
        <v>68</v>
      </c>
      <c r="R10" s="31" t="s">
        <v>141</v>
      </c>
      <c r="S10" s="31" t="s">
        <v>74</v>
      </c>
      <c r="T10" s="31" t="s">
        <v>77</v>
      </c>
      <c r="U10" s="31" t="s">
        <v>142</v>
      </c>
      <c r="V10" s="31" t="s">
        <v>83</v>
      </c>
      <c r="W10" s="31" t="s">
        <v>85</v>
      </c>
      <c r="X10" s="31" t="s">
        <v>87</v>
      </c>
      <c r="Y10" s="31" t="s">
        <v>88</v>
      </c>
      <c r="Z10" s="31" t="s">
        <v>90</v>
      </c>
      <c r="AA10" s="31" t="s">
        <v>92</v>
      </c>
      <c r="AB10" s="31" t="s">
        <v>143</v>
      </c>
      <c r="AC10" s="31" t="s">
        <v>96</v>
      </c>
      <c r="AD10" s="31" t="s">
        <v>98</v>
      </c>
      <c r="AE10" s="31" t="s">
        <v>100</v>
      </c>
    </row>
    <row r="11" customFormat="false" ht="15" hidden="false" customHeight="false" outlineLevel="0" collapsed="false">
      <c r="A11" s="32"/>
      <c r="B11" s="33"/>
      <c r="C11" s="33"/>
      <c r="D11" s="33"/>
      <c r="E11" s="34"/>
      <c r="F11" s="34"/>
      <c r="G11" s="34"/>
      <c r="H11" s="35"/>
      <c r="I11" s="36"/>
      <c r="J11" s="37"/>
      <c r="K11" s="38"/>
      <c r="L11" s="39"/>
      <c r="M11" s="40" t="str">
        <f aca="false">IF($E11="","",IF($H11&lt;&gt;"",$H11,$B$5))</f>
        <v/>
      </c>
      <c r="N11" s="41" t="str">
        <f aca="false">IF($E11="","",IF($I11&lt;&gt;"",$I11,IFERROR(IF(N(INDEX($E$4:$E$7,MATCH($C11,$D$4:$D$7,0)))=0,"",INDEX($E$4:$E$7,MATCH($C11,$D$4:$D$7,0))),"")))</f>
        <v/>
      </c>
      <c r="O11" s="42" t="str">
        <f aca="false">IF($E11="","",IF($L11&lt;&gt;"",$L11,IFERROR(IF(N(INDEX($F$4:$F$7,MATCH($C11,$D$4:$D$7,0)))=0,"",INDEX($F$4:$F$7,MATCH($C11,$D$4:$D$7,0))),"")))</f>
        <v/>
      </c>
      <c r="P11" s="43" t="str">
        <f aca="false">IF($E11="","",N($B$4)*M11)</f>
        <v/>
      </c>
      <c r="Q11" s="44" t="str">
        <f aca="false">IF(OR($E11="",$F11=""),"",ABS($E11-$F11))</f>
        <v/>
      </c>
      <c r="R11" s="45" t="str">
        <f aca="false">IF(OR($C11&lt;&gt;"Forex",Q11=""),"",Q11/IF($K11="",0.0001,$K11))</f>
        <v/>
      </c>
      <c r="S11" s="43" t="str">
        <f aca="false">IF(OR($C11&lt;&gt;"Forex",N11=""),"",IF($K11="",0.0001,$K11)*N11*IF($J11="",1,$J11))</f>
        <v/>
      </c>
      <c r="T11" s="43" t="str">
        <f aca="false">IF(OR(Q11="",N11=""),"",IF(Q11=0,"",Q11*N11*IF($J11="",1,$J11)))</f>
        <v/>
      </c>
      <c r="U11" s="42" t="str">
        <f aca="false">IF(OR(T11="",O11=""),"",ROUNDDOWN(P11/T11/O11+0.000000001,0)*O11)</f>
        <v/>
      </c>
      <c r="V11" s="42" t="str">
        <f aca="false">IF(U11="","",IF(N(INDEX($G$4:$G$7,MATCH($C11,$D$4:$D$7,0)))=0,"",ROUNDDOWN(N($B$4)*INDEX($G$4:$G$7,MATCH($C11,$D$4:$D$7,0))/($E11*N11*IF($J11="",1,$J11))/O11+0.000000001,0)*O11))</f>
        <v/>
      </c>
      <c r="W11" s="46" t="str">
        <f aca="false">IF(U11="","",IF(V11="",U11,MIN(U11,V11)))</f>
        <v/>
      </c>
      <c r="X11" s="47" t="str">
        <f aca="false">IF($E11="","",IFERROR(INDEX($H$4:$H$7,MATCH($C11,$D$4:$D$7,0)),""))</f>
        <v/>
      </c>
      <c r="Y11" s="43" t="str">
        <f aca="false">IF(W11="","",W11*T11)</f>
        <v/>
      </c>
      <c r="Z11" s="40" t="str">
        <f aca="false">IF(OR(Y11="",N($B$4)=0),"",Y11/$B$4)</f>
        <v/>
      </c>
      <c r="AA11" s="43" t="str">
        <f aca="false">IF(W11="","",W11*$E11*N11*IF($J11="",1,$J11))</f>
        <v/>
      </c>
      <c r="AB11" s="44" t="str">
        <f aca="false">IF(OR(Q11="",N(Q11)=0),"",IF($G11&lt;&gt;"",$G11,$E11+SIGN($E11-$F11)*$B$6*Q11))</f>
        <v/>
      </c>
      <c r="AC11" s="48" t="str">
        <f aca="false">IF(AB11="","",ABS(AB11-$E11)/Q11)</f>
        <v/>
      </c>
      <c r="AD11" s="43" t="str">
        <f aca="false">IF(OR(W11="",AB11=""),"",W11*ABS(AB11-$E11)*N11*IF($J11="",1,$J11))</f>
        <v/>
      </c>
      <c r="AE11" s="47" t="str">
        <f aca="false">IF($E11="","",IF(N($B$4)&lt;=0,"Enter account size",IF(ISNA(MATCH($C11,$D$4:$D$7,0)),"Pick a market",IF($F11="","Enter stop price",IF(Q11=0,"Stop equals entry",IF(AND($D11="Long",$F11&gt;$E11),"Stop above entry for a long",IF(AND($D11="Short",$F11&lt;$E11),"Stop below entry for a short",IF(N11="","Enter multiplier",IF(AND($G11&lt;&gt;"",($G11-$E11)*($E11-$F11)&lt;=0),"Target on wrong side of entry",IF(W11=0,"Size rounds to 0: risk too small",IF(W11&lt;U11,"Capped by max position","OK")))))))))))</f>
        <v/>
      </c>
    </row>
    <row r="12" customFormat="false" ht="15" hidden="false" customHeight="false" outlineLevel="0" collapsed="false">
      <c r="A12" s="32"/>
      <c r="B12" s="33"/>
      <c r="C12" s="33"/>
      <c r="D12" s="33"/>
      <c r="E12" s="34"/>
      <c r="F12" s="34"/>
      <c r="G12" s="34"/>
      <c r="H12" s="35"/>
      <c r="I12" s="36"/>
      <c r="J12" s="37"/>
      <c r="K12" s="38"/>
      <c r="L12" s="39"/>
      <c r="M12" s="40" t="str">
        <f aca="false">IF($E12="","",IF($H12&lt;&gt;"",$H12,$B$5))</f>
        <v/>
      </c>
      <c r="N12" s="41" t="str">
        <f aca="false">IF($E12="","",IF($I12&lt;&gt;"",$I12,IFERROR(IF(N(INDEX($E$4:$E$7,MATCH($C12,$D$4:$D$7,0)))=0,"",INDEX($E$4:$E$7,MATCH($C12,$D$4:$D$7,0))),"")))</f>
        <v/>
      </c>
      <c r="O12" s="42" t="str">
        <f aca="false">IF($E12="","",IF($L12&lt;&gt;"",$L12,IFERROR(IF(N(INDEX($F$4:$F$7,MATCH($C12,$D$4:$D$7,0)))=0,"",INDEX($F$4:$F$7,MATCH($C12,$D$4:$D$7,0))),"")))</f>
        <v/>
      </c>
      <c r="P12" s="43" t="str">
        <f aca="false">IF($E12="","",N($B$4)*M12)</f>
        <v/>
      </c>
      <c r="Q12" s="44" t="str">
        <f aca="false">IF(OR($E12="",$F12=""),"",ABS($E12-$F12))</f>
        <v/>
      </c>
      <c r="R12" s="45" t="str">
        <f aca="false">IF(OR($C12&lt;&gt;"Forex",Q12=""),"",Q12/IF($K12="",0.0001,$K12))</f>
        <v/>
      </c>
      <c r="S12" s="43" t="str">
        <f aca="false">IF(OR($C12&lt;&gt;"Forex",N12=""),"",IF($K12="",0.0001,$K12)*N12*IF($J12="",1,$J12))</f>
        <v/>
      </c>
      <c r="T12" s="43" t="str">
        <f aca="false">IF(OR(Q12="",N12=""),"",IF(Q12=0,"",Q12*N12*IF($J12="",1,$J12)))</f>
        <v/>
      </c>
      <c r="U12" s="42" t="str">
        <f aca="false">IF(OR(T12="",O12=""),"",ROUNDDOWN(P12/T12/O12+0.000000001,0)*O12)</f>
        <v/>
      </c>
      <c r="V12" s="42" t="str">
        <f aca="false">IF(U12="","",IF(N(INDEX($G$4:$G$7,MATCH($C12,$D$4:$D$7,0)))=0,"",ROUNDDOWN(N($B$4)*INDEX($G$4:$G$7,MATCH($C12,$D$4:$D$7,0))/($E12*N12*IF($J12="",1,$J12))/O12+0.000000001,0)*O12))</f>
        <v/>
      </c>
      <c r="W12" s="46" t="str">
        <f aca="false">IF(U12="","",IF(V12="",U12,MIN(U12,V12)))</f>
        <v/>
      </c>
      <c r="X12" s="47" t="str">
        <f aca="false">IF($E12="","",IFERROR(INDEX($H$4:$H$7,MATCH($C12,$D$4:$D$7,0)),""))</f>
        <v/>
      </c>
      <c r="Y12" s="43" t="str">
        <f aca="false">IF(W12="","",W12*T12)</f>
        <v/>
      </c>
      <c r="Z12" s="40" t="str">
        <f aca="false">IF(OR(Y12="",N($B$4)=0),"",Y12/$B$4)</f>
        <v/>
      </c>
      <c r="AA12" s="43" t="str">
        <f aca="false">IF(W12="","",W12*$E12*N12*IF($J12="",1,$J12))</f>
        <v/>
      </c>
      <c r="AB12" s="44" t="str">
        <f aca="false">IF(OR(Q12="",N(Q12)=0),"",IF($G12&lt;&gt;"",$G12,$E12+SIGN($E12-$F12)*$B$6*Q12))</f>
        <v/>
      </c>
      <c r="AC12" s="48" t="str">
        <f aca="false">IF(AB12="","",ABS(AB12-$E12)/Q12)</f>
        <v/>
      </c>
      <c r="AD12" s="43" t="str">
        <f aca="false">IF(OR(W12="",AB12=""),"",W12*ABS(AB12-$E12)*N12*IF($J12="",1,$J12))</f>
        <v/>
      </c>
      <c r="AE12" s="47" t="str">
        <f aca="false">IF($E12="","",IF(N($B$4)&lt;=0,"Enter account size",IF(ISNA(MATCH($C12,$D$4:$D$7,0)),"Pick a market",IF($F12="","Enter stop price",IF(Q12=0,"Stop equals entry",IF(AND($D12="Long",$F12&gt;$E12),"Stop above entry for a long",IF(AND($D12="Short",$F12&lt;$E12),"Stop below entry for a short",IF(N12="","Enter multiplier",IF(AND($G12&lt;&gt;"",($G12-$E12)*($E12-$F12)&lt;=0),"Target on wrong side of entry",IF(W12=0,"Size rounds to 0: risk too small",IF(W12&lt;U12,"Capped by max position","OK")))))))))))</f>
        <v/>
      </c>
    </row>
    <row r="13" customFormat="false" ht="15" hidden="false" customHeight="false" outlineLevel="0" collapsed="false">
      <c r="A13" s="32"/>
      <c r="B13" s="33"/>
      <c r="C13" s="33"/>
      <c r="D13" s="33"/>
      <c r="E13" s="34"/>
      <c r="F13" s="34"/>
      <c r="G13" s="34"/>
      <c r="H13" s="35"/>
      <c r="I13" s="36"/>
      <c r="J13" s="37"/>
      <c r="K13" s="38"/>
      <c r="L13" s="39"/>
      <c r="M13" s="40" t="str">
        <f aca="false">IF($E13="","",IF($H13&lt;&gt;"",$H13,$B$5))</f>
        <v/>
      </c>
      <c r="N13" s="41" t="str">
        <f aca="false">IF($E13="","",IF($I13&lt;&gt;"",$I13,IFERROR(IF(N(INDEX($E$4:$E$7,MATCH($C13,$D$4:$D$7,0)))=0,"",INDEX($E$4:$E$7,MATCH($C13,$D$4:$D$7,0))),"")))</f>
        <v/>
      </c>
      <c r="O13" s="42" t="str">
        <f aca="false">IF($E13="","",IF($L13&lt;&gt;"",$L13,IFERROR(IF(N(INDEX($F$4:$F$7,MATCH($C13,$D$4:$D$7,0)))=0,"",INDEX($F$4:$F$7,MATCH($C13,$D$4:$D$7,0))),"")))</f>
        <v/>
      </c>
      <c r="P13" s="43" t="str">
        <f aca="false">IF($E13="","",N($B$4)*M13)</f>
        <v/>
      </c>
      <c r="Q13" s="44" t="str">
        <f aca="false">IF(OR($E13="",$F13=""),"",ABS($E13-$F13))</f>
        <v/>
      </c>
      <c r="R13" s="45" t="str">
        <f aca="false">IF(OR($C13&lt;&gt;"Forex",Q13=""),"",Q13/IF($K13="",0.0001,$K13))</f>
        <v/>
      </c>
      <c r="S13" s="43" t="str">
        <f aca="false">IF(OR($C13&lt;&gt;"Forex",N13=""),"",IF($K13="",0.0001,$K13)*N13*IF($J13="",1,$J13))</f>
        <v/>
      </c>
      <c r="T13" s="43" t="str">
        <f aca="false">IF(OR(Q13="",N13=""),"",IF(Q13=0,"",Q13*N13*IF($J13="",1,$J13)))</f>
        <v/>
      </c>
      <c r="U13" s="42" t="str">
        <f aca="false">IF(OR(T13="",O13=""),"",ROUNDDOWN(P13/T13/O13+0.000000001,0)*O13)</f>
        <v/>
      </c>
      <c r="V13" s="42" t="str">
        <f aca="false">IF(U13="","",IF(N(INDEX($G$4:$G$7,MATCH($C13,$D$4:$D$7,0)))=0,"",ROUNDDOWN(N($B$4)*INDEX($G$4:$G$7,MATCH($C13,$D$4:$D$7,0))/($E13*N13*IF($J13="",1,$J13))/O13+0.000000001,0)*O13))</f>
        <v/>
      </c>
      <c r="W13" s="46" t="str">
        <f aca="false">IF(U13="","",IF(V13="",U13,MIN(U13,V13)))</f>
        <v/>
      </c>
      <c r="X13" s="47" t="str">
        <f aca="false">IF($E13="","",IFERROR(INDEX($H$4:$H$7,MATCH($C13,$D$4:$D$7,0)),""))</f>
        <v/>
      </c>
      <c r="Y13" s="43" t="str">
        <f aca="false">IF(W13="","",W13*T13)</f>
        <v/>
      </c>
      <c r="Z13" s="40" t="str">
        <f aca="false">IF(OR(Y13="",N($B$4)=0),"",Y13/$B$4)</f>
        <v/>
      </c>
      <c r="AA13" s="43" t="str">
        <f aca="false">IF(W13="","",W13*$E13*N13*IF($J13="",1,$J13))</f>
        <v/>
      </c>
      <c r="AB13" s="44" t="str">
        <f aca="false">IF(OR(Q13="",N(Q13)=0),"",IF($G13&lt;&gt;"",$G13,$E13+SIGN($E13-$F13)*$B$6*Q13))</f>
        <v/>
      </c>
      <c r="AC13" s="48" t="str">
        <f aca="false">IF(AB13="","",ABS(AB13-$E13)/Q13)</f>
        <v/>
      </c>
      <c r="AD13" s="43" t="str">
        <f aca="false">IF(OR(W13="",AB13=""),"",W13*ABS(AB13-$E13)*N13*IF($J13="",1,$J13))</f>
        <v/>
      </c>
      <c r="AE13" s="47" t="str">
        <f aca="false">IF($E13="","",IF(N($B$4)&lt;=0,"Enter account size",IF(ISNA(MATCH($C13,$D$4:$D$7,0)),"Pick a market",IF($F13="","Enter stop price",IF(Q13=0,"Stop equals entry",IF(AND($D13="Long",$F13&gt;$E13),"Stop above entry for a long",IF(AND($D13="Short",$F13&lt;$E13),"Stop below entry for a short",IF(N13="","Enter multiplier",IF(AND($G13&lt;&gt;"",($G13-$E13)*($E13-$F13)&lt;=0),"Target on wrong side of entry",IF(W13=0,"Size rounds to 0: risk too small",IF(W13&lt;U13,"Capped by max position","OK")))))))))))</f>
        <v/>
      </c>
    </row>
    <row r="14" customFormat="false" ht="15" hidden="false" customHeight="false" outlineLevel="0" collapsed="false">
      <c r="A14" s="32"/>
      <c r="B14" s="33"/>
      <c r="C14" s="33"/>
      <c r="D14" s="33"/>
      <c r="E14" s="34"/>
      <c r="F14" s="34"/>
      <c r="G14" s="34"/>
      <c r="H14" s="35"/>
      <c r="I14" s="36"/>
      <c r="J14" s="37"/>
      <c r="K14" s="38"/>
      <c r="L14" s="39"/>
      <c r="M14" s="40" t="str">
        <f aca="false">IF($E14="","",IF($H14&lt;&gt;"",$H14,$B$5))</f>
        <v/>
      </c>
      <c r="N14" s="41" t="str">
        <f aca="false">IF($E14="","",IF($I14&lt;&gt;"",$I14,IFERROR(IF(N(INDEX($E$4:$E$7,MATCH($C14,$D$4:$D$7,0)))=0,"",INDEX($E$4:$E$7,MATCH($C14,$D$4:$D$7,0))),"")))</f>
        <v/>
      </c>
      <c r="O14" s="42" t="str">
        <f aca="false">IF($E14="","",IF($L14&lt;&gt;"",$L14,IFERROR(IF(N(INDEX($F$4:$F$7,MATCH($C14,$D$4:$D$7,0)))=0,"",INDEX($F$4:$F$7,MATCH($C14,$D$4:$D$7,0))),"")))</f>
        <v/>
      </c>
      <c r="P14" s="43" t="str">
        <f aca="false">IF($E14="","",N($B$4)*M14)</f>
        <v/>
      </c>
      <c r="Q14" s="44" t="str">
        <f aca="false">IF(OR($E14="",$F14=""),"",ABS($E14-$F14))</f>
        <v/>
      </c>
      <c r="R14" s="45" t="str">
        <f aca="false">IF(OR($C14&lt;&gt;"Forex",Q14=""),"",Q14/IF($K14="",0.0001,$K14))</f>
        <v/>
      </c>
      <c r="S14" s="43" t="str">
        <f aca="false">IF(OR($C14&lt;&gt;"Forex",N14=""),"",IF($K14="",0.0001,$K14)*N14*IF($J14="",1,$J14))</f>
        <v/>
      </c>
      <c r="T14" s="43" t="str">
        <f aca="false">IF(OR(Q14="",N14=""),"",IF(Q14=0,"",Q14*N14*IF($J14="",1,$J14)))</f>
        <v/>
      </c>
      <c r="U14" s="42" t="str">
        <f aca="false">IF(OR(T14="",O14=""),"",ROUNDDOWN(P14/T14/O14+0.000000001,0)*O14)</f>
        <v/>
      </c>
      <c r="V14" s="42" t="str">
        <f aca="false">IF(U14="","",IF(N(INDEX($G$4:$G$7,MATCH($C14,$D$4:$D$7,0)))=0,"",ROUNDDOWN(N($B$4)*INDEX($G$4:$G$7,MATCH($C14,$D$4:$D$7,0))/($E14*N14*IF($J14="",1,$J14))/O14+0.000000001,0)*O14))</f>
        <v/>
      </c>
      <c r="W14" s="46" t="str">
        <f aca="false">IF(U14="","",IF(V14="",U14,MIN(U14,V14)))</f>
        <v/>
      </c>
      <c r="X14" s="47" t="str">
        <f aca="false">IF($E14="","",IFERROR(INDEX($H$4:$H$7,MATCH($C14,$D$4:$D$7,0)),""))</f>
        <v/>
      </c>
      <c r="Y14" s="43" t="str">
        <f aca="false">IF(W14="","",W14*T14)</f>
        <v/>
      </c>
      <c r="Z14" s="40" t="str">
        <f aca="false">IF(OR(Y14="",N($B$4)=0),"",Y14/$B$4)</f>
        <v/>
      </c>
      <c r="AA14" s="43" t="str">
        <f aca="false">IF(W14="","",W14*$E14*N14*IF($J14="",1,$J14))</f>
        <v/>
      </c>
      <c r="AB14" s="44" t="str">
        <f aca="false">IF(OR(Q14="",N(Q14)=0),"",IF($G14&lt;&gt;"",$G14,$E14+SIGN($E14-$F14)*$B$6*Q14))</f>
        <v/>
      </c>
      <c r="AC14" s="48" t="str">
        <f aca="false">IF(AB14="","",ABS(AB14-$E14)/Q14)</f>
        <v/>
      </c>
      <c r="AD14" s="43" t="str">
        <f aca="false">IF(OR(W14="",AB14=""),"",W14*ABS(AB14-$E14)*N14*IF($J14="",1,$J14))</f>
        <v/>
      </c>
      <c r="AE14" s="47" t="str">
        <f aca="false">IF($E14="","",IF(N($B$4)&lt;=0,"Enter account size",IF(ISNA(MATCH($C14,$D$4:$D$7,0)),"Pick a market",IF($F14="","Enter stop price",IF(Q14=0,"Stop equals entry",IF(AND($D14="Long",$F14&gt;$E14),"Stop above entry for a long",IF(AND($D14="Short",$F14&lt;$E14),"Stop below entry for a short",IF(N14="","Enter multiplier",IF(AND($G14&lt;&gt;"",($G14-$E14)*($E14-$F14)&lt;=0),"Target on wrong side of entry",IF(W14=0,"Size rounds to 0: risk too small",IF(W14&lt;U14,"Capped by max position","OK")))))))))))</f>
        <v/>
      </c>
    </row>
    <row r="15" customFormat="false" ht="15" hidden="false" customHeight="false" outlineLevel="0" collapsed="false">
      <c r="A15" s="32"/>
      <c r="B15" s="33"/>
      <c r="C15" s="33"/>
      <c r="D15" s="33"/>
      <c r="E15" s="34"/>
      <c r="F15" s="34"/>
      <c r="G15" s="34"/>
      <c r="H15" s="35"/>
      <c r="I15" s="36"/>
      <c r="J15" s="37"/>
      <c r="K15" s="38"/>
      <c r="L15" s="39"/>
      <c r="M15" s="40" t="str">
        <f aca="false">IF($E15="","",IF($H15&lt;&gt;"",$H15,$B$5))</f>
        <v/>
      </c>
      <c r="N15" s="41" t="str">
        <f aca="false">IF($E15="","",IF($I15&lt;&gt;"",$I15,IFERROR(IF(N(INDEX($E$4:$E$7,MATCH($C15,$D$4:$D$7,0)))=0,"",INDEX($E$4:$E$7,MATCH($C15,$D$4:$D$7,0))),"")))</f>
        <v/>
      </c>
      <c r="O15" s="42" t="str">
        <f aca="false">IF($E15="","",IF($L15&lt;&gt;"",$L15,IFERROR(IF(N(INDEX($F$4:$F$7,MATCH($C15,$D$4:$D$7,0)))=0,"",INDEX($F$4:$F$7,MATCH($C15,$D$4:$D$7,0))),"")))</f>
        <v/>
      </c>
      <c r="P15" s="43" t="str">
        <f aca="false">IF($E15="","",N($B$4)*M15)</f>
        <v/>
      </c>
      <c r="Q15" s="44" t="str">
        <f aca="false">IF(OR($E15="",$F15=""),"",ABS($E15-$F15))</f>
        <v/>
      </c>
      <c r="R15" s="45" t="str">
        <f aca="false">IF(OR($C15&lt;&gt;"Forex",Q15=""),"",Q15/IF($K15="",0.0001,$K15))</f>
        <v/>
      </c>
      <c r="S15" s="43" t="str">
        <f aca="false">IF(OR($C15&lt;&gt;"Forex",N15=""),"",IF($K15="",0.0001,$K15)*N15*IF($J15="",1,$J15))</f>
        <v/>
      </c>
      <c r="T15" s="43" t="str">
        <f aca="false">IF(OR(Q15="",N15=""),"",IF(Q15=0,"",Q15*N15*IF($J15="",1,$J15)))</f>
        <v/>
      </c>
      <c r="U15" s="42" t="str">
        <f aca="false">IF(OR(T15="",O15=""),"",ROUNDDOWN(P15/T15/O15+0.000000001,0)*O15)</f>
        <v/>
      </c>
      <c r="V15" s="42" t="str">
        <f aca="false">IF(U15="","",IF(N(INDEX($G$4:$G$7,MATCH($C15,$D$4:$D$7,0)))=0,"",ROUNDDOWN(N($B$4)*INDEX($G$4:$G$7,MATCH($C15,$D$4:$D$7,0))/($E15*N15*IF($J15="",1,$J15))/O15+0.000000001,0)*O15))</f>
        <v/>
      </c>
      <c r="W15" s="46" t="str">
        <f aca="false">IF(U15="","",IF(V15="",U15,MIN(U15,V15)))</f>
        <v/>
      </c>
      <c r="X15" s="47" t="str">
        <f aca="false">IF($E15="","",IFERROR(INDEX($H$4:$H$7,MATCH($C15,$D$4:$D$7,0)),""))</f>
        <v/>
      </c>
      <c r="Y15" s="43" t="str">
        <f aca="false">IF(W15="","",W15*T15)</f>
        <v/>
      </c>
      <c r="Z15" s="40" t="str">
        <f aca="false">IF(OR(Y15="",N($B$4)=0),"",Y15/$B$4)</f>
        <v/>
      </c>
      <c r="AA15" s="43" t="str">
        <f aca="false">IF(W15="","",W15*$E15*N15*IF($J15="",1,$J15))</f>
        <v/>
      </c>
      <c r="AB15" s="44" t="str">
        <f aca="false">IF(OR(Q15="",N(Q15)=0),"",IF($G15&lt;&gt;"",$G15,$E15+SIGN($E15-$F15)*$B$6*Q15))</f>
        <v/>
      </c>
      <c r="AC15" s="48" t="str">
        <f aca="false">IF(AB15="","",ABS(AB15-$E15)/Q15)</f>
        <v/>
      </c>
      <c r="AD15" s="43" t="str">
        <f aca="false">IF(OR(W15="",AB15=""),"",W15*ABS(AB15-$E15)*N15*IF($J15="",1,$J15))</f>
        <v/>
      </c>
      <c r="AE15" s="47" t="str">
        <f aca="false">IF($E15="","",IF(N($B$4)&lt;=0,"Enter account size",IF(ISNA(MATCH($C15,$D$4:$D$7,0)),"Pick a market",IF($F15="","Enter stop price",IF(Q15=0,"Stop equals entry",IF(AND($D15="Long",$F15&gt;$E15),"Stop above entry for a long",IF(AND($D15="Short",$F15&lt;$E15),"Stop below entry for a short",IF(N15="","Enter multiplier",IF(AND($G15&lt;&gt;"",($G15-$E15)*($E15-$F15)&lt;=0),"Target on wrong side of entry",IF(W15=0,"Size rounds to 0: risk too small",IF(W15&lt;U15,"Capped by max position","OK")))))))))))</f>
        <v/>
      </c>
    </row>
    <row r="16" customFormat="false" ht="15" hidden="false" customHeight="false" outlineLevel="0" collapsed="false">
      <c r="A16" s="32"/>
      <c r="B16" s="33"/>
      <c r="C16" s="33"/>
      <c r="D16" s="33"/>
      <c r="E16" s="34"/>
      <c r="F16" s="34"/>
      <c r="G16" s="34"/>
      <c r="H16" s="35"/>
      <c r="I16" s="36"/>
      <c r="J16" s="37"/>
      <c r="K16" s="38"/>
      <c r="L16" s="39"/>
      <c r="M16" s="40" t="str">
        <f aca="false">IF($E16="","",IF($H16&lt;&gt;"",$H16,$B$5))</f>
        <v/>
      </c>
      <c r="N16" s="41" t="str">
        <f aca="false">IF($E16="","",IF($I16&lt;&gt;"",$I16,IFERROR(IF(N(INDEX($E$4:$E$7,MATCH($C16,$D$4:$D$7,0)))=0,"",INDEX($E$4:$E$7,MATCH($C16,$D$4:$D$7,0))),"")))</f>
        <v/>
      </c>
      <c r="O16" s="42" t="str">
        <f aca="false">IF($E16="","",IF($L16&lt;&gt;"",$L16,IFERROR(IF(N(INDEX($F$4:$F$7,MATCH($C16,$D$4:$D$7,0)))=0,"",INDEX($F$4:$F$7,MATCH($C16,$D$4:$D$7,0))),"")))</f>
        <v/>
      </c>
      <c r="P16" s="43" t="str">
        <f aca="false">IF($E16="","",N($B$4)*M16)</f>
        <v/>
      </c>
      <c r="Q16" s="44" t="str">
        <f aca="false">IF(OR($E16="",$F16=""),"",ABS($E16-$F16))</f>
        <v/>
      </c>
      <c r="R16" s="45" t="str">
        <f aca="false">IF(OR($C16&lt;&gt;"Forex",Q16=""),"",Q16/IF($K16="",0.0001,$K16))</f>
        <v/>
      </c>
      <c r="S16" s="43" t="str">
        <f aca="false">IF(OR($C16&lt;&gt;"Forex",N16=""),"",IF($K16="",0.0001,$K16)*N16*IF($J16="",1,$J16))</f>
        <v/>
      </c>
      <c r="T16" s="43" t="str">
        <f aca="false">IF(OR(Q16="",N16=""),"",IF(Q16=0,"",Q16*N16*IF($J16="",1,$J16)))</f>
        <v/>
      </c>
      <c r="U16" s="42" t="str">
        <f aca="false">IF(OR(T16="",O16=""),"",ROUNDDOWN(P16/T16/O16+0.000000001,0)*O16)</f>
        <v/>
      </c>
      <c r="V16" s="42" t="str">
        <f aca="false">IF(U16="","",IF(N(INDEX($G$4:$G$7,MATCH($C16,$D$4:$D$7,0)))=0,"",ROUNDDOWN(N($B$4)*INDEX($G$4:$G$7,MATCH($C16,$D$4:$D$7,0))/($E16*N16*IF($J16="",1,$J16))/O16+0.000000001,0)*O16))</f>
        <v/>
      </c>
      <c r="W16" s="46" t="str">
        <f aca="false">IF(U16="","",IF(V16="",U16,MIN(U16,V16)))</f>
        <v/>
      </c>
      <c r="X16" s="47" t="str">
        <f aca="false">IF($E16="","",IFERROR(INDEX($H$4:$H$7,MATCH($C16,$D$4:$D$7,0)),""))</f>
        <v/>
      </c>
      <c r="Y16" s="43" t="str">
        <f aca="false">IF(W16="","",W16*T16)</f>
        <v/>
      </c>
      <c r="Z16" s="40" t="str">
        <f aca="false">IF(OR(Y16="",N($B$4)=0),"",Y16/$B$4)</f>
        <v/>
      </c>
      <c r="AA16" s="43" t="str">
        <f aca="false">IF(W16="","",W16*$E16*N16*IF($J16="",1,$J16))</f>
        <v/>
      </c>
      <c r="AB16" s="44" t="str">
        <f aca="false">IF(OR(Q16="",N(Q16)=0),"",IF($G16&lt;&gt;"",$G16,$E16+SIGN($E16-$F16)*$B$6*Q16))</f>
        <v/>
      </c>
      <c r="AC16" s="48" t="str">
        <f aca="false">IF(AB16="","",ABS(AB16-$E16)/Q16)</f>
        <v/>
      </c>
      <c r="AD16" s="43" t="str">
        <f aca="false">IF(OR(W16="",AB16=""),"",W16*ABS(AB16-$E16)*N16*IF($J16="",1,$J16))</f>
        <v/>
      </c>
      <c r="AE16" s="47" t="str">
        <f aca="false">IF($E16="","",IF(N($B$4)&lt;=0,"Enter account size",IF(ISNA(MATCH($C16,$D$4:$D$7,0)),"Pick a market",IF($F16="","Enter stop price",IF(Q16=0,"Stop equals entry",IF(AND($D16="Long",$F16&gt;$E16),"Stop above entry for a long",IF(AND($D16="Short",$F16&lt;$E16),"Stop below entry for a short",IF(N16="","Enter multiplier",IF(AND($G16&lt;&gt;"",($G16-$E16)*($E16-$F16)&lt;=0),"Target on wrong side of entry",IF(W16=0,"Size rounds to 0: risk too small",IF(W16&lt;U16,"Capped by max position","OK")))))))))))</f>
        <v/>
      </c>
    </row>
    <row r="17" customFormat="false" ht="15" hidden="false" customHeight="false" outlineLevel="0" collapsed="false">
      <c r="A17" s="32"/>
      <c r="B17" s="33"/>
      <c r="C17" s="33"/>
      <c r="D17" s="33"/>
      <c r="E17" s="34"/>
      <c r="F17" s="34"/>
      <c r="G17" s="34"/>
      <c r="H17" s="35"/>
      <c r="I17" s="36"/>
      <c r="J17" s="37"/>
      <c r="K17" s="38"/>
      <c r="L17" s="39"/>
      <c r="M17" s="40" t="str">
        <f aca="false">IF($E17="","",IF($H17&lt;&gt;"",$H17,$B$5))</f>
        <v/>
      </c>
      <c r="N17" s="41" t="str">
        <f aca="false">IF($E17="","",IF($I17&lt;&gt;"",$I17,IFERROR(IF(N(INDEX($E$4:$E$7,MATCH($C17,$D$4:$D$7,0)))=0,"",INDEX($E$4:$E$7,MATCH($C17,$D$4:$D$7,0))),"")))</f>
        <v/>
      </c>
      <c r="O17" s="42" t="str">
        <f aca="false">IF($E17="","",IF($L17&lt;&gt;"",$L17,IFERROR(IF(N(INDEX($F$4:$F$7,MATCH($C17,$D$4:$D$7,0)))=0,"",INDEX($F$4:$F$7,MATCH($C17,$D$4:$D$7,0))),"")))</f>
        <v/>
      </c>
      <c r="P17" s="43" t="str">
        <f aca="false">IF($E17="","",N($B$4)*M17)</f>
        <v/>
      </c>
      <c r="Q17" s="44" t="str">
        <f aca="false">IF(OR($E17="",$F17=""),"",ABS($E17-$F17))</f>
        <v/>
      </c>
      <c r="R17" s="45" t="str">
        <f aca="false">IF(OR($C17&lt;&gt;"Forex",Q17=""),"",Q17/IF($K17="",0.0001,$K17))</f>
        <v/>
      </c>
      <c r="S17" s="43" t="str">
        <f aca="false">IF(OR($C17&lt;&gt;"Forex",N17=""),"",IF($K17="",0.0001,$K17)*N17*IF($J17="",1,$J17))</f>
        <v/>
      </c>
      <c r="T17" s="43" t="str">
        <f aca="false">IF(OR(Q17="",N17=""),"",IF(Q17=0,"",Q17*N17*IF($J17="",1,$J17)))</f>
        <v/>
      </c>
      <c r="U17" s="42" t="str">
        <f aca="false">IF(OR(T17="",O17=""),"",ROUNDDOWN(P17/T17/O17+0.000000001,0)*O17)</f>
        <v/>
      </c>
      <c r="V17" s="42" t="str">
        <f aca="false">IF(U17="","",IF(N(INDEX($G$4:$G$7,MATCH($C17,$D$4:$D$7,0)))=0,"",ROUNDDOWN(N($B$4)*INDEX($G$4:$G$7,MATCH($C17,$D$4:$D$7,0))/($E17*N17*IF($J17="",1,$J17))/O17+0.000000001,0)*O17))</f>
        <v/>
      </c>
      <c r="W17" s="46" t="str">
        <f aca="false">IF(U17="","",IF(V17="",U17,MIN(U17,V17)))</f>
        <v/>
      </c>
      <c r="X17" s="47" t="str">
        <f aca="false">IF($E17="","",IFERROR(INDEX($H$4:$H$7,MATCH($C17,$D$4:$D$7,0)),""))</f>
        <v/>
      </c>
      <c r="Y17" s="43" t="str">
        <f aca="false">IF(W17="","",W17*T17)</f>
        <v/>
      </c>
      <c r="Z17" s="40" t="str">
        <f aca="false">IF(OR(Y17="",N($B$4)=0),"",Y17/$B$4)</f>
        <v/>
      </c>
      <c r="AA17" s="43" t="str">
        <f aca="false">IF(W17="","",W17*$E17*N17*IF($J17="",1,$J17))</f>
        <v/>
      </c>
      <c r="AB17" s="44" t="str">
        <f aca="false">IF(OR(Q17="",N(Q17)=0),"",IF($G17&lt;&gt;"",$G17,$E17+SIGN($E17-$F17)*$B$6*Q17))</f>
        <v/>
      </c>
      <c r="AC17" s="48" t="str">
        <f aca="false">IF(AB17="","",ABS(AB17-$E17)/Q17)</f>
        <v/>
      </c>
      <c r="AD17" s="43" t="str">
        <f aca="false">IF(OR(W17="",AB17=""),"",W17*ABS(AB17-$E17)*N17*IF($J17="",1,$J17))</f>
        <v/>
      </c>
      <c r="AE17" s="47" t="str">
        <f aca="false">IF($E17="","",IF(N($B$4)&lt;=0,"Enter account size",IF(ISNA(MATCH($C17,$D$4:$D$7,0)),"Pick a market",IF($F17="","Enter stop price",IF(Q17=0,"Stop equals entry",IF(AND($D17="Long",$F17&gt;$E17),"Stop above entry for a long",IF(AND($D17="Short",$F17&lt;$E17),"Stop below entry for a short",IF(N17="","Enter multiplier",IF(AND($G17&lt;&gt;"",($G17-$E17)*($E17-$F17)&lt;=0),"Target on wrong side of entry",IF(W17=0,"Size rounds to 0: risk too small",IF(W17&lt;U17,"Capped by max position","OK")))))))))))</f>
        <v/>
      </c>
    </row>
    <row r="18" customFormat="false" ht="15" hidden="false" customHeight="false" outlineLevel="0" collapsed="false">
      <c r="A18" s="32"/>
      <c r="B18" s="33"/>
      <c r="C18" s="33"/>
      <c r="D18" s="33"/>
      <c r="E18" s="34"/>
      <c r="F18" s="34"/>
      <c r="G18" s="34"/>
      <c r="H18" s="35"/>
      <c r="I18" s="36"/>
      <c r="J18" s="37"/>
      <c r="K18" s="38"/>
      <c r="L18" s="39"/>
      <c r="M18" s="40" t="str">
        <f aca="false">IF($E18="","",IF($H18&lt;&gt;"",$H18,$B$5))</f>
        <v/>
      </c>
      <c r="N18" s="41" t="str">
        <f aca="false">IF($E18="","",IF($I18&lt;&gt;"",$I18,IFERROR(IF(N(INDEX($E$4:$E$7,MATCH($C18,$D$4:$D$7,0)))=0,"",INDEX($E$4:$E$7,MATCH($C18,$D$4:$D$7,0))),"")))</f>
        <v/>
      </c>
      <c r="O18" s="42" t="str">
        <f aca="false">IF($E18="","",IF($L18&lt;&gt;"",$L18,IFERROR(IF(N(INDEX($F$4:$F$7,MATCH($C18,$D$4:$D$7,0)))=0,"",INDEX($F$4:$F$7,MATCH($C18,$D$4:$D$7,0))),"")))</f>
        <v/>
      </c>
      <c r="P18" s="43" t="str">
        <f aca="false">IF($E18="","",N($B$4)*M18)</f>
        <v/>
      </c>
      <c r="Q18" s="44" t="str">
        <f aca="false">IF(OR($E18="",$F18=""),"",ABS($E18-$F18))</f>
        <v/>
      </c>
      <c r="R18" s="45" t="str">
        <f aca="false">IF(OR($C18&lt;&gt;"Forex",Q18=""),"",Q18/IF($K18="",0.0001,$K18))</f>
        <v/>
      </c>
      <c r="S18" s="43" t="str">
        <f aca="false">IF(OR($C18&lt;&gt;"Forex",N18=""),"",IF($K18="",0.0001,$K18)*N18*IF($J18="",1,$J18))</f>
        <v/>
      </c>
      <c r="T18" s="43" t="str">
        <f aca="false">IF(OR(Q18="",N18=""),"",IF(Q18=0,"",Q18*N18*IF($J18="",1,$J18)))</f>
        <v/>
      </c>
      <c r="U18" s="42" t="str">
        <f aca="false">IF(OR(T18="",O18=""),"",ROUNDDOWN(P18/T18/O18+0.000000001,0)*O18)</f>
        <v/>
      </c>
      <c r="V18" s="42" t="str">
        <f aca="false">IF(U18="","",IF(N(INDEX($G$4:$G$7,MATCH($C18,$D$4:$D$7,0)))=0,"",ROUNDDOWN(N($B$4)*INDEX($G$4:$G$7,MATCH($C18,$D$4:$D$7,0))/($E18*N18*IF($J18="",1,$J18))/O18+0.000000001,0)*O18))</f>
        <v/>
      </c>
      <c r="W18" s="46" t="str">
        <f aca="false">IF(U18="","",IF(V18="",U18,MIN(U18,V18)))</f>
        <v/>
      </c>
      <c r="X18" s="47" t="str">
        <f aca="false">IF($E18="","",IFERROR(INDEX($H$4:$H$7,MATCH($C18,$D$4:$D$7,0)),""))</f>
        <v/>
      </c>
      <c r="Y18" s="43" t="str">
        <f aca="false">IF(W18="","",W18*T18)</f>
        <v/>
      </c>
      <c r="Z18" s="40" t="str">
        <f aca="false">IF(OR(Y18="",N($B$4)=0),"",Y18/$B$4)</f>
        <v/>
      </c>
      <c r="AA18" s="43" t="str">
        <f aca="false">IF(W18="","",W18*$E18*N18*IF($J18="",1,$J18))</f>
        <v/>
      </c>
      <c r="AB18" s="44" t="str">
        <f aca="false">IF(OR(Q18="",N(Q18)=0),"",IF($G18&lt;&gt;"",$G18,$E18+SIGN($E18-$F18)*$B$6*Q18))</f>
        <v/>
      </c>
      <c r="AC18" s="48" t="str">
        <f aca="false">IF(AB18="","",ABS(AB18-$E18)/Q18)</f>
        <v/>
      </c>
      <c r="AD18" s="43" t="str">
        <f aca="false">IF(OR(W18="",AB18=""),"",W18*ABS(AB18-$E18)*N18*IF($J18="",1,$J18))</f>
        <v/>
      </c>
      <c r="AE18" s="47" t="str">
        <f aca="false">IF($E18="","",IF(N($B$4)&lt;=0,"Enter account size",IF(ISNA(MATCH($C18,$D$4:$D$7,0)),"Pick a market",IF($F18="","Enter stop price",IF(Q18=0,"Stop equals entry",IF(AND($D18="Long",$F18&gt;$E18),"Stop above entry for a long",IF(AND($D18="Short",$F18&lt;$E18),"Stop below entry for a short",IF(N18="","Enter multiplier",IF(AND($G18&lt;&gt;"",($G18-$E18)*($E18-$F18)&lt;=0),"Target on wrong side of entry",IF(W18=0,"Size rounds to 0: risk too small",IF(W18&lt;U18,"Capped by max position","OK")))))))))))</f>
        <v/>
      </c>
    </row>
    <row r="19" customFormat="false" ht="15" hidden="false" customHeight="false" outlineLevel="0" collapsed="false">
      <c r="A19" s="32"/>
      <c r="B19" s="33"/>
      <c r="C19" s="33"/>
      <c r="D19" s="33"/>
      <c r="E19" s="34"/>
      <c r="F19" s="34"/>
      <c r="G19" s="34"/>
      <c r="H19" s="35"/>
      <c r="I19" s="36"/>
      <c r="J19" s="37"/>
      <c r="K19" s="38"/>
      <c r="L19" s="39"/>
      <c r="M19" s="40" t="str">
        <f aca="false">IF($E19="","",IF($H19&lt;&gt;"",$H19,$B$5))</f>
        <v/>
      </c>
      <c r="N19" s="41" t="str">
        <f aca="false">IF($E19="","",IF($I19&lt;&gt;"",$I19,IFERROR(IF(N(INDEX($E$4:$E$7,MATCH($C19,$D$4:$D$7,0)))=0,"",INDEX($E$4:$E$7,MATCH($C19,$D$4:$D$7,0))),"")))</f>
        <v/>
      </c>
      <c r="O19" s="42" t="str">
        <f aca="false">IF($E19="","",IF($L19&lt;&gt;"",$L19,IFERROR(IF(N(INDEX($F$4:$F$7,MATCH($C19,$D$4:$D$7,0)))=0,"",INDEX($F$4:$F$7,MATCH($C19,$D$4:$D$7,0))),"")))</f>
        <v/>
      </c>
      <c r="P19" s="43" t="str">
        <f aca="false">IF($E19="","",N($B$4)*M19)</f>
        <v/>
      </c>
      <c r="Q19" s="44" t="str">
        <f aca="false">IF(OR($E19="",$F19=""),"",ABS($E19-$F19))</f>
        <v/>
      </c>
      <c r="R19" s="45" t="str">
        <f aca="false">IF(OR($C19&lt;&gt;"Forex",Q19=""),"",Q19/IF($K19="",0.0001,$K19))</f>
        <v/>
      </c>
      <c r="S19" s="43" t="str">
        <f aca="false">IF(OR($C19&lt;&gt;"Forex",N19=""),"",IF($K19="",0.0001,$K19)*N19*IF($J19="",1,$J19))</f>
        <v/>
      </c>
      <c r="T19" s="43" t="str">
        <f aca="false">IF(OR(Q19="",N19=""),"",IF(Q19=0,"",Q19*N19*IF($J19="",1,$J19)))</f>
        <v/>
      </c>
      <c r="U19" s="42" t="str">
        <f aca="false">IF(OR(T19="",O19=""),"",ROUNDDOWN(P19/T19/O19+0.000000001,0)*O19)</f>
        <v/>
      </c>
      <c r="V19" s="42" t="str">
        <f aca="false">IF(U19="","",IF(N(INDEX($G$4:$G$7,MATCH($C19,$D$4:$D$7,0)))=0,"",ROUNDDOWN(N($B$4)*INDEX($G$4:$G$7,MATCH($C19,$D$4:$D$7,0))/($E19*N19*IF($J19="",1,$J19))/O19+0.000000001,0)*O19))</f>
        <v/>
      </c>
      <c r="W19" s="46" t="str">
        <f aca="false">IF(U19="","",IF(V19="",U19,MIN(U19,V19)))</f>
        <v/>
      </c>
      <c r="X19" s="47" t="str">
        <f aca="false">IF($E19="","",IFERROR(INDEX($H$4:$H$7,MATCH($C19,$D$4:$D$7,0)),""))</f>
        <v/>
      </c>
      <c r="Y19" s="43" t="str">
        <f aca="false">IF(W19="","",W19*T19)</f>
        <v/>
      </c>
      <c r="Z19" s="40" t="str">
        <f aca="false">IF(OR(Y19="",N($B$4)=0),"",Y19/$B$4)</f>
        <v/>
      </c>
      <c r="AA19" s="43" t="str">
        <f aca="false">IF(W19="","",W19*$E19*N19*IF($J19="",1,$J19))</f>
        <v/>
      </c>
      <c r="AB19" s="44" t="str">
        <f aca="false">IF(OR(Q19="",N(Q19)=0),"",IF($G19&lt;&gt;"",$G19,$E19+SIGN($E19-$F19)*$B$6*Q19))</f>
        <v/>
      </c>
      <c r="AC19" s="48" t="str">
        <f aca="false">IF(AB19="","",ABS(AB19-$E19)/Q19)</f>
        <v/>
      </c>
      <c r="AD19" s="43" t="str">
        <f aca="false">IF(OR(W19="",AB19=""),"",W19*ABS(AB19-$E19)*N19*IF($J19="",1,$J19))</f>
        <v/>
      </c>
      <c r="AE19" s="47" t="str">
        <f aca="false">IF($E19="","",IF(N($B$4)&lt;=0,"Enter account size",IF(ISNA(MATCH($C19,$D$4:$D$7,0)),"Pick a market",IF($F19="","Enter stop price",IF(Q19=0,"Stop equals entry",IF(AND($D19="Long",$F19&gt;$E19),"Stop above entry for a long",IF(AND($D19="Short",$F19&lt;$E19),"Stop below entry for a short",IF(N19="","Enter multiplier",IF(AND($G19&lt;&gt;"",($G19-$E19)*($E19-$F19)&lt;=0),"Target on wrong side of entry",IF(W19=0,"Size rounds to 0: risk too small",IF(W19&lt;U19,"Capped by max position","OK")))))))))))</f>
        <v/>
      </c>
    </row>
    <row r="20" customFormat="false" ht="15" hidden="false" customHeight="false" outlineLevel="0" collapsed="false">
      <c r="A20" s="32"/>
      <c r="B20" s="33"/>
      <c r="C20" s="33"/>
      <c r="D20" s="33"/>
      <c r="E20" s="34"/>
      <c r="F20" s="34"/>
      <c r="G20" s="34"/>
      <c r="H20" s="35"/>
      <c r="I20" s="36"/>
      <c r="J20" s="37"/>
      <c r="K20" s="38"/>
      <c r="L20" s="39"/>
      <c r="M20" s="40" t="str">
        <f aca="false">IF($E20="","",IF($H20&lt;&gt;"",$H20,$B$5))</f>
        <v/>
      </c>
      <c r="N20" s="41" t="str">
        <f aca="false">IF($E20="","",IF($I20&lt;&gt;"",$I20,IFERROR(IF(N(INDEX($E$4:$E$7,MATCH($C20,$D$4:$D$7,0)))=0,"",INDEX($E$4:$E$7,MATCH($C20,$D$4:$D$7,0))),"")))</f>
        <v/>
      </c>
      <c r="O20" s="42" t="str">
        <f aca="false">IF($E20="","",IF($L20&lt;&gt;"",$L20,IFERROR(IF(N(INDEX($F$4:$F$7,MATCH($C20,$D$4:$D$7,0)))=0,"",INDEX($F$4:$F$7,MATCH($C20,$D$4:$D$7,0))),"")))</f>
        <v/>
      </c>
      <c r="P20" s="43" t="str">
        <f aca="false">IF($E20="","",N($B$4)*M20)</f>
        <v/>
      </c>
      <c r="Q20" s="44" t="str">
        <f aca="false">IF(OR($E20="",$F20=""),"",ABS($E20-$F20))</f>
        <v/>
      </c>
      <c r="R20" s="45" t="str">
        <f aca="false">IF(OR($C20&lt;&gt;"Forex",Q20=""),"",Q20/IF($K20="",0.0001,$K20))</f>
        <v/>
      </c>
      <c r="S20" s="43" t="str">
        <f aca="false">IF(OR($C20&lt;&gt;"Forex",N20=""),"",IF($K20="",0.0001,$K20)*N20*IF($J20="",1,$J20))</f>
        <v/>
      </c>
      <c r="T20" s="43" t="str">
        <f aca="false">IF(OR(Q20="",N20=""),"",IF(Q20=0,"",Q20*N20*IF($J20="",1,$J20)))</f>
        <v/>
      </c>
      <c r="U20" s="42" t="str">
        <f aca="false">IF(OR(T20="",O20=""),"",ROUNDDOWN(P20/T20/O20+0.000000001,0)*O20)</f>
        <v/>
      </c>
      <c r="V20" s="42" t="str">
        <f aca="false">IF(U20="","",IF(N(INDEX($G$4:$G$7,MATCH($C20,$D$4:$D$7,0)))=0,"",ROUNDDOWN(N($B$4)*INDEX($G$4:$G$7,MATCH($C20,$D$4:$D$7,0))/($E20*N20*IF($J20="",1,$J20))/O20+0.000000001,0)*O20))</f>
        <v/>
      </c>
      <c r="W20" s="46" t="str">
        <f aca="false">IF(U20="","",IF(V20="",U20,MIN(U20,V20)))</f>
        <v/>
      </c>
      <c r="X20" s="47" t="str">
        <f aca="false">IF($E20="","",IFERROR(INDEX($H$4:$H$7,MATCH($C20,$D$4:$D$7,0)),""))</f>
        <v/>
      </c>
      <c r="Y20" s="43" t="str">
        <f aca="false">IF(W20="","",W20*T20)</f>
        <v/>
      </c>
      <c r="Z20" s="40" t="str">
        <f aca="false">IF(OR(Y20="",N($B$4)=0),"",Y20/$B$4)</f>
        <v/>
      </c>
      <c r="AA20" s="43" t="str">
        <f aca="false">IF(W20="","",W20*$E20*N20*IF($J20="",1,$J20))</f>
        <v/>
      </c>
      <c r="AB20" s="44" t="str">
        <f aca="false">IF(OR(Q20="",N(Q20)=0),"",IF($G20&lt;&gt;"",$G20,$E20+SIGN($E20-$F20)*$B$6*Q20))</f>
        <v/>
      </c>
      <c r="AC20" s="48" t="str">
        <f aca="false">IF(AB20="","",ABS(AB20-$E20)/Q20)</f>
        <v/>
      </c>
      <c r="AD20" s="43" t="str">
        <f aca="false">IF(OR(W20="",AB20=""),"",W20*ABS(AB20-$E20)*N20*IF($J20="",1,$J20))</f>
        <v/>
      </c>
      <c r="AE20" s="47" t="str">
        <f aca="false">IF($E20="","",IF(N($B$4)&lt;=0,"Enter account size",IF(ISNA(MATCH($C20,$D$4:$D$7,0)),"Pick a market",IF($F20="","Enter stop price",IF(Q20=0,"Stop equals entry",IF(AND($D20="Long",$F20&gt;$E20),"Stop above entry for a long",IF(AND($D20="Short",$F20&lt;$E20),"Stop below entry for a short",IF(N20="","Enter multiplier",IF(AND($G20&lt;&gt;"",($G20-$E20)*($E20-$F20)&lt;=0),"Target on wrong side of entry",IF(W20=0,"Size rounds to 0: risk too small",IF(W20&lt;U20,"Capped by max position","OK")))))))))))</f>
        <v/>
      </c>
    </row>
    <row r="21" customFormat="false" ht="15" hidden="false" customHeight="false" outlineLevel="0" collapsed="false">
      <c r="A21" s="32"/>
      <c r="B21" s="33"/>
      <c r="C21" s="33"/>
      <c r="D21" s="33"/>
      <c r="E21" s="34"/>
      <c r="F21" s="34"/>
      <c r="G21" s="34"/>
      <c r="H21" s="35"/>
      <c r="I21" s="36"/>
      <c r="J21" s="37"/>
      <c r="K21" s="38"/>
      <c r="L21" s="39"/>
      <c r="M21" s="40" t="str">
        <f aca="false">IF($E21="","",IF($H21&lt;&gt;"",$H21,$B$5))</f>
        <v/>
      </c>
      <c r="N21" s="41" t="str">
        <f aca="false">IF($E21="","",IF($I21&lt;&gt;"",$I21,IFERROR(IF(N(INDEX($E$4:$E$7,MATCH($C21,$D$4:$D$7,0)))=0,"",INDEX($E$4:$E$7,MATCH($C21,$D$4:$D$7,0))),"")))</f>
        <v/>
      </c>
      <c r="O21" s="42" t="str">
        <f aca="false">IF($E21="","",IF($L21&lt;&gt;"",$L21,IFERROR(IF(N(INDEX($F$4:$F$7,MATCH($C21,$D$4:$D$7,0)))=0,"",INDEX($F$4:$F$7,MATCH($C21,$D$4:$D$7,0))),"")))</f>
        <v/>
      </c>
      <c r="P21" s="43" t="str">
        <f aca="false">IF($E21="","",N($B$4)*M21)</f>
        <v/>
      </c>
      <c r="Q21" s="44" t="str">
        <f aca="false">IF(OR($E21="",$F21=""),"",ABS($E21-$F21))</f>
        <v/>
      </c>
      <c r="R21" s="45" t="str">
        <f aca="false">IF(OR($C21&lt;&gt;"Forex",Q21=""),"",Q21/IF($K21="",0.0001,$K21))</f>
        <v/>
      </c>
      <c r="S21" s="43" t="str">
        <f aca="false">IF(OR($C21&lt;&gt;"Forex",N21=""),"",IF($K21="",0.0001,$K21)*N21*IF($J21="",1,$J21))</f>
        <v/>
      </c>
      <c r="T21" s="43" t="str">
        <f aca="false">IF(OR(Q21="",N21=""),"",IF(Q21=0,"",Q21*N21*IF($J21="",1,$J21)))</f>
        <v/>
      </c>
      <c r="U21" s="42" t="str">
        <f aca="false">IF(OR(T21="",O21=""),"",ROUNDDOWN(P21/T21/O21+0.000000001,0)*O21)</f>
        <v/>
      </c>
      <c r="V21" s="42" t="str">
        <f aca="false">IF(U21="","",IF(N(INDEX($G$4:$G$7,MATCH($C21,$D$4:$D$7,0)))=0,"",ROUNDDOWN(N($B$4)*INDEX($G$4:$G$7,MATCH($C21,$D$4:$D$7,0))/($E21*N21*IF($J21="",1,$J21))/O21+0.000000001,0)*O21))</f>
        <v/>
      </c>
      <c r="W21" s="46" t="str">
        <f aca="false">IF(U21="","",IF(V21="",U21,MIN(U21,V21)))</f>
        <v/>
      </c>
      <c r="X21" s="47" t="str">
        <f aca="false">IF($E21="","",IFERROR(INDEX($H$4:$H$7,MATCH($C21,$D$4:$D$7,0)),""))</f>
        <v/>
      </c>
      <c r="Y21" s="43" t="str">
        <f aca="false">IF(W21="","",W21*T21)</f>
        <v/>
      </c>
      <c r="Z21" s="40" t="str">
        <f aca="false">IF(OR(Y21="",N($B$4)=0),"",Y21/$B$4)</f>
        <v/>
      </c>
      <c r="AA21" s="43" t="str">
        <f aca="false">IF(W21="","",W21*$E21*N21*IF($J21="",1,$J21))</f>
        <v/>
      </c>
      <c r="AB21" s="44" t="str">
        <f aca="false">IF(OR(Q21="",N(Q21)=0),"",IF($G21&lt;&gt;"",$G21,$E21+SIGN($E21-$F21)*$B$6*Q21))</f>
        <v/>
      </c>
      <c r="AC21" s="48" t="str">
        <f aca="false">IF(AB21="","",ABS(AB21-$E21)/Q21)</f>
        <v/>
      </c>
      <c r="AD21" s="43" t="str">
        <f aca="false">IF(OR(W21="",AB21=""),"",W21*ABS(AB21-$E21)*N21*IF($J21="",1,$J21))</f>
        <v/>
      </c>
      <c r="AE21" s="47" t="str">
        <f aca="false">IF($E21="","",IF(N($B$4)&lt;=0,"Enter account size",IF(ISNA(MATCH($C21,$D$4:$D$7,0)),"Pick a market",IF($F21="","Enter stop price",IF(Q21=0,"Stop equals entry",IF(AND($D21="Long",$F21&gt;$E21),"Stop above entry for a long",IF(AND($D21="Short",$F21&lt;$E21),"Stop below entry for a short",IF(N21="","Enter multiplier",IF(AND($G21&lt;&gt;"",($G21-$E21)*($E21-$F21)&lt;=0),"Target on wrong side of entry",IF(W21=0,"Size rounds to 0: risk too small",IF(W21&lt;U21,"Capped by max position","OK")))))))))))</f>
        <v/>
      </c>
    </row>
    <row r="22" customFormat="false" ht="15" hidden="false" customHeight="false" outlineLevel="0" collapsed="false">
      <c r="A22" s="32"/>
      <c r="B22" s="33"/>
      <c r="C22" s="33"/>
      <c r="D22" s="33"/>
      <c r="E22" s="34"/>
      <c r="F22" s="34"/>
      <c r="G22" s="34"/>
      <c r="H22" s="35"/>
      <c r="I22" s="36"/>
      <c r="J22" s="37"/>
      <c r="K22" s="38"/>
      <c r="L22" s="39"/>
      <c r="M22" s="40" t="str">
        <f aca="false">IF($E22="","",IF($H22&lt;&gt;"",$H22,$B$5))</f>
        <v/>
      </c>
      <c r="N22" s="41" t="str">
        <f aca="false">IF($E22="","",IF($I22&lt;&gt;"",$I22,IFERROR(IF(N(INDEX($E$4:$E$7,MATCH($C22,$D$4:$D$7,0)))=0,"",INDEX($E$4:$E$7,MATCH($C22,$D$4:$D$7,0))),"")))</f>
        <v/>
      </c>
      <c r="O22" s="42" t="str">
        <f aca="false">IF($E22="","",IF($L22&lt;&gt;"",$L22,IFERROR(IF(N(INDEX($F$4:$F$7,MATCH($C22,$D$4:$D$7,0)))=0,"",INDEX($F$4:$F$7,MATCH($C22,$D$4:$D$7,0))),"")))</f>
        <v/>
      </c>
      <c r="P22" s="43" t="str">
        <f aca="false">IF($E22="","",N($B$4)*M22)</f>
        <v/>
      </c>
      <c r="Q22" s="44" t="str">
        <f aca="false">IF(OR($E22="",$F22=""),"",ABS($E22-$F22))</f>
        <v/>
      </c>
      <c r="R22" s="45" t="str">
        <f aca="false">IF(OR($C22&lt;&gt;"Forex",Q22=""),"",Q22/IF($K22="",0.0001,$K22))</f>
        <v/>
      </c>
      <c r="S22" s="43" t="str">
        <f aca="false">IF(OR($C22&lt;&gt;"Forex",N22=""),"",IF($K22="",0.0001,$K22)*N22*IF($J22="",1,$J22))</f>
        <v/>
      </c>
      <c r="T22" s="43" t="str">
        <f aca="false">IF(OR(Q22="",N22=""),"",IF(Q22=0,"",Q22*N22*IF($J22="",1,$J22)))</f>
        <v/>
      </c>
      <c r="U22" s="42" t="str">
        <f aca="false">IF(OR(T22="",O22=""),"",ROUNDDOWN(P22/T22/O22+0.000000001,0)*O22)</f>
        <v/>
      </c>
      <c r="V22" s="42" t="str">
        <f aca="false">IF(U22="","",IF(N(INDEX($G$4:$G$7,MATCH($C22,$D$4:$D$7,0)))=0,"",ROUNDDOWN(N($B$4)*INDEX($G$4:$G$7,MATCH($C22,$D$4:$D$7,0))/($E22*N22*IF($J22="",1,$J22))/O22+0.000000001,0)*O22))</f>
        <v/>
      </c>
      <c r="W22" s="46" t="str">
        <f aca="false">IF(U22="","",IF(V22="",U22,MIN(U22,V22)))</f>
        <v/>
      </c>
      <c r="X22" s="47" t="str">
        <f aca="false">IF($E22="","",IFERROR(INDEX($H$4:$H$7,MATCH($C22,$D$4:$D$7,0)),""))</f>
        <v/>
      </c>
      <c r="Y22" s="43" t="str">
        <f aca="false">IF(W22="","",W22*T22)</f>
        <v/>
      </c>
      <c r="Z22" s="40" t="str">
        <f aca="false">IF(OR(Y22="",N($B$4)=0),"",Y22/$B$4)</f>
        <v/>
      </c>
      <c r="AA22" s="43" t="str">
        <f aca="false">IF(W22="","",W22*$E22*N22*IF($J22="",1,$J22))</f>
        <v/>
      </c>
      <c r="AB22" s="44" t="str">
        <f aca="false">IF(OR(Q22="",N(Q22)=0),"",IF($G22&lt;&gt;"",$G22,$E22+SIGN($E22-$F22)*$B$6*Q22))</f>
        <v/>
      </c>
      <c r="AC22" s="48" t="str">
        <f aca="false">IF(AB22="","",ABS(AB22-$E22)/Q22)</f>
        <v/>
      </c>
      <c r="AD22" s="43" t="str">
        <f aca="false">IF(OR(W22="",AB22=""),"",W22*ABS(AB22-$E22)*N22*IF($J22="",1,$J22))</f>
        <v/>
      </c>
      <c r="AE22" s="47" t="str">
        <f aca="false">IF($E22="","",IF(N($B$4)&lt;=0,"Enter account size",IF(ISNA(MATCH($C22,$D$4:$D$7,0)),"Pick a market",IF($F22="","Enter stop price",IF(Q22=0,"Stop equals entry",IF(AND($D22="Long",$F22&gt;$E22),"Stop above entry for a long",IF(AND($D22="Short",$F22&lt;$E22),"Stop below entry for a short",IF(N22="","Enter multiplier",IF(AND($G22&lt;&gt;"",($G22-$E22)*($E22-$F22)&lt;=0),"Target on wrong side of entry",IF(W22=0,"Size rounds to 0: risk too small",IF(W22&lt;U22,"Capped by max position","OK")))))))))))</f>
        <v/>
      </c>
    </row>
    <row r="23" customFormat="false" ht="15" hidden="false" customHeight="false" outlineLevel="0" collapsed="false">
      <c r="A23" s="32"/>
      <c r="B23" s="33"/>
      <c r="C23" s="33"/>
      <c r="D23" s="33"/>
      <c r="E23" s="34"/>
      <c r="F23" s="34"/>
      <c r="G23" s="34"/>
      <c r="H23" s="35"/>
      <c r="I23" s="36"/>
      <c r="J23" s="37"/>
      <c r="K23" s="38"/>
      <c r="L23" s="39"/>
      <c r="M23" s="40" t="str">
        <f aca="false">IF($E23="","",IF($H23&lt;&gt;"",$H23,$B$5))</f>
        <v/>
      </c>
      <c r="N23" s="41" t="str">
        <f aca="false">IF($E23="","",IF($I23&lt;&gt;"",$I23,IFERROR(IF(N(INDEX($E$4:$E$7,MATCH($C23,$D$4:$D$7,0)))=0,"",INDEX($E$4:$E$7,MATCH($C23,$D$4:$D$7,0))),"")))</f>
        <v/>
      </c>
      <c r="O23" s="42" t="str">
        <f aca="false">IF($E23="","",IF($L23&lt;&gt;"",$L23,IFERROR(IF(N(INDEX($F$4:$F$7,MATCH($C23,$D$4:$D$7,0)))=0,"",INDEX($F$4:$F$7,MATCH($C23,$D$4:$D$7,0))),"")))</f>
        <v/>
      </c>
      <c r="P23" s="43" t="str">
        <f aca="false">IF($E23="","",N($B$4)*M23)</f>
        <v/>
      </c>
      <c r="Q23" s="44" t="str">
        <f aca="false">IF(OR($E23="",$F23=""),"",ABS($E23-$F23))</f>
        <v/>
      </c>
      <c r="R23" s="45" t="str">
        <f aca="false">IF(OR($C23&lt;&gt;"Forex",Q23=""),"",Q23/IF($K23="",0.0001,$K23))</f>
        <v/>
      </c>
      <c r="S23" s="43" t="str">
        <f aca="false">IF(OR($C23&lt;&gt;"Forex",N23=""),"",IF($K23="",0.0001,$K23)*N23*IF($J23="",1,$J23))</f>
        <v/>
      </c>
      <c r="T23" s="43" t="str">
        <f aca="false">IF(OR(Q23="",N23=""),"",IF(Q23=0,"",Q23*N23*IF($J23="",1,$J23)))</f>
        <v/>
      </c>
      <c r="U23" s="42" t="str">
        <f aca="false">IF(OR(T23="",O23=""),"",ROUNDDOWN(P23/T23/O23+0.000000001,0)*O23)</f>
        <v/>
      </c>
      <c r="V23" s="42" t="str">
        <f aca="false">IF(U23="","",IF(N(INDEX($G$4:$G$7,MATCH($C23,$D$4:$D$7,0)))=0,"",ROUNDDOWN(N($B$4)*INDEX($G$4:$G$7,MATCH($C23,$D$4:$D$7,0))/($E23*N23*IF($J23="",1,$J23))/O23+0.000000001,0)*O23))</f>
        <v/>
      </c>
      <c r="W23" s="46" t="str">
        <f aca="false">IF(U23="","",IF(V23="",U23,MIN(U23,V23)))</f>
        <v/>
      </c>
      <c r="X23" s="47" t="str">
        <f aca="false">IF($E23="","",IFERROR(INDEX($H$4:$H$7,MATCH($C23,$D$4:$D$7,0)),""))</f>
        <v/>
      </c>
      <c r="Y23" s="43" t="str">
        <f aca="false">IF(W23="","",W23*T23)</f>
        <v/>
      </c>
      <c r="Z23" s="40" t="str">
        <f aca="false">IF(OR(Y23="",N($B$4)=0),"",Y23/$B$4)</f>
        <v/>
      </c>
      <c r="AA23" s="43" t="str">
        <f aca="false">IF(W23="","",W23*$E23*N23*IF($J23="",1,$J23))</f>
        <v/>
      </c>
      <c r="AB23" s="44" t="str">
        <f aca="false">IF(OR(Q23="",N(Q23)=0),"",IF($G23&lt;&gt;"",$G23,$E23+SIGN($E23-$F23)*$B$6*Q23))</f>
        <v/>
      </c>
      <c r="AC23" s="48" t="str">
        <f aca="false">IF(AB23="","",ABS(AB23-$E23)/Q23)</f>
        <v/>
      </c>
      <c r="AD23" s="43" t="str">
        <f aca="false">IF(OR(W23="",AB23=""),"",W23*ABS(AB23-$E23)*N23*IF($J23="",1,$J23))</f>
        <v/>
      </c>
      <c r="AE23" s="47" t="str">
        <f aca="false">IF($E23="","",IF(N($B$4)&lt;=0,"Enter account size",IF(ISNA(MATCH($C23,$D$4:$D$7,0)),"Pick a market",IF($F23="","Enter stop price",IF(Q23=0,"Stop equals entry",IF(AND($D23="Long",$F23&gt;$E23),"Stop above entry for a long",IF(AND($D23="Short",$F23&lt;$E23),"Stop below entry for a short",IF(N23="","Enter multiplier",IF(AND($G23&lt;&gt;"",($G23-$E23)*($E23-$F23)&lt;=0),"Target on wrong side of entry",IF(W23=0,"Size rounds to 0: risk too small",IF(W23&lt;U23,"Capped by max position","OK")))))))))))</f>
        <v/>
      </c>
    </row>
    <row r="24" customFormat="false" ht="15" hidden="false" customHeight="false" outlineLevel="0" collapsed="false">
      <c r="A24" s="32"/>
      <c r="B24" s="33"/>
      <c r="C24" s="33"/>
      <c r="D24" s="33"/>
      <c r="E24" s="34"/>
      <c r="F24" s="34"/>
      <c r="G24" s="34"/>
      <c r="H24" s="35"/>
      <c r="I24" s="36"/>
      <c r="J24" s="37"/>
      <c r="K24" s="38"/>
      <c r="L24" s="39"/>
      <c r="M24" s="40" t="str">
        <f aca="false">IF($E24="","",IF($H24&lt;&gt;"",$H24,$B$5))</f>
        <v/>
      </c>
      <c r="N24" s="41" t="str">
        <f aca="false">IF($E24="","",IF($I24&lt;&gt;"",$I24,IFERROR(IF(N(INDEX($E$4:$E$7,MATCH($C24,$D$4:$D$7,0)))=0,"",INDEX($E$4:$E$7,MATCH($C24,$D$4:$D$7,0))),"")))</f>
        <v/>
      </c>
      <c r="O24" s="42" t="str">
        <f aca="false">IF($E24="","",IF($L24&lt;&gt;"",$L24,IFERROR(IF(N(INDEX($F$4:$F$7,MATCH($C24,$D$4:$D$7,0)))=0,"",INDEX($F$4:$F$7,MATCH($C24,$D$4:$D$7,0))),"")))</f>
        <v/>
      </c>
      <c r="P24" s="43" t="str">
        <f aca="false">IF($E24="","",N($B$4)*M24)</f>
        <v/>
      </c>
      <c r="Q24" s="44" t="str">
        <f aca="false">IF(OR($E24="",$F24=""),"",ABS($E24-$F24))</f>
        <v/>
      </c>
      <c r="R24" s="45" t="str">
        <f aca="false">IF(OR($C24&lt;&gt;"Forex",Q24=""),"",Q24/IF($K24="",0.0001,$K24))</f>
        <v/>
      </c>
      <c r="S24" s="43" t="str">
        <f aca="false">IF(OR($C24&lt;&gt;"Forex",N24=""),"",IF($K24="",0.0001,$K24)*N24*IF($J24="",1,$J24))</f>
        <v/>
      </c>
      <c r="T24" s="43" t="str">
        <f aca="false">IF(OR(Q24="",N24=""),"",IF(Q24=0,"",Q24*N24*IF($J24="",1,$J24)))</f>
        <v/>
      </c>
      <c r="U24" s="42" t="str">
        <f aca="false">IF(OR(T24="",O24=""),"",ROUNDDOWN(P24/T24/O24+0.000000001,0)*O24)</f>
        <v/>
      </c>
      <c r="V24" s="42" t="str">
        <f aca="false">IF(U24="","",IF(N(INDEX($G$4:$G$7,MATCH($C24,$D$4:$D$7,0)))=0,"",ROUNDDOWN(N($B$4)*INDEX($G$4:$G$7,MATCH($C24,$D$4:$D$7,0))/($E24*N24*IF($J24="",1,$J24))/O24+0.000000001,0)*O24))</f>
        <v/>
      </c>
      <c r="W24" s="46" t="str">
        <f aca="false">IF(U24="","",IF(V24="",U24,MIN(U24,V24)))</f>
        <v/>
      </c>
      <c r="X24" s="47" t="str">
        <f aca="false">IF($E24="","",IFERROR(INDEX($H$4:$H$7,MATCH($C24,$D$4:$D$7,0)),""))</f>
        <v/>
      </c>
      <c r="Y24" s="43" t="str">
        <f aca="false">IF(W24="","",W24*T24)</f>
        <v/>
      </c>
      <c r="Z24" s="40" t="str">
        <f aca="false">IF(OR(Y24="",N($B$4)=0),"",Y24/$B$4)</f>
        <v/>
      </c>
      <c r="AA24" s="43" t="str">
        <f aca="false">IF(W24="","",W24*$E24*N24*IF($J24="",1,$J24))</f>
        <v/>
      </c>
      <c r="AB24" s="44" t="str">
        <f aca="false">IF(OR(Q24="",N(Q24)=0),"",IF($G24&lt;&gt;"",$G24,$E24+SIGN($E24-$F24)*$B$6*Q24))</f>
        <v/>
      </c>
      <c r="AC24" s="48" t="str">
        <f aca="false">IF(AB24="","",ABS(AB24-$E24)/Q24)</f>
        <v/>
      </c>
      <c r="AD24" s="43" t="str">
        <f aca="false">IF(OR(W24="",AB24=""),"",W24*ABS(AB24-$E24)*N24*IF($J24="",1,$J24))</f>
        <v/>
      </c>
      <c r="AE24" s="47" t="str">
        <f aca="false">IF($E24="","",IF(N($B$4)&lt;=0,"Enter account size",IF(ISNA(MATCH($C24,$D$4:$D$7,0)),"Pick a market",IF($F24="","Enter stop price",IF(Q24=0,"Stop equals entry",IF(AND($D24="Long",$F24&gt;$E24),"Stop above entry for a long",IF(AND($D24="Short",$F24&lt;$E24),"Stop below entry for a short",IF(N24="","Enter multiplier",IF(AND($G24&lt;&gt;"",($G24-$E24)*($E24-$F24)&lt;=0),"Target on wrong side of entry",IF(W24=0,"Size rounds to 0: risk too small",IF(W24&lt;U24,"Capped by max position","OK")))))))))))</f>
        <v/>
      </c>
    </row>
    <row r="25" customFormat="false" ht="15" hidden="false" customHeight="false" outlineLevel="0" collapsed="false">
      <c r="A25" s="32"/>
      <c r="B25" s="33"/>
      <c r="C25" s="33"/>
      <c r="D25" s="33"/>
      <c r="E25" s="34"/>
      <c r="F25" s="34"/>
      <c r="G25" s="34"/>
      <c r="H25" s="35"/>
      <c r="I25" s="36"/>
      <c r="J25" s="37"/>
      <c r="K25" s="38"/>
      <c r="L25" s="39"/>
      <c r="M25" s="40" t="str">
        <f aca="false">IF($E25="","",IF($H25&lt;&gt;"",$H25,$B$5))</f>
        <v/>
      </c>
      <c r="N25" s="41" t="str">
        <f aca="false">IF($E25="","",IF($I25&lt;&gt;"",$I25,IFERROR(IF(N(INDEX($E$4:$E$7,MATCH($C25,$D$4:$D$7,0)))=0,"",INDEX($E$4:$E$7,MATCH($C25,$D$4:$D$7,0))),"")))</f>
        <v/>
      </c>
      <c r="O25" s="42" t="str">
        <f aca="false">IF($E25="","",IF($L25&lt;&gt;"",$L25,IFERROR(IF(N(INDEX($F$4:$F$7,MATCH($C25,$D$4:$D$7,0)))=0,"",INDEX($F$4:$F$7,MATCH($C25,$D$4:$D$7,0))),"")))</f>
        <v/>
      </c>
      <c r="P25" s="43" t="str">
        <f aca="false">IF($E25="","",N($B$4)*M25)</f>
        <v/>
      </c>
      <c r="Q25" s="44" t="str">
        <f aca="false">IF(OR($E25="",$F25=""),"",ABS($E25-$F25))</f>
        <v/>
      </c>
      <c r="R25" s="45" t="str">
        <f aca="false">IF(OR($C25&lt;&gt;"Forex",Q25=""),"",Q25/IF($K25="",0.0001,$K25))</f>
        <v/>
      </c>
      <c r="S25" s="43" t="str">
        <f aca="false">IF(OR($C25&lt;&gt;"Forex",N25=""),"",IF($K25="",0.0001,$K25)*N25*IF($J25="",1,$J25))</f>
        <v/>
      </c>
      <c r="T25" s="43" t="str">
        <f aca="false">IF(OR(Q25="",N25=""),"",IF(Q25=0,"",Q25*N25*IF($J25="",1,$J25)))</f>
        <v/>
      </c>
      <c r="U25" s="42" t="str">
        <f aca="false">IF(OR(T25="",O25=""),"",ROUNDDOWN(P25/T25/O25+0.000000001,0)*O25)</f>
        <v/>
      </c>
      <c r="V25" s="42" t="str">
        <f aca="false">IF(U25="","",IF(N(INDEX($G$4:$G$7,MATCH($C25,$D$4:$D$7,0)))=0,"",ROUNDDOWN(N($B$4)*INDEX($G$4:$G$7,MATCH($C25,$D$4:$D$7,0))/($E25*N25*IF($J25="",1,$J25))/O25+0.000000001,0)*O25))</f>
        <v/>
      </c>
      <c r="W25" s="46" t="str">
        <f aca="false">IF(U25="","",IF(V25="",U25,MIN(U25,V25)))</f>
        <v/>
      </c>
      <c r="X25" s="47" t="str">
        <f aca="false">IF($E25="","",IFERROR(INDEX($H$4:$H$7,MATCH($C25,$D$4:$D$7,0)),""))</f>
        <v/>
      </c>
      <c r="Y25" s="43" t="str">
        <f aca="false">IF(W25="","",W25*T25)</f>
        <v/>
      </c>
      <c r="Z25" s="40" t="str">
        <f aca="false">IF(OR(Y25="",N($B$4)=0),"",Y25/$B$4)</f>
        <v/>
      </c>
      <c r="AA25" s="43" t="str">
        <f aca="false">IF(W25="","",W25*$E25*N25*IF($J25="",1,$J25))</f>
        <v/>
      </c>
      <c r="AB25" s="44" t="str">
        <f aca="false">IF(OR(Q25="",N(Q25)=0),"",IF($G25&lt;&gt;"",$G25,$E25+SIGN($E25-$F25)*$B$6*Q25))</f>
        <v/>
      </c>
      <c r="AC25" s="48" t="str">
        <f aca="false">IF(AB25="","",ABS(AB25-$E25)/Q25)</f>
        <v/>
      </c>
      <c r="AD25" s="43" t="str">
        <f aca="false">IF(OR(W25="",AB25=""),"",W25*ABS(AB25-$E25)*N25*IF($J25="",1,$J25))</f>
        <v/>
      </c>
      <c r="AE25" s="47" t="str">
        <f aca="false">IF($E25="","",IF(N($B$4)&lt;=0,"Enter account size",IF(ISNA(MATCH($C25,$D$4:$D$7,0)),"Pick a market",IF($F25="","Enter stop price",IF(Q25=0,"Stop equals entry",IF(AND($D25="Long",$F25&gt;$E25),"Stop above entry for a long",IF(AND($D25="Short",$F25&lt;$E25),"Stop below entry for a short",IF(N25="","Enter multiplier",IF(AND($G25&lt;&gt;"",($G25-$E25)*($E25-$F25)&lt;=0),"Target on wrong side of entry",IF(W25=0,"Size rounds to 0: risk too small",IF(W25&lt;U25,"Capped by max position","OK")))))))))))</f>
        <v/>
      </c>
    </row>
    <row r="26" customFormat="false" ht="15" hidden="false" customHeight="false" outlineLevel="0" collapsed="false">
      <c r="A26" s="32"/>
      <c r="B26" s="33"/>
      <c r="C26" s="33"/>
      <c r="D26" s="33"/>
      <c r="E26" s="34"/>
      <c r="F26" s="34"/>
      <c r="G26" s="34"/>
      <c r="H26" s="35"/>
      <c r="I26" s="36"/>
      <c r="J26" s="37"/>
      <c r="K26" s="38"/>
      <c r="L26" s="39"/>
      <c r="M26" s="40" t="str">
        <f aca="false">IF($E26="","",IF($H26&lt;&gt;"",$H26,$B$5))</f>
        <v/>
      </c>
      <c r="N26" s="41" t="str">
        <f aca="false">IF($E26="","",IF($I26&lt;&gt;"",$I26,IFERROR(IF(N(INDEX($E$4:$E$7,MATCH($C26,$D$4:$D$7,0)))=0,"",INDEX($E$4:$E$7,MATCH($C26,$D$4:$D$7,0))),"")))</f>
        <v/>
      </c>
      <c r="O26" s="42" t="str">
        <f aca="false">IF($E26="","",IF($L26&lt;&gt;"",$L26,IFERROR(IF(N(INDEX($F$4:$F$7,MATCH($C26,$D$4:$D$7,0)))=0,"",INDEX($F$4:$F$7,MATCH($C26,$D$4:$D$7,0))),"")))</f>
        <v/>
      </c>
      <c r="P26" s="43" t="str">
        <f aca="false">IF($E26="","",N($B$4)*M26)</f>
        <v/>
      </c>
      <c r="Q26" s="44" t="str">
        <f aca="false">IF(OR($E26="",$F26=""),"",ABS($E26-$F26))</f>
        <v/>
      </c>
      <c r="R26" s="45" t="str">
        <f aca="false">IF(OR($C26&lt;&gt;"Forex",Q26=""),"",Q26/IF($K26="",0.0001,$K26))</f>
        <v/>
      </c>
      <c r="S26" s="43" t="str">
        <f aca="false">IF(OR($C26&lt;&gt;"Forex",N26=""),"",IF($K26="",0.0001,$K26)*N26*IF($J26="",1,$J26))</f>
        <v/>
      </c>
      <c r="T26" s="43" t="str">
        <f aca="false">IF(OR(Q26="",N26=""),"",IF(Q26=0,"",Q26*N26*IF($J26="",1,$J26)))</f>
        <v/>
      </c>
      <c r="U26" s="42" t="str">
        <f aca="false">IF(OR(T26="",O26=""),"",ROUNDDOWN(P26/T26/O26+0.000000001,0)*O26)</f>
        <v/>
      </c>
      <c r="V26" s="42" t="str">
        <f aca="false">IF(U26="","",IF(N(INDEX($G$4:$G$7,MATCH($C26,$D$4:$D$7,0)))=0,"",ROUNDDOWN(N($B$4)*INDEX($G$4:$G$7,MATCH($C26,$D$4:$D$7,0))/($E26*N26*IF($J26="",1,$J26))/O26+0.000000001,0)*O26))</f>
        <v/>
      </c>
      <c r="W26" s="46" t="str">
        <f aca="false">IF(U26="","",IF(V26="",U26,MIN(U26,V26)))</f>
        <v/>
      </c>
      <c r="X26" s="47" t="str">
        <f aca="false">IF($E26="","",IFERROR(INDEX($H$4:$H$7,MATCH($C26,$D$4:$D$7,0)),""))</f>
        <v/>
      </c>
      <c r="Y26" s="43" t="str">
        <f aca="false">IF(W26="","",W26*T26)</f>
        <v/>
      </c>
      <c r="Z26" s="40" t="str">
        <f aca="false">IF(OR(Y26="",N($B$4)=0),"",Y26/$B$4)</f>
        <v/>
      </c>
      <c r="AA26" s="43" t="str">
        <f aca="false">IF(W26="","",W26*$E26*N26*IF($J26="",1,$J26))</f>
        <v/>
      </c>
      <c r="AB26" s="44" t="str">
        <f aca="false">IF(OR(Q26="",N(Q26)=0),"",IF($G26&lt;&gt;"",$G26,$E26+SIGN($E26-$F26)*$B$6*Q26))</f>
        <v/>
      </c>
      <c r="AC26" s="48" t="str">
        <f aca="false">IF(AB26="","",ABS(AB26-$E26)/Q26)</f>
        <v/>
      </c>
      <c r="AD26" s="43" t="str">
        <f aca="false">IF(OR(W26="",AB26=""),"",W26*ABS(AB26-$E26)*N26*IF($J26="",1,$J26))</f>
        <v/>
      </c>
      <c r="AE26" s="47" t="str">
        <f aca="false">IF($E26="","",IF(N($B$4)&lt;=0,"Enter account size",IF(ISNA(MATCH($C26,$D$4:$D$7,0)),"Pick a market",IF($F26="","Enter stop price",IF(Q26=0,"Stop equals entry",IF(AND($D26="Long",$F26&gt;$E26),"Stop above entry for a long",IF(AND($D26="Short",$F26&lt;$E26),"Stop below entry for a short",IF(N26="","Enter multiplier",IF(AND($G26&lt;&gt;"",($G26-$E26)*($E26-$F26)&lt;=0),"Target on wrong side of entry",IF(W26=0,"Size rounds to 0: risk too small",IF(W26&lt;U26,"Capped by max position","OK")))))))))))</f>
        <v/>
      </c>
    </row>
    <row r="27" customFormat="false" ht="15" hidden="false" customHeight="false" outlineLevel="0" collapsed="false">
      <c r="A27" s="32"/>
      <c r="B27" s="33"/>
      <c r="C27" s="33"/>
      <c r="D27" s="33"/>
      <c r="E27" s="34"/>
      <c r="F27" s="34"/>
      <c r="G27" s="34"/>
      <c r="H27" s="35"/>
      <c r="I27" s="36"/>
      <c r="J27" s="37"/>
      <c r="K27" s="38"/>
      <c r="L27" s="39"/>
      <c r="M27" s="40" t="str">
        <f aca="false">IF($E27="","",IF($H27&lt;&gt;"",$H27,$B$5))</f>
        <v/>
      </c>
      <c r="N27" s="41" t="str">
        <f aca="false">IF($E27="","",IF($I27&lt;&gt;"",$I27,IFERROR(IF(N(INDEX($E$4:$E$7,MATCH($C27,$D$4:$D$7,0)))=0,"",INDEX($E$4:$E$7,MATCH($C27,$D$4:$D$7,0))),"")))</f>
        <v/>
      </c>
      <c r="O27" s="42" t="str">
        <f aca="false">IF($E27="","",IF($L27&lt;&gt;"",$L27,IFERROR(IF(N(INDEX($F$4:$F$7,MATCH($C27,$D$4:$D$7,0)))=0,"",INDEX($F$4:$F$7,MATCH($C27,$D$4:$D$7,0))),"")))</f>
        <v/>
      </c>
      <c r="P27" s="43" t="str">
        <f aca="false">IF($E27="","",N($B$4)*M27)</f>
        <v/>
      </c>
      <c r="Q27" s="44" t="str">
        <f aca="false">IF(OR($E27="",$F27=""),"",ABS($E27-$F27))</f>
        <v/>
      </c>
      <c r="R27" s="45" t="str">
        <f aca="false">IF(OR($C27&lt;&gt;"Forex",Q27=""),"",Q27/IF($K27="",0.0001,$K27))</f>
        <v/>
      </c>
      <c r="S27" s="43" t="str">
        <f aca="false">IF(OR($C27&lt;&gt;"Forex",N27=""),"",IF($K27="",0.0001,$K27)*N27*IF($J27="",1,$J27))</f>
        <v/>
      </c>
      <c r="T27" s="43" t="str">
        <f aca="false">IF(OR(Q27="",N27=""),"",IF(Q27=0,"",Q27*N27*IF($J27="",1,$J27)))</f>
        <v/>
      </c>
      <c r="U27" s="42" t="str">
        <f aca="false">IF(OR(T27="",O27=""),"",ROUNDDOWN(P27/T27/O27+0.000000001,0)*O27)</f>
        <v/>
      </c>
      <c r="V27" s="42" t="str">
        <f aca="false">IF(U27="","",IF(N(INDEX($G$4:$G$7,MATCH($C27,$D$4:$D$7,0)))=0,"",ROUNDDOWN(N($B$4)*INDEX($G$4:$G$7,MATCH($C27,$D$4:$D$7,0))/($E27*N27*IF($J27="",1,$J27))/O27+0.000000001,0)*O27))</f>
        <v/>
      </c>
      <c r="W27" s="46" t="str">
        <f aca="false">IF(U27="","",IF(V27="",U27,MIN(U27,V27)))</f>
        <v/>
      </c>
      <c r="X27" s="47" t="str">
        <f aca="false">IF($E27="","",IFERROR(INDEX($H$4:$H$7,MATCH($C27,$D$4:$D$7,0)),""))</f>
        <v/>
      </c>
      <c r="Y27" s="43" t="str">
        <f aca="false">IF(W27="","",W27*T27)</f>
        <v/>
      </c>
      <c r="Z27" s="40" t="str">
        <f aca="false">IF(OR(Y27="",N($B$4)=0),"",Y27/$B$4)</f>
        <v/>
      </c>
      <c r="AA27" s="43" t="str">
        <f aca="false">IF(W27="","",W27*$E27*N27*IF($J27="",1,$J27))</f>
        <v/>
      </c>
      <c r="AB27" s="44" t="str">
        <f aca="false">IF(OR(Q27="",N(Q27)=0),"",IF($G27&lt;&gt;"",$G27,$E27+SIGN($E27-$F27)*$B$6*Q27))</f>
        <v/>
      </c>
      <c r="AC27" s="48" t="str">
        <f aca="false">IF(AB27="","",ABS(AB27-$E27)/Q27)</f>
        <v/>
      </c>
      <c r="AD27" s="43" t="str">
        <f aca="false">IF(OR(W27="",AB27=""),"",W27*ABS(AB27-$E27)*N27*IF($J27="",1,$J27))</f>
        <v/>
      </c>
      <c r="AE27" s="47" t="str">
        <f aca="false">IF($E27="","",IF(N($B$4)&lt;=0,"Enter account size",IF(ISNA(MATCH($C27,$D$4:$D$7,0)),"Pick a market",IF($F27="","Enter stop price",IF(Q27=0,"Stop equals entry",IF(AND($D27="Long",$F27&gt;$E27),"Stop above entry for a long",IF(AND($D27="Short",$F27&lt;$E27),"Stop below entry for a short",IF(N27="","Enter multiplier",IF(AND($G27&lt;&gt;"",($G27-$E27)*($E27-$F27)&lt;=0),"Target on wrong side of entry",IF(W27=0,"Size rounds to 0: risk too small",IF(W27&lt;U27,"Capped by max position","OK")))))))))))</f>
        <v/>
      </c>
    </row>
    <row r="28" customFormat="false" ht="15" hidden="false" customHeight="false" outlineLevel="0" collapsed="false">
      <c r="A28" s="32"/>
      <c r="B28" s="33"/>
      <c r="C28" s="33"/>
      <c r="D28" s="33"/>
      <c r="E28" s="34"/>
      <c r="F28" s="34"/>
      <c r="G28" s="34"/>
      <c r="H28" s="35"/>
      <c r="I28" s="36"/>
      <c r="J28" s="37"/>
      <c r="K28" s="38"/>
      <c r="L28" s="39"/>
      <c r="M28" s="40" t="str">
        <f aca="false">IF($E28="","",IF($H28&lt;&gt;"",$H28,$B$5))</f>
        <v/>
      </c>
      <c r="N28" s="41" t="str">
        <f aca="false">IF($E28="","",IF($I28&lt;&gt;"",$I28,IFERROR(IF(N(INDEX($E$4:$E$7,MATCH($C28,$D$4:$D$7,0)))=0,"",INDEX($E$4:$E$7,MATCH($C28,$D$4:$D$7,0))),"")))</f>
        <v/>
      </c>
      <c r="O28" s="42" t="str">
        <f aca="false">IF($E28="","",IF($L28&lt;&gt;"",$L28,IFERROR(IF(N(INDEX($F$4:$F$7,MATCH($C28,$D$4:$D$7,0)))=0,"",INDEX($F$4:$F$7,MATCH($C28,$D$4:$D$7,0))),"")))</f>
        <v/>
      </c>
      <c r="P28" s="43" t="str">
        <f aca="false">IF($E28="","",N($B$4)*M28)</f>
        <v/>
      </c>
      <c r="Q28" s="44" t="str">
        <f aca="false">IF(OR($E28="",$F28=""),"",ABS($E28-$F28))</f>
        <v/>
      </c>
      <c r="R28" s="45" t="str">
        <f aca="false">IF(OR($C28&lt;&gt;"Forex",Q28=""),"",Q28/IF($K28="",0.0001,$K28))</f>
        <v/>
      </c>
      <c r="S28" s="43" t="str">
        <f aca="false">IF(OR($C28&lt;&gt;"Forex",N28=""),"",IF($K28="",0.0001,$K28)*N28*IF($J28="",1,$J28))</f>
        <v/>
      </c>
      <c r="T28" s="43" t="str">
        <f aca="false">IF(OR(Q28="",N28=""),"",IF(Q28=0,"",Q28*N28*IF($J28="",1,$J28)))</f>
        <v/>
      </c>
      <c r="U28" s="42" t="str">
        <f aca="false">IF(OR(T28="",O28=""),"",ROUNDDOWN(P28/T28/O28+0.000000001,0)*O28)</f>
        <v/>
      </c>
      <c r="V28" s="42" t="str">
        <f aca="false">IF(U28="","",IF(N(INDEX($G$4:$G$7,MATCH($C28,$D$4:$D$7,0)))=0,"",ROUNDDOWN(N($B$4)*INDEX($G$4:$G$7,MATCH($C28,$D$4:$D$7,0))/($E28*N28*IF($J28="",1,$J28))/O28+0.000000001,0)*O28))</f>
        <v/>
      </c>
      <c r="W28" s="46" t="str">
        <f aca="false">IF(U28="","",IF(V28="",U28,MIN(U28,V28)))</f>
        <v/>
      </c>
      <c r="X28" s="47" t="str">
        <f aca="false">IF($E28="","",IFERROR(INDEX($H$4:$H$7,MATCH($C28,$D$4:$D$7,0)),""))</f>
        <v/>
      </c>
      <c r="Y28" s="43" t="str">
        <f aca="false">IF(W28="","",W28*T28)</f>
        <v/>
      </c>
      <c r="Z28" s="40" t="str">
        <f aca="false">IF(OR(Y28="",N($B$4)=0),"",Y28/$B$4)</f>
        <v/>
      </c>
      <c r="AA28" s="43" t="str">
        <f aca="false">IF(W28="","",W28*$E28*N28*IF($J28="",1,$J28))</f>
        <v/>
      </c>
      <c r="AB28" s="44" t="str">
        <f aca="false">IF(OR(Q28="",N(Q28)=0),"",IF($G28&lt;&gt;"",$G28,$E28+SIGN($E28-$F28)*$B$6*Q28))</f>
        <v/>
      </c>
      <c r="AC28" s="48" t="str">
        <f aca="false">IF(AB28="","",ABS(AB28-$E28)/Q28)</f>
        <v/>
      </c>
      <c r="AD28" s="43" t="str">
        <f aca="false">IF(OR(W28="",AB28=""),"",W28*ABS(AB28-$E28)*N28*IF($J28="",1,$J28))</f>
        <v/>
      </c>
      <c r="AE28" s="47" t="str">
        <f aca="false">IF($E28="","",IF(N($B$4)&lt;=0,"Enter account size",IF(ISNA(MATCH($C28,$D$4:$D$7,0)),"Pick a market",IF($F28="","Enter stop price",IF(Q28=0,"Stop equals entry",IF(AND($D28="Long",$F28&gt;$E28),"Stop above entry for a long",IF(AND($D28="Short",$F28&lt;$E28),"Stop below entry for a short",IF(N28="","Enter multiplier",IF(AND($G28&lt;&gt;"",($G28-$E28)*($E28-$F28)&lt;=0),"Target on wrong side of entry",IF(W28=0,"Size rounds to 0: risk too small",IF(W28&lt;U28,"Capped by max position","OK")))))))))))</f>
        <v/>
      </c>
    </row>
    <row r="29" customFormat="false" ht="15" hidden="false" customHeight="false" outlineLevel="0" collapsed="false">
      <c r="A29" s="32"/>
      <c r="B29" s="33"/>
      <c r="C29" s="33"/>
      <c r="D29" s="33"/>
      <c r="E29" s="34"/>
      <c r="F29" s="34"/>
      <c r="G29" s="34"/>
      <c r="H29" s="35"/>
      <c r="I29" s="36"/>
      <c r="J29" s="37"/>
      <c r="K29" s="38"/>
      <c r="L29" s="39"/>
      <c r="M29" s="40" t="str">
        <f aca="false">IF($E29="","",IF($H29&lt;&gt;"",$H29,$B$5))</f>
        <v/>
      </c>
      <c r="N29" s="41" t="str">
        <f aca="false">IF($E29="","",IF($I29&lt;&gt;"",$I29,IFERROR(IF(N(INDEX($E$4:$E$7,MATCH($C29,$D$4:$D$7,0)))=0,"",INDEX($E$4:$E$7,MATCH($C29,$D$4:$D$7,0))),"")))</f>
        <v/>
      </c>
      <c r="O29" s="42" t="str">
        <f aca="false">IF($E29="","",IF($L29&lt;&gt;"",$L29,IFERROR(IF(N(INDEX($F$4:$F$7,MATCH($C29,$D$4:$D$7,0)))=0,"",INDEX($F$4:$F$7,MATCH($C29,$D$4:$D$7,0))),"")))</f>
        <v/>
      </c>
      <c r="P29" s="43" t="str">
        <f aca="false">IF($E29="","",N($B$4)*M29)</f>
        <v/>
      </c>
      <c r="Q29" s="44" t="str">
        <f aca="false">IF(OR($E29="",$F29=""),"",ABS($E29-$F29))</f>
        <v/>
      </c>
      <c r="R29" s="45" t="str">
        <f aca="false">IF(OR($C29&lt;&gt;"Forex",Q29=""),"",Q29/IF($K29="",0.0001,$K29))</f>
        <v/>
      </c>
      <c r="S29" s="43" t="str">
        <f aca="false">IF(OR($C29&lt;&gt;"Forex",N29=""),"",IF($K29="",0.0001,$K29)*N29*IF($J29="",1,$J29))</f>
        <v/>
      </c>
      <c r="T29" s="43" t="str">
        <f aca="false">IF(OR(Q29="",N29=""),"",IF(Q29=0,"",Q29*N29*IF($J29="",1,$J29)))</f>
        <v/>
      </c>
      <c r="U29" s="42" t="str">
        <f aca="false">IF(OR(T29="",O29=""),"",ROUNDDOWN(P29/T29/O29+0.000000001,0)*O29)</f>
        <v/>
      </c>
      <c r="V29" s="42" t="str">
        <f aca="false">IF(U29="","",IF(N(INDEX($G$4:$G$7,MATCH($C29,$D$4:$D$7,0)))=0,"",ROUNDDOWN(N($B$4)*INDEX($G$4:$G$7,MATCH($C29,$D$4:$D$7,0))/($E29*N29*IF($J29="",1,$J29))/O29+0.000000001,0)*O29))</f>
        <v/>
      </c>
      <c r="W29" s="46" t="str">
        <f aca="false">IF(U29="","",IF(V29="",U29,MIN(U29,V29)))</f>
        <v/>
      </c>
      <c r="X29" s="47" t="str">
        <f aca="false">IF($E29="","",IFERROR(INDEX($H$4:$H$7,MATCH($C29,$D$4:$D$7,0)),""))</f>
        <v/>
      </c>
      <c r="Y29" s="43" t="str">
        <f aca="false">IF(W29="","",W29*T29)</f>
        <v/>
      </c>
      <c r="Z29" s="40" t="str">
        <f aca="false">IF(OR(Y29="",N($B$4)=0),"",Y29/$B$4)</f>
        <v/>
      </c>
      <c r="AA29" s="43" t="str">
        <f aca="false">IF(W29="","",W29*$E29*N29*IF($J29="",1,$J29))</f>
        <v/>
      </c>
      <c r="AB29" s="44" t="str">
        <f aca="false">IF(OR(Q29="",N(Q29)=0),"",IF($G29&lt;&gt;"",$G29,$E29+SIGN($E29-$F29)*$B$6*Q29))</f>
        <v/>
      </c>
      <c r="AC29" s="48" t="str">
        <f aca="false">IF(AB29="","",ABS(AB29-$E29)/Q29)</f>
        <v/>
      </c>
      <c r="AD29" s="43" t="str">
        <f aca="false">IF(OR(W29="",AB29=""),"",W29*ABS(AB29-$E29)*N29*IF($J29="",1,$J29))</f>
        <v/>
      </c>
      <c r="AE29" s="47" t="str">
        <f aca="false">IF($E29="","",IF(N($B$4)&lt;=0,"Enter account size",IF(ISNA(MATCH($C29,$D$4:$D$7,0)),"Pick a market",IF($F29="","Enter stop price",IF(Q29=0,"Stop equals entry",IF(AND($D29="Long",$F29&gt;$E29),"Stop above entry for a long",IF(AND($D29="Short",$F29&lt;$E29),"Stop below entry for a short",IF(N29="","Enter multiplier",IF(AND($G29&lt;&gt;"",($G29-$E29)*($E29-$F29)&lt;=0),"Target on wrong side of entry",IF(W29=0,"Size rounds to 0: risk too small",IF(W29&lt;U29,"Capped by max position","OK")))))))))))</f>
        <v/>
      </c>
    </row>
    <row r="30" customFormat="false" ht="15" hidden="false" customHeight="false" outlineLevel="0" collapsed="false">
      <c r="A30" s="32"/>
      <c r="B30" s="33"/>
      <c r="C30" s="33"/>
      <c r="D30" s="33"/>
      <c r="E30" s="34"/>
      <c r="F30" s="34"/>
      <c r="G30" s="34"/>
      <c r="H30" s="35"/>
      <c r="I30" s="36"/>
      <c r="J30" s="37"/>
      <c r="K30" s="38"/>
      <c r="L30" s="39"/>
      <c r="M30" s="40" t="str">
        <f aca="false">IF($E30="","",IF($H30&lt;&gt;"",$H30,$B$5))</f>
        <v/>
      </c>
      <c r="N30" s="41" t="str">
        <f aca="false">IF($E30="","",IF($I30&lt;&gt;"",$I30,IFERROR(IF(N(INDEX($E$4:$E$7,MATCH($C30,$D$4:$D$7,0)))=0,"",INDEX($E$4:$E$7,MATCH($C30,$D$4:$D$7,0))),"")))</f>
        <v/>
      </c>
      <c r="O30" s="42" t="str">
        <f aca="false">IF($E30="","",IF($L30&lt;&gt;"",$L30,IFERROR(IF(N(INDEX($F$4:$F$7,MATCH($C30,$D$4:$D$7,0)))=0,"",INDEX($F$4:$F$7,MATCH($C30,$D$4:$D$7,0))),"")))</f>
        <v/>
      </c>
      <c r="P30" s="43" t="str">
        <f aca="false">IF($E30="","",N($B$4)*M30)</f>
        <v/>
      </c>
      <c r="Q30" s="44" t="str">
        <f aca="false">IF(OR($E30="",$F30=""),"",ABS($E30-$F30))</f>
        <v/>
      </c>
      <c r="R30" s="45" t="str">
        <f aca="false">IF(OR($C30&lt;&gt;"Forex",Q30=""),"",Q30/IF($K30="",0.0001,$K30))</f>
        <v/>
      </c>
      <c r="S30" s="43" t="str">
        <f aca="false">IF(OR($C30&lt;&gt;"Forex",N30=""),"",IF($K30="",0.0001,$K30)*N30*IF($J30="",1,$J30))</f>
        <v/>
      </c>
      <c r="T30" s="43" t="str">
        <f aca="false">IF(OR(Q30="",N30=""),"",IF(Q30=0,"",Q30*N30*IF($J30="",1,$J30)))</f>
        <v/>
      </c>
      <c r="U30" s="42" t="str">
        <f aca="false">IF(OR(T30="",O30=""),"",ROUNDDOWN(P30/T30/O30+0.000000001,0)*O30)</f>
        <v/>
      </c>
      <c r="V30" s="42" t="str">
        <f aca="false">IF(U30="","",IF(N(INDEX($G$4:$G$7,MATCH($C30,$D$4:$D$7,0)))=0,"",ROUNDDOWN(N($B$4)*INDEX($G$4:$G$7,MATCH($C30,$D$4:$D$7,0))/($E30*N30*IF($J30="",1,$J30))/O30+0.000000001,0)*O30))</f>
        <v/>
      </c>
      <c r="W30" s="46" t="str">
        <f aca="false">IF(U30="","",IF(V30="",U30,MIN(U30,V30)))</f>
        <v/>
      </c>
      <c r="X30" s="47" t="str">
        <f aca="false">IF($E30="","",IFERROR(INDEX($H$4:$H$7,MATCH($C30,$D$4:$D$7,0)),""))</f>
        <v/>
      </c>
      <c r="Y30" s="43" t="str">
        <f aca="false">IF(W30="","",W30*T30)</f>
        <v/>
      </c>
      <c r="Z30" s="40" t="str">
        <f aca="false">IF(OR(Y30="",N($B$4)=0),"",Y30/$B$4)</f>
        <v/>
      </c>
      <c r="AA30" s="43" t="str">
        <f aca="false">IF(W30="","",W30*$E30*N30*IF($J30="",1,$J30))</f>
        <v/>
      </c>
      <c r="AB30" s="44" t="str">
        <f aca="false">IF(OR(Q30="",N(Q30)=0),"",IF($G30&lt;&gt;"",$G30,$E30+SIGN($E30-$F30)*$B$6*Q30))</f>
        <v/>
      </c>
      <c r="AC30" s="48" t="str">
        <f aca="false">IF(AB30="","",ABS(AB30-$E30)/Q30)</f>
        <v/>
      </c>
      <c r="AD30" s="43" t="str">
        <f aca="false">IF(OR(W30="",AB30=""),"",W30*ABS(AB30-$E30)*N30*IF($J30="",1,$J30))</f>
        <v/>
      </c>
      <c r="AE30" s="47" t="str">
        <f aca="false">IF($E30="","",IF(N($B$4)&lt;=0,"Enter account size",IF(ISNA(MATCH($C30,$D$4:$D$7,0)),"Pick a market",IF($F30="","Enter stop price",IF(Q30=0,"Stop equals entry",IF(AND($D30="Long",$F30&gt;$E30),"Stop above entry for a long",IF(AND($D30="Short",$F30&lt;$E30),"Stop below entry for a short",IF(N30="","Enter multiplier",IF(AND($G30&lt;&gt;"",($G30-$E30)*($E30-$F30)&lt;=0),"Target on wrong side of entry",IF(W30=0,"Size rounds to 0: risk too small",IF(W30&lt;U30,"Capped by max position","OK")))))))))))</f>
        <v/>
      </c>
    </row>
    <row r="31" customFormat="false" ht="15" hidden="false" customHeight="false" outlineLevel="0" collapsed="false">
      <c r="A31" s="32"/>
      <c r="B31" s="33"/>
      <c r="C31" s="33"/>
      <c r="D31" s="33"/>
      <c r="E31" s="34"/>
      <c r="F31" s="34"/>
      <c r="G31" s="34"/>
      <c r="H31" s="35"/>
      <c r="I31" s="36"/>
      <c r="J31" s="37"/>
      <c r="K31" s="38"/>
      <c r="L31" s="39"/>
      <c r="M31" s="40" t="str">
        <f aca="false">IF($E31="","",IF($H31&lt;&gt;"",$H31,$B$5))</f>
        <v/>
      </c>
      <c r="N31" s="41" t="str">
        <f aca="false">IF($E31="","",IF($I31&lt;&gt;"",$I31,IFERROR(IF(N(INDEX($E$4:$E$7,MATCH($C31,$D$4:$D$7,0)))=0,"",INDEX($E$4:$E$7,MATCH($C31,$D$4:$D$7,0))),"")))</f>
        <v/>
      </c>
      <c r="O31" s="42" t="str">
        <f aca="false">IF($E31="","",IF($L31&lt;&gt;"",$L31,IFERROR(IF(N(INDEX($F$4:$F$7,MATCH($C31,$D$4:$D$7,0)))=0,"",INDEX($F$4:$F$7,MATCH($C31,$D$4:$D$7,0))),"")))</f>
        <v/>
      </c>
      <c r="P31" s="43" t="str">
        <f aca="false">IF($E31="","",N($B$4)*M31)</f>
        <v/>
      </c>
      <c r="Q31" s="44" t="str">
        <f aca="false">IF(OR($E31="",$F31=""),"",ABS($E31-$F31))</f>
        <v/>
      </c>
      <c r="R31" s="45" t="str">
        <f aca="false">IF(OR($C31&lt;&gt;"Forex",Q31=""),"",Q31/IF($K31="",0.0001,$K31))</f>
        <v/>
      </c>
      <c r="S31" s="43" t="str">
        <f aca="false">IF(OR($C31&lt;&gt;"Forex",N31=""),"",IF($K31="",0.0001,$K31)*N31*IF($J31="",1,$J31))</f>
        <v/>
      </c>
      <c r="T31" s="43" t="str">
        <f aca="false">IF(OR(Q31="",N31=""),"",IF(Q31=0,"",Q31*N31*IF($J31="",1,$J31)))</f>
        <v/>
      </c>
      <c r="U31" s="42" t="str">
        <f aca="false">IF(OR(T31="",O31=""),"",ROUNDDOWN(P31/T31/O31+0.000000001,0)*O31)</f>
        <v/>
      </c>
      <c r="V31" s="42" t="str">
        <f aca="false">IF(U31="","",IF(N(INDEX($G$4:$G$7,MATCH($C31,$D$4:$D$7,0)))=0,"",ROUNDDOWN(N($B$4)*INDEX($G$4:$G$7,MATCH($C31,$D$4:$D$7,0))/($E31*N31*IF($J31="",1,$J31))/O31+0.000000001,0)*O31))</f>
        <v/>
      </c>
      <c r="W31" s="46" t="str">
        <f aca="false">IF(U31="","",IF(V31="",U31,MIN(U31,V31)))</f>
        <v/>
      </c>
      <c r="X31" s="47" t="str">
        <f aca="false">IF($E31="","",IFERROR(INDEX($H$4:$H$7,MATCH($C31,$D$4:$D$7,0)),""))</f>
        <v/>
      </c>
      <c r="Y31" s="43" t="str">
        <f aca="false">IF(W31="","",W31*T31)</f>
        <v/>
      </c>
      <c r="Z31" s="40" t="str">
        <f aca="false">IF(OR(Y31="",N($B$4)=0),"",Y31/$B$4)</f>
        <v/>
      </c>
      <c r="AA31" s="43" t="str">
        <f aca="false">IF(W31="","",W31*$E31*N31*IF($J31="",1,$J31))</f>
        <v/>
      </c>
      <c r="AB31" s="44" t="str">
        <f aca="false">IF(OR(Q31="",N(Q31)=0),"",IF($G31&lt;&gt;"",$G31,$E31+SIGN($E31-$F31)*$B$6*Q31))</f>
        <v/>
      </c>
      <c r="AC31" s="48" t="str">
        <f aca="false">IF(AB31="","",ABS(AB31-$E31)/Q31)</f>
        <v/>
      </c>
      <c r="AD31" s="43" t="str">
        <f aca="false">IF(OR(W31="",AB31=""),"",W31*ABS(AB31-$E31)*N31*IF($J31="",1,$J31))</f>
        <v/>
      </c>
      <c r="AE31" s="47" t="str">
        <f aca="false">IF($E31="","",IF(N($B$4)&lt;=0,"Enter account size",IF(ISNA(MATCH($C31,$D$4:$D$7,0)),"Pick a market",IF($F31="","Enter stop price",IF(Q31=0,"Stop equals entry",IF(AND($D31="Long",$F31&gt;$E31),"Stop above entry for a long",IF(AND($D31="Short",$F31&lt;$E31),"Stop below entry for a short",IF(N31="","Enter multiplier",IF(AND($G31&lt;&gt;"",($G31-$E31)*($E31-$F31)&lt;=0),"Target on wrong side of entry",IF(W31=0,"Size rounds to 0: risk too small",IF(W31&lt;U31,"Capped by max position","OK")))))))))))</f>
        <v/>
      </c>
    </row>
    <row r="32" customFormat="false" ht="15" hidden="false" customHeight="false" outlineLevel="0" collapsed="false">
      <c r="A32" s="32"/>
      <c r="B32" s="33"/>
      <c r="C32" s="33"/>
      <c r="D32" s="33"/>
      <c r="E32" s="34"/>
      <c r="F32" s="34"/>
      <c r="G32" s="34"/>
      <c r="H32" s="35"/>
      <c r="I32" s="36"/>
      <c r="J32" s="37"/>
      <c r="K32" s="38"/>
      <c r="L32" s="39"/>
      <c r="M32" s="40" t="str">
        <f aca="false">IF($E32="","",IF($H32&lt;&gt;"",$H32,$B$5))</f>
        <v/>
      </c>
      <c r="N32" s="41" t="str">
        <f aca="false">IF($E32="","",IF($I32&lt;&gt;"",$I32,IFERROR(IF(N(INDEX($E$4:$E$7,MATCH($C32,$D$4:$D$7,0)))=0,"",INDEX($E$4:$E$7,MATCH($C32,$D$4:$D$7,0))),"")))</f>
        <v/>
      </c>
      <c r="O32" s="42" t="str">
        <f aca="false">IF($E32="","",IF($L32&lt;&gt;"",$L32,IFERROR(IF(N(INDEX($F$4:$F$7,MATCH($C32,$D$4:$D$7,0)))=0,"",INDEX($F$4:$F$7,MATCH($C32,$D$4:$D$7,0))),"")))</f>
        <v/>
      </c>
      <c r="P32" s="43" t="str">
        <f aca="false">IF($E32="","",N($B$4)*M32)</f>
        <v/>
      </c>
      <c r="Q32" s="44" t="str">
        <f aca="false">IF(OR($E32="",$F32=""),"",ABS($E32-$F32))</f>
        <v/>
      </c>
      <c r="R32" s="45" t="str">
        <f aca="false">IF(OR($C32&lt;&gt;"Forex",Q32=""),"",Q32/IF($K32="",0.0001,$K32))</f>
        <v/>
      </c>
      <c r="S32" s="43" t="str">
        <f aca="false">IF(OR($C32&lt;&gt;"Forex",N32=""),"",IF($K32="",0.0001,$K32)*N32*IF($J32="",1,$J32))</f>
        <v/>
      </c>
      <c r="T32" s="43" t="str">
        <f aca="false">IF(OR(Q32="",N32=""),"",IF(Q32=0,"",Q32*N32*IF($J32="",1,$J32)))</f>
        <v/>
      </c>
      <c r="U32" s="42" t="str">
        <f aca="false">IF(OR(T32="",O32=""),"",ROUNDDOWN(P32/T32/O32+0.000000001,0)*O32)</f>
        <v/>
      </c>
      <c r="V32" s="42" t="str">
        <f aca="false">IF(U32="","",IF(N(INDEX($G$4:$G$7,MATCH($C32,$D$4:$D$7,0)))=0,"",ROUNDDOWN(N($B$4)*INDEX($G$4:$G$7,MATCH($C32,$D$4:$D$7,0))/($E32*N32*IF($J32="",1,$J32))/O32+0.000000001,0)*O32))</f>
        <v/>
      </c>
      <c r="W32" s="46" t="str">
        <f aca="false">IF(U32="","",IF(V32="",U32,MIN(U32,V32)))</f>
        <v/>
      </c>
      <c r="X32" s="47" t="str">
        <f aca="false">IF($E32="","",IFERROR(INDEX($H$4:$H$7,MATCH($C32,$D$4:$D$7,0)),""))</f>
        <v/>
      </c>
      <c r="Y32" s="43" t="str">
        <f aca="false">IF(W32="","",W32*T32)</f>
        <v/>
      </c>
      <c r="Z32" s="40" t="str">
        <f aca="false">IF(OR(Y32="",N($B$4)=0),"",Y32/$B$4)</f>
        <v/>
      </c>
      <c r="AA32" s="43" t="str">
        <f aca="false">IF(W32="","",W32*$E32*N32*IF($J32="",1,$J32))</f>
        <v/>
      </c>
      <c r="AB32" s="44" t="str">
        <f aca="false">IF(OR(Q32="",N(Q32)=0),"",IF($G32&lt;&gt;"",$G32,$E32+SIGN($E32-$F32)*$B$6*Q32))</f>
        <v/>
      </c>
      <c r="AC32" s="48" t="str">
        <f aca="false">IF(AB32="","",ABS(AB32-$E32)/Q32)</f>
        <v/>
      </c>
      <c r="AD32" s="43" t="str">
        <f aca="false">IF(OR(W32="",AB32=""),"",W32*ABS(AB32-$E32)*N32*IF($J32="",1,$J32))</f>
        <v/>
      </c>
      <c r="AE32" s="47" t="str">
        <f aca="false">IF($E32="","",IF(N($B$4)&lt;=0,"Enter account size",IF(ISNA(MATCH($C32,$D$4:$D$7,0)),"Pick a market",IF($F32="","Enter stop price",IF(Q32=0,"Stop equals entry",IF(AND($D32="Long",$F32&gt;$E32),"Stop above entry for a long",IF(AND($D32="Short",$F32&lt;$E32),"Stop below entry for a short",IF(N32="","Enter multiplier",IF(AND($G32&lt;&gt;"",($G32-$E32)*($E32-$F32)&lt;=0),"Target on wrong side of entry",IF(W32=0,"Size rounds to 0: risk too small",IF(W32&lt;U32,"Capped by max position","OK")))))))))))</f>
        <v/>
      </c>
    </row>
    <row r="33" customFormat="false" ht="15" hidden="false" customHeight="false" outlineLevel="0" collapsed="false">
      <c r="A33" s="32"/>
      <c r="B33" s="33"/>
      <c r="C33" s="33"/>
      <c r="D33" s="33"/>
      <c r="E33" s="34"/>
      <c r="F33" s="34"/>
      <c r="G33" s="34"/>
      <c r="H33" s="35"/>
      <c r="I33" s="36"/>
      <c r="J33" s="37"/>
      <c r="K33" s="38"/>
      <c r="L33" s="39"/>
      <c r="M33" s="40" t="str">
        <f aca="false">IF($E33="","",IF($H33&lt;&gt;"",$H33,$B$5))</f>
        <v/>
      </c>
      <c r="N33" s="41" t="str">
        <f aca="false">IF($E33="","",IF($I33&lt;&gt;"",$I33,IFERROR(IF(N(INDEX($E$4:$E$7,MATCH($C33,$D$4:$D$7,0)))=0,"",INDEX($E$4:$E$7,MATCH($C33,$D$4:$D$7,0))),"")))</f>
        <v/>
      </c>
      <c r="O33" s="42" t="str">
        <f aca="false">IF($E33="","",IF($L33&lt;&gt;"",$L33,IFERROR(IF(N(INDEX($F$4:$F$7,MATCH($C33,$D$4:$D$7,0)))=0,"",INDEX($F$4:$F$7,MATCH($C33,$D$4:$D$7,0))),"")))</f>
        <v/>
      </c>
      <c r="P33" s="43" t="str">
        <f aca="false">IF($E33="","",N($B$4)*M33)</f>
        <v/>
      </c>
      <c r="Q33" s="44" t="str">
        <f aca="false">IF(OR($E33="",$F33=""),"",ABS($E33-$F33))</f>
        <v/>
      </c>
      <c r="R33" s="45" t="str">
        <f aca="false">IF(OR($C33&lt;&gt;"Forex",Q33=""),"",Q33/IF($K33="",0.0001,$K33))</f>
        <v/>
      </c>
      <c r="S33" s="43" t="str">
        <f aca="false">IF(OR($C33&lt;&gt;"Forex",N33=""),"",IF($K33="",0.0001,$K33)*N33*IF($J33="",1,$J33))</f>
        <v/>
      </c>
      <c r="T33" s="43" t="str">
        <f aca="false">IF(OR(Q33="",N33=""),"",IF(Q33=0,"",Q33*N33*IF($J33="",1,$J33)))</f>
        <v/>
      </c>
      <c r="U33" s="42" t="str">
        <f aca="false">IF(OR(T33="",O33=""),"",ROUNDDOWN(P33/T33/O33+0.000000001,0)*O33)</f>
        <v/>
      </c>
      <c r="V33" s="42" t="str">
        <f aca="false">IF(U33="","",IF(N(INDEX($G$4:$G$7,MATCH($C33,$D$4:$D$7,0)))=0,"",ROUNDDOWN(N($B$4)*INDEX($G$4:$G$7,MATCH($C33,$D$4:$D$7,0))/($E33*N33*IF($J33="",1,$J33))/O33+0.000000001,0)*O33))</f>
        <v/>
      </c>
      <c r="W33" s="46" t="str">
        <f aca="false">IF(U33="","",IF(V33="",U33,MIN(U33,V33)))</f>
        <v/>
      </c>
      <c r="X33" s="47" t="str">
        <f aca="false">IF($E33="","",IFERROR(INDEX($H$4:$H$7,MATCH($C33,$D$4:$D$7,0)),""))</f>
        <v/>
      </c>
      <c r="Y33" s="43" t="str">
        <f aca="false">IF(W33="","",W33*T33)</f>
        <v/>
      </c>
      <c r="Z33" s="40" t="str">
        <f aca="false">IF(OR(Y33="",N($B$4)=0),"",Y33/$B$4)</f>
        <v/>
      </c>
      <c r="AA33" s="43" t="str">
        <f aca="false">IF(W33="","",W33*$E33*N33*IF($J33="",1,$J33))</f>
        <v/>
      </c>
      <c r="AB33" s="44" t="str">
        <f aca="false">IF(OR(Q33="",N(Q33)=0),"",IF($G33&lt;&gt;"",$G33,$E33+SIGN($E33-$F33)*$B$6*Q33))</f>
        <v/>
      </c>
      <c r="AC33" s="48" t="str">
        <f aca="false">IF(AB33="","",ABS(AB33-$E33)/Q33)</f>
        <v/>
      </c>
      <c r="AD33" s="43" t="str">
        <f aca="false">IF(OR(W33="",AB33=""),"",W33*ABS(AB33-$E33)*N33*IF($J33="",1,$J33))</f>
        <v/>
      </c>
      <c r="AE33" s="47" t="str">
        <f aca="false">IF($E33="","",IF(N($B$4)&lt;=0,"Enter account size",IF(ISNA(MATCH($C33,$D$4:$D$7,0)),"Pick a market",IF($F33="","Enter stop price",IF(Q33=0,"Stop equals entry",IF(AND($D33="Long",$F33&gt;$E33),"Stop above entry for a long",IF(AND($D33="Short",$F33&lt;$E33),"Stop below entry for a short",IF(N33="","Enter multiplier",IF(AND($G33&lt;&gt;"",($G33-$E33)*($E33-$F33)&lt;=0),"Target on wrong side of entry",IF(W33=0,"Size rounds to 0: risk too small",IF(W33&lt;U33,"Capped by max position","OK")))))))))))</f>
        <v/>
      </c>
    </row>
    <row r="34" customFormat="false" ht="15" hidden="false" customHeight="false" outlineLevel="0" collapsed="false">
      <c r="A34" s="32"/>
      <c r="B34" s="33"/>
      <c r="C34" s="33"/>
      <c r="D34" s="33"/>
      <c r="E34" s="34"/>
      <c r="F34" s="34"/>
      <c r="G34" s="34"/>
      <c r="H34" s="35"/>
      <c r="I34" s="36"/>
      <c r="J34" s="37"/>
      <c r="K34" s="38"/>
      <c r="L34" s="39"/>
      <c r="M34" s="40" t="str">
        <f aca="false">IF($E34="","",IF($H34&lt;&gt;"",$H34,$B$5))</f>
        <v/>
      </c>
      <c r="N34" s="41" t="str">
        <f aca="false">IF($E34="","",IF($I34&lt;&gt;"",$I34,IFERROR(IF(N(INDEX($E$4:$E$7,MATCH($C34,$D$4:$D$7,0)))=0,"",INDEX($E$4:$E$7,MATCH($C34,$D$4:$D$7,0))),"")))</f>
        <v/>
      </c>
      <c r="O34" s="42" t="str">
        <f aca="false">IF($E34="","",IF($L34&lt;&gt;"",$L34,IFERROR(IF(N(INDEX($F$4:$F$7,MATCH($C34,$D$4:$D$7,0)))=0,"",INDEX($F$4:$F$7,MATCH($C34,$D$4:$D$7,0))),"")))</f>
        <v/>
      </c>
      <c r="P34" s="43" t="str">
        <f aca="false">IF($E34="","",N($B$4)*M34)</f>
        <v/>
      </c>
      <c r="Q34" s="44" t="str">
        <f aca="false">IF(OR($E34="",$F34=""),"",ABS($E34-$F34))</f>
        <v/>
      </c>
      <c r="R34" s="45" t="str">
        <f aca="false">IF(OR($C34&lt;&gt;"Forex",Q34=""),"",Q34/IF($K34="",0.0001,$K34))</f>
        <v/>
      </c>
      <c r="S34" s="43" t="str">
        <f aca="false">IF(OR($C34&lt;&gt;"Forex",N34=""),"",IF($K34="",0.0001,$K34)*N34*IF($J34="",1,$J34))</f>
        <v/>
      </c>
      <c r="T34" s="43" t="str">
        <f aca="false">IF(OR(Q34="",N34=""),"",IF(Q34=0,"",Q34*N34*IF($J34="",1,$J34)))</f>
        <v/>
      </c>
      <c r="U34" s="42" t="str">
        <f aca="false">IF(OR(T34="",O34=""),"",ROUNDDOWN(P34/T34/O34+0.000000001,0)*O34)</f>
        <v/>
      </c>
      <c r="V34" s="42" t="str">
        <f aca="false">IF(U34="","",IF(N(INDEX($G$4:$G$7,MATCH($C34,$D$4:$D$7,0)))=0,"",ROUNDDOWN(N($B$4)*INDEX($G$4:$G$7,MATCH($C34,$D$4:$D$7,0))/($E34*N34*IF($J34="",1,$J34))/O34+0.000000001,0)*O34))</f>
        <v/>
      </c>
      <c r="W34" s="46" t="str">
        <f aca="false">IF(U34="","",IF(V34="",U34,MIN(U34,V34)))</f>
        <v/>
      </c>
      <c r="X34" s="47" t="str">
        <f aca="false">IF($E34="","",IFERROR(INDEX($H$4:$H$7,MATCH($C34,$D$4:$D$7,0)),""))</f>
        <v/>
      </c>
      <c r="Y34" s="43" t="str">
        <f aca="false">IF(W34="","",W34*T34)</f>
        <v/>
      </c>
      <c r="Z34" s="40" t="str">
        <f aca="false">IF(OR(Y34="",N($B$4)=0),"",Y34/$B$4)</f>
        <v/>
      </c>
      <c r="AA34" s="43" t="str">
        <f aca="false">IF(W34="","",W34*$E34*N34*IF($J34="",1,$J34))</f>
        <v/>
      </c>
      <c r="AB34" s="44" t="str">
        <f aca="false">IF(OR(Q34="",N(Q34)=0),"",IF($G34&lt;&gt;"",$G34,$E34+SIGN($E34-$F34)*$B$6*Q34))</f>
        <v/>
      </c>
      <c r="AC34" s="48" t="str">
        <f aca="false">IF(AB34="","",ABS(AB34-$E34)/Q34)</f>
        <v/>
      </c>
      <c r="AD34" s="43" t="str">
        <f aca="false">IF(OR(W34="",AB34=""),"",W34*ABS(AB34-$E34)*N34*IF($J34="",1,$J34))</f>
        <v/>
      </c>
      <c r="AE34" s="47" t="str">
        <f aca="false">IF($E34="","",IF(N($B$4)&lt;=0,"Enter account size",IF(ISNA(MATCH($C34,$D$4:$D$7,0)),"Pick a market",IF($F34="","Enter stop price",IF(Q34=0,"Stop equals entry",IF(AND($D34="Long",$F34&gt;$E34),"Stop above entry for a long",IF(AND($D34="Short",$F34&lt;$E34),"Stop below entry for a short",IF(N34="","Enter multiplier",IF(AND($G34&lt;&gt;"",($G34-$E34)*($E34-$F34)&lt;=0),"Target on wrong side of entry",IF(W34=0,"Size rounds to 0: risk too small",IF(W34&lt;U34,"Capped by max position","OK")))))))))))</f>
        <v/>
      </c>
    </row>
    <row r="35" customFormat="false" ht="15" hidden="false" customHeight="false" outlineLevel="0" collapsed="false">
      <c r="A35" s="32"/>
      <c r="B35" s="33"/>
      <c r="C35" s="33"/>
      <c r="D35" s="33"/>
      <c r="E35" s="34"/>
      <c r="F35" s="34"/>
      <c r="G35" s="34"/>
      <c r="H35" s="35"/>
      <c r="I35" s="36"/>
      <c r="J35" s="37"/>
      <c r="K35" s="38"/>
      <c r="L35" s="39"/>
      <c r="M35" s="40" t="str">
        <f aca="false">IF($E35="","",IF($H35&lt;&gt;"",$H35,$B$5))</f>
        <v/>
      </c>
      <c r="N35" s="41" t="str">
        <f aca="false">IF($E35="","",IF($I35&lt;&gt;"",$I35,IFERROR(IF(N(INDEX($E$4:$E$7,MATCH($C35,$D$4:$D$7,0)))=0,"",INDEX($E$4:$E$7,MATCH($C35,$D$4:$D$7,0))),"")))</f>
        <v/>
      </c>
      <c r="O35" s="42" t="str">
        <f aca="false">IF($E35="","",IF($L35&lt;&gt;"",$L35,IFERROR(IF(N(INDEX($F$4:$F$7,MATCH($C35,$D$4:$D$7,0)))=0,"",INDEX($F$4:$F$7,MATCH($C35,$D$4:$D$7,0))),"")))</f>
        <v/>
      </c>
      <c r="P35" s="43" t="str">
        <f aca="false">IF($E35="","",N($B$4)*M35)</f>
        <v/>
      </c>
      <c r="Q35" s="44" t="str">
        <f aca="false">IF(OR($E35="",$F35=""),"",ABS($E35-$F35))</f>
        <v/>
      </c>
      <c r="R35" s="45" t="str">
        <f aca="false">IF(OR($C35&lt;&gt;"Forex",Q35=""),"",Q35/IF($K35="",0.0001,$K35))</f>
        <v/>
      </c>
      <c r="S35" s="43" t="str">
        <f aca="false">IF(OR($C35&lt;&gt;"Forex",N35=""),"",IF($K35="",0.0001,$K35)*N35*IF($J35="",1,$J35))</f>
        <v/>
      </c>
      <c r="T35" s="43" t="str">
        <f aca="false">IF(OR(Q35="",N35=""),"",IF(Q35=0,"",Q35*N35*IF($J35="",1,$J35)))</f>
        <v/>
      </c>
      <c r="U35" s="42" t="str">
        <f aca="false">IF(OR(T35="",O35=""),"",ROUNDDOWN(P35/T35/O35+0.000000001,0)*O35)</f>
        <v/>
      </c>
      <c r="V35" s="42" t="str">
        <f aca="false">IF(U35="","",IF(N(INDEX($G$4:$G$7,MATCH($C35,$D$4:$D$7,0)))=0,"",ROUNDDOWN(N($B$4)*INDEX($G$4:$G$7,MATCH($C35,$D$4:$D$7,0))/($E35*N35*IF($J35="",1,$J35))/O35+0.000000001,0)*O35))</f>
        <v/>
      </c>
      <c r="W35" s="46" t="str">
        <f aca="false">IF(U35="","",IF(V35="",U35,MIN(U35,V35)))</f>
        <v/>
      </c>
      <c r="X35" s="47" t="str">
        <f aca="false">IF($E35="","",IFERROR(INDEX($H$4:$H$7,MATCH($C35,$D$4:$D$7,0)),""))</f>
        <v/>
      </c>
      <c r="Y35" s="43" t="str">
        <f aca="false">IF(W35="","",W35*T35)</f>
        <v/>
      </c>
      <c r="Z35" s="40" t="str">
        <f aca="false">IF(OR(Y35="",N($B$4)=0),"",Y35/$B$4)</f>
        <v/>
      </c>
      <c r="AA35" s="43" t="str">
        <f aca="false">IF(W35="","",W35*$E35*N35*IF($J35="",1,$J35))</f>
        <v/>
      </c>
      <c r="AB35" s="44" t="str">
        <f aca="false">IF(OR(Q35="",N(Q35)=0),"",IF($G35&lt;&gt;"",$G35,$E35+SIGN($E35-$F35)*$B$6*Q35))</f>
        <v/>
      </c>
      <c r="AC35" s="48" t="str">
        <f aca="false">IF(AB35="","",ABS(AB35-$E35)/Q35)</f>
        <v/>
      </c>
      <c r="AD35" s="43" t="str">
        <f aca="false">IF(OR(W35="",AB35=""),"",W35*ABS(AB35-$E35)*N35*IF($J35="",1,$J35))</f>
        <v/>
      </c>
      <c r="AE35" s="47" t="str">
        <f aca="false">IF($E35="","",IF(N($B$4)&lt;=0,"Enter account size",IF(ISNA(MATCH($C35,$D$4:$D$7,0)),"Pick a market",IF($F35="","Enter stop price",IF(Q35=0,"Stop equals entry",IF(AND($D35="Long",$F35&gt;$E35),"Stop above entry for a long",IF(AND($D35="Short",$F35&lt;$E35),"Stop below entry for a short",IF(N35="","Enter multiplier",IF(AND($G35&lt;&gt;"",($G35-$E35)*($E35-$F35)&lt;=0),"Target on wrong side of entry",IF(W35=0,"Size rounds to 0: risk too small",IF(W35&lt;U35,"Capped by max position","OK")))))))))))</f>
        <v/>
      </c>
    </row>
    <row r="36" customFormat="false" ht="15" hidden="false" customHeight="false" outlineLevel="0" collapsed="false">
      <c r="A36" s="32"/>
      <c r="B36" s="33"/>
      <c r="C36" s="33"/>
      <c r="D36" s="33"/>
      <c r="E36" s="34"/>
      <c r="F36" s="34"/>
      <c r="G36" s="34"/>
      <c r="H36" s="35"/>
      <c r="I36" s="36"/>
      <c r="J36" s="37"/>
      <c r="K36" s="38"/>
      <c r="L36" s="39"/>
      <c r="M36" s="40" t="str">
        <f aca="false">IF($E36="","",IF($H36&lt;&gt;"",$H36,$B$5))</f>
        <v/>
      </c>
      <c r="N36" s="41" t="str">
        <f aca="false">IF($E36="","",IF($I36&lt;&gt;"",$I36,IFERROR(IF(N(INDEX($E$4:$E$7,MATCH($C36,$D$4:$D$7,0)))=0,"",INDEX($E$4:$E$7,MATCH($C36,$D$4:$D$7,0))),"")))</f>
        <v/>
      </c>
      <c r="O36" s="42" t="str">
        <f aca="false">IF($E36="","",IF($L36&lt;&gt;"",$L36,IFERROR(IF(N(INDEX($F$4:$F$7,MATCH($C36,$D$4:$D$7,0)))=0,"",INDEX($F$4:$F$7,MATCH($C36,$D$4:$D$7,0))),"")))</f>
        <v/>
      </c>
      <c r="P36" s="43" t="str">
        <f aca="false">IF($E36="","",N($B$4)*M36)</f>
        <v/>
      </c>
      <c r="Q36" s="44" t="str">
        <f aca="false">IF(OR($E36="",$F36=""),"",ABS($E36-$F36))</f>
        <v/>
      </c>
      <c r="R36" s="45" t="str">
        <f aca="false">IF(OR($C36&lt;&gt;"Forex",Q36=""),"",Q36/IF($K36="",0.0001,$K36))</f>
        <v/>
      </c>
      <c r="S36" s="43" t="str">
        <f aca="false">IF(OR($C36&lt;&gt;"Forex",N36=""),"",IF($K36="",0.0001,$K36)*N36*IF($J36="",1,$J36))</f>
        <v/>
      </c>
      <c r="T36" s="43" t="str">
        <f aca="false">IF(OR(Q36="",N36=""),"",IF(Q36=0,"",Q36*N36*IF($J36="",1,$J36)))</f>
        <v/>
      </c>
      <c r="U36" s="42" t="str">
        <f aca="false">IF(OR(T36="",O36=""),"",ROUNDDOWN(P36/T36/O36+0.000000001,0)*O36)</f>
        <v/>
      </c>
      <c r="V36" s="42" t="str">
        <f aca="false">IF(U36="","",IF(N(INDEX($G$4:$G$7,MATCH($C36,$D$4:$D$7,0)))=0,"",ROUNDDOWN(N($B$4)*INDEX($G$4:$G$7,MATCH($C36,$D$4:$D$7,0))/($E36*N36*IF($J36="",1,$J36))/O36+0.000000001,0)*O36))</f>
        <v/>
      </c>
      <c r="W36" s="46" t="str">
        <f aca="false">IF(U36="","",IF(V36="",U36,MIN(U36,V36)))</f>
        <v/>
      </c>
      <c r="X36" s="47" t="str">
        <f aca="false">IF($E36="","",IFERROR(INDEX($H$4:$H$7,MATCH($C36,$D$4:$D$7,0)),""))</f>
        <v/>
      </c>
      <c r="Y36" s="43" t="str">
        <f aca="false">IF(W36="","",W36*T36)</f>
        <v/>
      </c>
      <c r="Z36" s="40" t="str">
        <f aca="false">IF(OR(Y36="",N($B$4)=0),"",Y36/$B$4)</f>
        <v/>
      </c>
      <c r="AA36" s="43" t="str">
        <f aca="false">IF(W36="","",W36*$E36*N36*IF($J36="",1,$J36))</f>
        <v/>
      </c>
      <c r="AB36" s="44" t="str">
        <f aca="false">IF(OR(Q36="",N(Q36)=0),"",IF($G36&lt;&gt;"",$G36,$E36+SIGN($E36-$F36)*$B$6*Q36))</f>
        <v/>
      </c>
      <c r="AC36" s="48" t="str">
        <f aca="false">IF(AB36="","",ABS(AB36-$E36)/Q36)</f>
        <v/>
      </c>
      <c r="AD36" s="43" t="str">
        <f aca="false">IF(OR(W36="",AB36=""),"",W36*ABS(AB36-$E36)*N36*IF($J36="",1,$J36))</f>
        <v/>
      </c>
      <c r="AE36" s="47" t="str">
        <f aca="false">IF($E36="","",IF(N($B$4)&lt;=0,"Enter account size",IF(ISNA(MATCH($C36,$D$4:$D$7,0)),"Pick a market",IF($F36="","Enter stop price",IF(Q36=0,"Stop equals entry",IF(AND($D36="Long",$F36&gt;$E36),"Stop above entry for a long",IF(AND($D36="Short",$F36&lt;$E36),"Stop below entry for a short",IF(N36="","Enter multiplier",IF(AND($G36&lt;&gt;"",($G36-$E36)*($E36-$F36)&lt;=0),"Target on wrong side of entry",IF(W36=0,"Size rounds to 0: risk too small",IF(W36&lt;U36,"Capped by max position","OK")))))))))))</f>
        <v/>
      </c>
    </row>
    <row r="37" customFormat="false" ht="15" hidden="false" customHeight="false" outlineLevel="0" collapsed="false">
      <c r="A37" s="32"/>
      <c r="B37" s="33"/>
      <c r="C37" s="33"/>
      <c r="D37" s="33"/>
      <c r="E37" s="34"/>
      <c r="F37" s="34"/>
      <c r="G37" s="34"/>
      <c r="H37" s="35"/>
      <c r="I37" s="36"/>
      <c r="J37" s="37"/>
      <c r="K37" s="38"/>
      <c r="L37" s="39"/>
      <c r="M37" s="40" t="str">
        <f aca="false">IF($E37="","",IF($H37&lt;&gt;"",$H37,$B$5))</f>
        <v/>
      </c>
      <c r="N37" s="41" t="str">
        <f aca="false">IF($E37="","",IF($I37&lt;&gt;"",$I37,IFERROR(IF(N(INDEX($E$4:$E$7,MATCH($C37,$D$4:$D$7,0)))=0,"",INDEX($E$4:$E$7,MATCH($C37,$D$4:$D$7,0))),"")))</f>
        <v/>
      </c>
      <c r="O37" s="42" t="str">
        <f aca="false">IF($E37="","",IF($L37&lt;&gt;"",$L37,IFERROR(IF(N(INDEX($F$4:$F$7,MATCH($C37,$D$4:$D$7,0)))=0,"",INDEX($F$4:$F$7,MATCH($C37,$D$4:$D$7,0))),"")))</f>
        <v/>
      </c>
      <c r="P37" s="43" t="str">
        <f aca="false">IF($E37="","",N($B$4)*M37)</f>
        <v/>
      </c>
      <c r="Q37" s="44" t="str">
        <f aca="false">IF(OR($E37="",$F37=""),"",ABS($E37-$F37))</f>
        <v/>
      </c>
      <c r="R37" s="45" t="str">
        <f aca="false">IF(OR($C37&lt;&gt;"Forex",Q37=""),"",Q37/IF($K37="",0.0001,$K37))</f>
        <v/>
      </c>
      <c r="S37" s="43" t="str">
        <f aca="false">IF(OR($C37&lt;&gt;"Forex",N37=""),"",IF($K37="",0.0001,$K37)*N37*IF($J37="",1,$J37))</f>
        <v/>
      </c>
      <c r="T37" s="43" t="str">
        <f aca="false">IF(OR(Q37="",N37=""),"",IF(Q37=0,"",Q37*N37*IF($J37="",1,$J37)))</f>
        <v/>
      </c>
      <c r="U37" s="42" t="str">
        <f aca="false">IF(OR(T37="",O37=""),"",ROUNDDOWN(P37/T37/O37+0.000000001,0)*O37)</f>
        <v/>
      </c>
      <c r="V37" s="42" t="str">
        <f aca="false">IF(U37="","",IF(N(INDEX($G$4:$G$7,MATCH($C37,$D$4:$D$7,0)))=0,"",ROUNDDOWN(N($B$4)*INDEX($G$4:$G$7,MATCH($C37,$D$4:$D$7,0))/($E37*N37*IF($J37="",1,$J37))/O37+0.000000001,0)*O37))</f>
        <v/>
      </c>
      <c r="W37" s="46" t="str">
        <f aca="false">IF(U37="","",IF(V37="",U37,MIN(U37,V37)))</f>
        <v/>
      </c>
      <c r="X37" s="47" t="str">
        <f aca="false">IF($E37="","",IFERROR(INDEX($H$4:$H$7,MATCH($C37,$D$4:$D$7,0)),""))</f>
        <v/>
      </c>
      <c r="Y37" s="43" t="str">
        <f aca="false">IF(W37="","",W37*T37)</f>
        <v/>
      </c>
      <c r="Z37" s="40" t="str">
        <f aca="false">IF(OR(Y37="",N($B$4)=0),"",Y37/$B$4)</f>
        <v/>
      </c>
      <c r="AA37" s="43" t="str">
        <f aca="false">IF(W37="","",W37*$E37*N37*IF($J37="",1,$J37))</f>
        <v/>
      </c>
      <c r="AB37" s="44" t="str">
        <f aca="false">IF(OR(Q37="",N(Q37)=0),"",IF($G37&lt;&gt;"",$G37,$E37+SIGN($E37-$F37)*$B$6*Q37))</f>
        <v/>
      </c>
      <c r="AC37" s="48" t="str">
        <f aca="false">IF(AB37="","",ABS(AB37-$E37)/Q37)</f>
        <v/>
      </c>
      <c r="AD37" s="43" t="str">
        <f aca="false">IF(OR(W37="",AB37=""),"",W37*ABS(AB37-$E37)*N37*IF($J37="",1,$J37))</f>
        <v/>
      </c>
      <c r="AE37" s="47" t="str">
        <f aca="false">IF($E37="","",IF(N($B$4)&lt;=0,"Enter account size",IF(ISNA(MATCH($C37,$D$4:$D$7,0)),"Pick a market",IF($F37="","Enter stop price",IF(Q37=0,"Stop equals entry",IF(AND($D37="Long",$F37&gt;$E37),"Stop above entry for a long",IF(AND($D37="Short",$F37&lt;$E37),"Stop below entry for a short",IF(N37="","Enter multiplier",IF(AND($G37&lt;&gt;"",($G37-$E37)*($E37-$F37)&lt;=0),"Target on wrong side of entry",IF(W37=0,"Size rounds to 0: risk too small",IF(W37&lt;U37,"Capped by max position","OK")))))))))))</f>
        <v/>
      </c>
    </row>
    <row r="38" customFormat="false" ht="15" hidden="false" customHeight="false" outlineLevel="0" collapsed="false">
      <c r="A38" s="32"/>
      <c r="B38" s="33"/>
      <c r="C38" s="33"/>
      <c r="D38" s="33"/>
      <c r="E38" s="34"/>
      <c r="F38" s="34"/>
      <c r="G38" s="34"/>
      <c r="H38" s="35"/>
      <c r="I38" s="36"/>
      <c r="J38" s="37"/>
      <c r="K38" s="38"/>
      <c r="L38" s="39"/>
      <c r="M38" s="40" t="str">
        <f aca="false">IF($E38="","",IF($H38&lt;&gt;"",$H38,$B$5))</f>
        <v/>
      </c>
      <c r="N38" s="41" t="str">
        <f aca="false">IF($E38="","",IF($I38&lt;&gt;"",$I38,IFERROR(IF(N(INDEX($E$4:$E$7,MATCH($C38,$D$4:$D$7,0)))=0,"",INDEX($E$4:$E$7,MATCH($C38,$D$4:$D$7,0))),"")))</f>
        <v/>
      </c>
      <c r="O38" s="42" t="str">
        <f aca="false">IF($E38="","",IF($L38&lt;&gt;"",$L38,IFERROR(IF(N(INDEX($F$4:$F$7,MATCH($C38,$D$4:$D$7,0)))=0,"",INDEX($F$4:$F$7,MATCH($C38,$D$4:$D$7,0))),"")))</f>
        <v/>
      </c>
      <c r="P38" s="43" t="str">
        <f aca="false">IF($E38="","",N($B$4)*M38)</f>
        <v/>
      </c>
      <c r="Q38" s="44" t="str">
        <f aca="false">IF(OR($E38="",$F38=""),"",ABS($E38-$F38))</f>
        <v/>
      </c>
      <c r="R38" s="45" t="str">
        <f aca="false">IF(OR($C38&lt;&gt;"Forex",Q38=""),"",Q38/IF($K38="",0.0001,$K38))</f>
        <v/>
      </c>
      <c r="S38" s="43" t="str">
        <f aca="false">IF(OR($C38&lt;&gt;"Forex",N38=""),"",IF($K38="",0.0001,$K38)*N38*IF($J38="",1,$J38))</f>
        <v/>
      </c>
      <c r="T38" s="43" t="str">
        <f aca="false">IF(OR(Q38="",N38=""),"",IF(Q38=0,"",Q38*N38*IF($J38="",1,$J38)))</f>
        <v/>
      </c>
      <c r="U38" s="42" t="str">
        <f aca="false">IF(OR(T38="",O38=""),"",ROUNDDOWN(P38/T38/O38+0.000000001,0)*O38)</f>
        <v/>
      </c>
      <c r="V38" s="42" t="str">
        <f aca="false">IF(U38="","",IF(N(INDEX($G$4:$G$7,MATCH($C38,$D$4:$D$7,0)))=0,"",ROUNDDOWN(N($B$4)*INDEX($G$4:$G$7,MATCH($C38,$D$4:$D$7,0))/($E38*N38*IF($J38="",1,$J38))/O38+0.000000001,0)*O38))</f>
        <v/>
      </c>
      <c r="W38" s="46" t="str">
        <f aca="false">IF(U38="","",IF(V38="",U38,MIN(U38,V38)))</f>
        <v/>
      </c>
      <c r="X38" s="47" t="str">
        <f aca="false">IF($E38="","",IFERROR(INDEX($H$4:$H$7,MATCH($C38,$D$4:$D$7,0)),""))</f>
        <v/>
      </c>
      <c r="Y38" s="43" t="str">
        <f aca="false">IF(W38="","",W38*T38)</f>
        <v/>
      </c>
      <c r="Z38" s="40" t="str">
        <f aca="false">IF(OR(Y38="",N($B$4)=0),"",Y38/$B$4)</f>
        <v/>
      </c>
      <c r="AA38" s="43" t="str">
        <f aca="false">IF(W38="","",W38*$E38*N38*IF($J38="",1,$J38))</f>
        <v/>
      </c>
      <c r="AB38" s="44" t="str">
        <f aca="false">IF(OR(Q38="",N(Q38)=0),"",IF($G38&lt;&gt;"",$G38,$E38+SIGN($E38-$F38)*$B$6*Q38))</f>
        <v/>
      </c>
      <c r="AC38" s="48" t="str">
        <f aca="false">IF(AB38="","",ABS(AB38-$E38)/Q38)</f>
        <v/>
      </c>
      <c r="AD38" s="43" t="str">
        <f aca="false">IF(OR(W38="",AB38=""),"",W38*ABS(AB38-$E38)*N38*IF($J38="",1,$J38))</f>
        <v/>
      </c>
      <c r="AE38" s="47" t="str">
        <f aca="false">IF($E38="","",IF(N($B$4)&lt;=0,"Enter account size",IF(ISNA(MATCH($C38,$D$4:$D$7,0)),"Pick a market",IF($F38="","Enter stop price",IF(Q38=0,"Stop equals entry",IF(AND($D38="Long",$F38&gt;$E38),"Stop above entry for a long",IF(AND($D38="Short",$F38&lt;$E38),"Stop below entry for a short",IF(N38="","Enter multiplier",IF(AND($G38&lt;&gt;"",($G38-$E38)*($E38-$F38)&lt;=0),"Target on wrong side of entry",IF(W38=0,"Size rounds to 0: risk too small",IF(W38&lt;U38,"Capped by max position","OK")))))))))))</f>
        <v/>
      </c>
    </row>
    <row r="39" customFormat="false" ht="15" hidden="false" customHeight="false" outlineLevel="0" collapsed="false">
      <c r="A39" s="32"/>
      <c r="B39" s="33"/>
      <c r="C39" s="33"/>
      <c r="D39" s="33"/>
      <c r="E39" s="34"/>
      <c r="F39" s="34"/>
      <c r="G39" s="34"/>
      <c r="H39" s="35"/>
      <c r="I39" s="36"/>
      <c r="J39" s="37"/>
      <c r="K39" s="38"/>
      <c r="L39" s="39"/>
      <c r="M39" s="40" t="str">
        <f aca="false">IF($E39="","",IF($H39&lt;&gt;"",$H39,$B$5))</f>
        <v/>
      </c>
      <c r="N39" s="41" t="str">
        <f aca="false">IF($E39="","",IF($I39&lt;&gt;"",$I39,IFERROR(IF(N(INDEX($E$4:$E$7,MATCH($C39,$D$4:$D$7,0)))=0,"",INDEX($E$4:$E$7,MATCH($C39,$D$4:$D$7,0))),"")))</f>
        <v/>
      </c>
      <c r="O39" s="42" t="str">
        <f aca="false">IF($E39="","",IF($L39&lt;&gt;"",$L39,IFERROR(IF(N(INDEX($F$4:$F$7,MATCH($C39,$D$4:$D$7,0)))=0,"",INDEX($F$4:$F$7,MATCH($C39,$D$4:$D$7,0))),"")))</f>
        <v/>
      </c>
      <c r="P39" s="43" t="str">
        <f aca="false">IF($E39="","",N($B$4)*M39)</f>
        <v/>
      </c>
      <c r="Q39" s="44" t="str">
        <f aca="false">IF(OR($E39="",$F39=""),"",ABS($E39-$F39))</f>
        <v/>
      </c>
      <c r="R39" s="45" t="str">
        <f aca="false">IF(OR($C39&lt;&gt;"Forex",Q39=""),"",Q39/IF($K39="",0.0001,$K39))</f>
        <v/>
      </c>
      <c r="S39" s="43" t="str">
        <f aca="false">IF(OR($C39&lt;&gt;"Forex",N39=""),"",IF($K39="",0.0001,$K39)*N39*IF($J39="",1,$J39))</f>
        <v/>
      </c>
      <c r="T39" s="43" t="str">
        <f aca="false">IF(OR(Q39="",N39=""),"",IF(Q39=0,"",Q39*N39*IF($J39="",1,$J39)))</f>
        <v/>
      </c>
      <c r="U39" s="42" t="str">
        <f aca="false">IF(OR(T39="",O39=""),"",ROUNDDOWN(P39/T39/O39+0.000000001,0)*O39)</f>
        <v/>
      </c>
      <c r="V39" s="42" t="str">
        <f aca="false">IF(U39="","",IF(N(INDEX($G$4:$G$7,MATCH($C39,$D$4:$D$7,0)))=0,"",ROUNDDOWN(N($B$4)*INDEX($G$4:$G$7,MATCH($C39,$D$4:$D$7,0))/($E39*N39*IF($J39="",1,$J39))/O39+0.000000001,0)*O39))</f>
        <v/>
      </c>
      <c r="W39" s="46" t="str">
        <f aca="false">IF(U39="","",IF(V39="",U39,MIN(U39,V39)))</f>
        <v/>
      </c>
      <c r="X39" s="47" t="str">
        <f aca="false">IF($E39="","",IFERROR(INDEX($H$4:$H$7,MATCH($C39,$D$4:$D$7,0)),""))</f>
        <v/>
      </c>
      <c r="Y39" s="43" t="str">
        <f aca="false">IF(W39="","",W39*T39)</f>
        <v/>
      </c>
      <c r="Z39" s="40" t="str">
        <f aca="false">IF(OR(Y39="",N($B$4)=0),"",Y39/$B$4)</f>
        <v/>
      </c>
      <c r="AA39" s="43" t="str">
        <f aca="false">IF(W39="","",W39*$E39*N39*IF($J39="",1,$J39))</f>
        <v/>
      </c>
      <c r="AB39" s="44" t="str">
        <f aca="false">IF(OR(Q39="",N(Q39)=0),"",IF($G39&lt;&gt;"",$G39,$E39+SIGN($E39-$F39)*$B$6*Q39))</f>
        <v/>
      </c>
      <c r="AC39" s="48" t="str">
        <f aca="false">IF(AB39="","",ABS(AB39-$E39)/Q39)</f>
        <v/>
      </c>
      <c r="AD39" s="43" t="str">
        <f aca="false">IF(OR(W39="",AB39=""),"",W39*ABS(AB39-$E39)*N39*IF($J39="",1,$J39))</f>
        <v/>
      </c>
      <c r="AE39" s="47" t="str">
        <f aca="false">IF($E39="","",IF(N($B$4)&lt;=0,"Enter account size",IF(ISNA(MATCH($C39,$D$4:$D$7,0)),"Pick a market",IF($F39="","Enter stop price",IF(Q39=0,"Stop equals entry",IF(AND($D39="Long",$F39&gt;$E39),"Stop above entry for a long",IF(AND($D39="Short",$F39&lt;$E39),"Stop below entry for a short",IF(N39="","Enter multiplier",IF(AND($G39&lt;&gt;"",($G39-$E39)*($E39-$F39)&lt;=0),"Target on wrong side of entry",IF(W39=0,"Size rounds to 0: risk too small",IF(W39&lt;U39,"Capped by max position","OK")))))))))))</f>
        <v/>
      </c>
    </row>
    <row r="40" customFormat="false" ht="15" hidden="false" customHeight="false" outlineLevel="0" collapsed="false">
      <c r="A40" s="32"/>
      <c r="B40" s="33"/>
      <c r="C40" s="33"/>
      <c r="D40" s="33"/>
      <c r="E40" s="34"/>
      <c r="F40" s="34"/>
      <c r="G40" s="34"/>
      <c r="H40" s="35"/>
      <c r="I40" s="36"/>
      <c r="J40" s="37"/>
      <c r="K40" s="38"/>
      <c r="L40" s="39"/>
      <c r="M40" s="40" t="str">
        <f aca="false">IF($E40="","",IF($H40&lt;&gt;"",$H40,$B$5))</f>
        <v/>
      </c>
      <c r="N40" s="41" t="str">
        <f aca="false">IF($E40="","",IF($I40&lt;&gt;"",$I40,IFERROR(IF(N(INDEX($E$4:$E$7,MATCH($C40,$D$4:$D$7,0)))=0,"",INDEX($E$4:$E$7,MATCH($C40,$D$4:$D$7,0))),"")))</f>
        <v/>
      </c>
      <c r="O40" s="42" t="str">
        <f aca="false">IF($E40="","",IF($L40&lt;&gt;"",$L40,IFERROR(IF(N(INDEX($F$4:$F$7,MATCH($C40,$D$4:$D$7,0)))=0,"",INDEX($F$4:$F$7,MATCH($C40,$D$4:$D$7,0))),"")))</f>
        <v/>
      </c>
      <c r="P40" s="43" t="str">
        <f aca="false">IF($E40="","",N($B$4)*M40)</f>
        <v/>
      </c>
      <c r="Q40" s="44" t="str">
        <f aca="false">IF(OR($E40="",$F40=""),"",ABS($E40-$F40))</f>
        <v/>
      </c>
      <c r="R40" s="45" t="str">
        <f aca="false">IF(OR($C40&lt;&gt;"Forex",Q40=""),"",Q40/IF($K40="",0.0001,$K40))</f>
        <v/>
      </c>
      <c r="S40" s="43" t="str">
        <f aca="false">IF(OR($C40&lt;&gt;"Forex",N40=""),"",IF($K40="",0.0001,$K40)*N40*IF($J40="",1,$J40))</f>
        <v/>
      </c>
      <c r="T40" s="43" t="str">
        <f aca="false">IF(OR(Q40="",N40=""),"",IF(Q40=0,"",Q40*N40*IF($J40="",1,$J40)))</f>
        <v/>
      </c>
      <c r="U40" s="42" t="str">
        <f aca="false">IF(OR(T40="",O40=""),"",ROUNDDOWN(P40/T40/O40+0.000000001,0)*O40)</f>
        <v/>
      </c>
      <c r="V40" s="42" t="str">
        <f aca="false">IF(U40="","",IF(N(INDEX($G$4:$G$7,MATCH($C40,$D$4:$D$7,0)))=0,"",ROUNDDOWN(N($B$4)*INDEX($G$4:$G$7,MATCH($C40,$D$4:$D$7,0))/($E40*N40*IF($J40="",1,$J40))/O40+0.000000001,0)*O40))</f>
        <v/>
      </c>
      <c r="W40" s="46" t="str">
        <f aca="false">IF(U40="","",IF(V40="",U40,MIN(U40,V40)))</f>
        <v/>
      </c>
      <c r="X40" s="47" t="str">
        <f aca="false">IF($E40="","",IFERROR(INDEX($H$4:$H$7,MATCH($C40,$D$4:$D$7,0)),""))</f>
        <v/>
      </c>
      <c r="Y40" s="43" t="str">
        <f aca="false">IF(W40="","",W40*T40)</f>
        <v/>
      </c>
      <c r="Z40" s="40" t="str">
        <f aca="false">IF(OR(Y40="",N($B$4)=0),"",Y40/$B$4)</f>
        <v/>
      </c>
      <c r="AA40" s="43" t="str">
        <f aca="false">IF(W40="","",W40*$E40*N40*IF($J40="",1,$J40))</f>
        <v/>
      </c>
      <c r="AB40" s="44" t="str">
        <f aca="false">IF(OR(Q40="",N(Q40)=0),"",IF($G40&lt;&gt;"",$G40,$E40+SIGN($E40-$F40)*$B$6*Q40))</f>
        <v/>
      </c>
      <c r="AC40" s="48" t="str">
        <f aca="false">IF(AB40="","",ABS(AB40-$E40)/Q40)</f>
        <v/>
      </c>
      <c r="AD40" s="43" t="str">
        <f aca="false">IF(OR(W40="",AB40=""),"",W40*ABS(AB40-$E40)*N40*IF($J40="",1,$J40))</f>
        <v/>
      </c>
      <c r="AE40" s="47" t="str">
        <f aca="false">IF($E40="","",IF(N($B$4)&lt;=0,"Enter account size",IF(ISNA(MATCH($C40,$D$4:$D$7,0)),"Pick a market",IF($F40="","Enter stop price",IF(Q40=0,"Stop equals entry",IF(AND($D40="Long",$F40&gt;$E40),"Stop above entry for a long",IF(AND($D40="Short",$F40&lt;$E40),"Stop below entry for a short",IF(N40="","Enter multiplier",IF(AND($G40&lt;&gt;"",($G40-$E40)*($E40-$F40)&lt;=0),"Target on wrong side of entry",IF(W40=0,"Size rounds to 0: risk too small",IF(W40&lt;U40,"Capped by max position","OK")))))))))))</f>
        <v/>
      </c>
    </row>
    <row r="41" customFormat="false" ht="15" hidden="false" customHeight="false" outlineLevel="0" collapsed="false">
      <c r="A41" s="32"/>
      <c r="B41" s="33"/>
      <c r="C41" s="33"/>
      <c r="D41" s="33"/>
      <c r="E41" s="34"/>
      <c r="F41" s="34"/>
      <c r="G41" s="34"/>
      <c r="H41" s="35"/>
      <c r="I41" s="36"/>
      <c r="J41" s="37"/>
      <c r="K41" s="38"/>
      <c r="L41" s="39"/>
      <c r="M41" s="40" t="str">
        <f aca="false">IF($E41="","",IF($H41&lt;&gt;"",$H41,$B$5))</f>
        <v/>
      </c>
      <c r="N41" s="41" t="str">
        <f aca="false">IF($E41="","",IF($I41&lt;&gt;"",$I41,IFERROR(IF(N(INDEX($E$4:$E$7,MATCH($C41,$D$4:$D$7,0)))=0,"",INDEX($E$4:$E$7,MATCH($C41,$D$4:$D$7,0))),"")))</f>
        <v/>
      </c>
      <c r="O41" s="42" t="str">
        <f aca="false">IF($E41="","",IF($L41&lt;&gt;"",$L41,IFERROR(IF(N(INDEX($F$4:$F$7,MATCH($C41,$D$4:$D$7,0)))=0,"",INDEX($F$4:$F$7,MATCH($C41,$D$4:$D$7,0))),"")))</f>
        <v/>
      </c>
      <c r="P41" s="43" t="str">
        <f aca="false">IF($E41="","",N($B$4)*M41)</f>
        <v/>
      </c>
      <c r="Q41" s="44" t="str">
        <f aca="false">IF(OR($E41="",$F41=""),"",ABS($E41-$F41))</f>
        <v/>
      </c>
      <c r="R41" s="45" t="str">
        <f aca="false">IF(OR($C41&lt;&gt;"Forex",Q41=""),"",Q41/IF($K41="",0.0001,$K41))</f>
        <v/>
      </c>
      <c r="S41" s="43" t="str">
        <f aca="false">IF(OR($C41&lt;&gt;"Forex",N41=""),"",IF($K41="",0.0001,$K41)*N41*IF($J41="",1,$J41))</f>
        <v/>
      </c>
      <c r="T41" s="43" t="str">
        <f aca="false">IF(OR(Q41="",N41=""),"",IF(Q41=0,"",Q41*N41*IF($J41="",1,$J41)))</f>
        <v/>
      </c>
      <c r="U41" s="42" t="str">
        <f aca="false">IF(OR(T41="",O41=""),"",ROUNDDOWN(P41/T41/O41+0.000000001,0)*O41)</f>
        <v/>
      </c>
      <c r="V41" s="42" t="str">
        <f aca="false">IF(U41="","",IF(N(INDEX($G$4:$G$7,MATCH($C41,$D$4:$D$7,0)))=0,"",ROUNDDOWN(N($B$4)*INDEX($G$4:$G$7,MATCH($C41,$D$4:$D$7,0))/($E41*N41*IF($J41="",1,$J41))/O41+0.000000001,0)*O41))</f>
        <v/>
      </c>
      <c r="W41" s="46" t="str">
        <f aca="false">IF(U41="","",IF(V41="",U41,MIN(U41,V41)))</f>
        <v/>
      </c>
      <c r="X41" s="47" t="str">
        <f aca="false">IF($E41="","",IFERROR(INDEX($H$4:$H$7,MATCH($C41,$D$4:$D$7,0)),""))</f>
        <v/>
      </c>
      <c r="Y41" s="43" t="str">
        <f aca="false">IF(W41="","",W41*T41)</f>
        <v/>
      </c>
      <c r="Z41" s="40" t="str">
        <f aca="false">IF(OR(Y41="",N($B$4)=0),"",Y41/$B$4)</f>
        <v/>
      </c>
      <c r="AA41" s="43" t="str">
        <f aca="false">IF(W41="","",W41*$E41*N41*IF($J41="",1,$J41))</f>
        <v/>
      </c>
      <c r="AB41" s="44" t="str">
        <f aca="false">IF(OR(Q41="",N(Q41)=0),"",IF($G41&lt;&gt;"",$G41,$E41+SIGN($E41-$F41)*$B$6*Q41))</f>
        <v/>
      </c>
      <c r="AC41" s="48" t="str">
        <f aca="false">IF(AB41="","",ABS(AB41-$E41)/Q41)</f>
        <v/>
      </c>
      <c r="AD41" s="43" t="str">
        <f aca="false">IF(OR(W41="",AB41=""),"",W41*ABS(AB41-$E41)*N41*IF($J41="",1,$J41))</f>
        <v/>
      </c>
      <c r="AE41" s="47" t="str">
        <f aca="false">IF($E41="","",IF(N($B$4)&lt;=0,"Enter account size",IF(ISNA(MATCH($C41,$D$4:$D$7,0)),"Pick a market",IF($F41="","Enter stop price",IF(Q41=0,"Stop equals entry",IF(AND($D41="Long",$F41&gt;$E41),"Stop above entry for a long",IF(AND($D41="Short",$F41&lt;$E41),"Stop below entry for a short",IF(N41="","Enter multiplier",IF(AND($G41&lt;&gt;"",($G41-$E41)*($E41-$F41)&lt;=0),"Target on wrong side of entry",IF(W41=0,"Size rounds to 0: risk too small",IF(W41&lt;U41,"Capped by max position","OK")))))))))))</f>
        <v/>
      </c>
    </row>
    <row r="42" customFormat="false" ht="15" hidden="false" customHeight="false" outlineLevel="0" collapsed="false">
      <c r="A42" s="32"/>
      <c r="B42" s="33"/>
      <c r="C42" s="33"/>
      <c r="D42" s="33"/>
      <c r="E42" s="34"/>
      <c r="F42" s="34"/>
      <c r="G42" s="34"/>
      <c r="H42" s="35"/>
      <c r="I42" s="36"/>
      <c r="J42" s="37"/>
      <c r="K42" s="38"/>
      <c r="L42" s="39"/>
      <c r="M42" s="40" t="str">
        <f aca="false">IF($E42="","",IF($H42&lt;&gt;"",$H42,$B$5))</f>
        <v/>
      </c>
      <c r="N42" s="41" t="str">
        <f aca="false">IF($E42="","",IF($I42&lt;&gt;"",$I42,IFERROR(IF(N(INDEX($E$4:$E$7,MATCH($C42,$D$4:$D$7,0)))=0,"",INDEX($E$4:$E$7,MATCH($C42,$D$4:$D$7,0))),"")))</f>
        <v/>
      </c>
      <c r="O42" s="42" t="str">
        <f aca="false">IF($E42="","",IF($L42&lt;&gt;"",$L42,IFERROR(IF(N(INDEX($F$4:$F$7,MATCH($C42,$D$4:$D$7,0)))=0,"",INDEX($F$4:$F$7,MATCH($C42,$D$4:$D$7,0))),"")))</f>
        <v/>
      </c>
      <c r="P42" s="43" t="str">
        <f aca="false">IF($E42="","",N($B$4)*M42)</f>
        <v/>
      </c>
      <c r="Q42" s="44" t="str">
        <f aca="false">IF(OR($E42="",$F42=""),"",ABS($E42-$F42))</f>
        <v/>
      </c>
      <c r="R42" s="45" t="str">
        <f aca="false">IF(OR($C42&lt;&gt;"Forex",Q42=""),"",Q42/IF($K42="",0.0001,$K42))</f>
        <v/>
      </c>
      <c r="S42" s="43" t="str">
        <f aca="false">IF(OR($C42&lt;&gt;"Forex",N42=""),"",IF($K42="",0.0001,$K42)*N42*IF($J42="",1,$J42))</f>
        <v/>
      </c>
      <c r="T42" s="43" t="str">
        <f aca="false">IF(OR(Q42="",N42=""),"",IF(Q42=0,"",Q42*N42*IF($J42="",1,$J42)))</f>
        <v/>
      </c>
      <c r="U42" s="42" t="str">
        <f aca="false">IF(OR(T42="",O42=""),"",ROUNDDOWN(P42/T42/O42+0.000000001,0)*O42)</f>
        <v/>
      </c>
      <c r="V42" s="42" t="str">
        <f aca="false">IF(U42="","",IF(N(INDEX($G$4:$G$7,MATCH($C42,$D$4:$D$7,0)))=0,"",ROUNDDOWN(N($B$4)*INDEX($G$4:$G$7,MATCH($C42,$D$4:$D$7,0))/($E42*N42*IF($J42="",1,$J42))/O42+0.000000001,0)*O42))</f>
        <v/>
      </c>
      <c r="W42" s="46" t="str">
        <f aca="false">IF(U42="","",IF(V42="",U42,MIN(U42,V42)))</f>
        <v/>
      </c>
      <c r="X42" s="47" t="str">
        <f aca="false">IF($E42="","",IFERROR(INDEX($H$4:$H$7,MATCH($C42,$D$4:$D$7,0)),""))</f>
        <v/>
      </c>
      <c r="Y42" s="43" t="str">
        <f aca="false">IF(W42="","",W42*T42)</f>
        <v/>
      </c>
      <c r="Z42" s="40" t="str">
        <f aca="false">IF(OR(Y42="",N($B$4)=0),"",Y42/$B$4)</f>
        <v/>
      </c>
      <c r="AA42" s="43" t="str">
        <f aca="false">IF(W42="","",W42*$E42*N42*IF($J42="",1,$J42))</f>
        <v/>
      </c>
      <c r="AB42" s="44" t="str">
        <f aca="false">IF(OR(Q42="",N(Q42)=0),"",IF($G42&lt;&gt;"",$G42,$E42+SIGN($E42-$F42)*$B$6*Q42))</f>
        <v/>
      </c>
      <c r="AC42" s="48" t="str">
        <f aca="false">IF(AB42="","",ABS(AB42-$E42)/Q42)</f>
        <v/>
      </c>
      <c r="AD42" s="43" t="str">
        <f aca="false">IF(OR(W42="",AB42=""),"",W42*ABS(AB42-$E42)*N42*IF($J42="",1,$J42))</f>
        <v/>
      </c>
      <c r="AE42" s="47" t="str">
        <f aca="false">IF($E42="","",IF(N($B$4)&lt;=0,"Enter account size",IF(ISNA(MATCH($C42,$D$4:$D$7,0)),"Pick a market",IF($F42="","Enter stop price",IF(Q42=0,"Stop equals entry",IF(AND($D42="Long",$F42&gt;$E42),"Stop above entry for a long",IF(AND($D42="Short",$F42&lt;$E42),"Stop below entry for a short",IF(N42="","Enter multiplier",IF(AND($G42&lt;&gt;"",($G42-$E42)*($E42-$F42)&lt;=0),"Target on wrong side of entry",IF(W42=0,"Size rounds to 0: risk too small",IF(W42&lt;U42,"Capped by max position","OK")))))))))))</f>
        <v/>
      </c>
    </row>
    <row r="43" customFormat="false" ht="15" hidden="false" customHeight="false" outlineLevel="0" collapsed="false">
      <c r="A43" s="32"/>
      <c r="B43" s="33"/>
      <c r="C43" s="33"/>
      <c r="D43" s="33"/>
      <c r="E43" s="34"/>
      <c r="F43" s="34"/>
      <c r="G43" s="34"/>
      <c r="H43" s="35"/>
      <c r="I43" s="36"/>
      <c r="J43" s="37"/>
      <c r="K43" s="38"/>
      <c r="L43" s="39"/>
      <c r="M43" s="40" t="str">
        <f aca="false">IF($E43="","",IF($H43&lt;&gt;"",$H43,$B$5))</f>
        <v/>
      </c>
      <c r="N43" s="41" t="str">
        <f aca="false">IF($E43="","",IF($I43&lt;&gt;"",$I43,IFERROR(IF(N(INDEX($E$4:$E$7,MATCH($C43,$D$4:$D$7,0)))=0,"",INDEX($E$4:$E$7,MATCH($C43,$D$4:$D$7,0))),"")))</f>
        <v/>
      </c>
      <c r="O43" s="42" t="str">
        <f aca="false">IF($E43="","",IF($L43&lt;&gt;"",$L43,IFERROR(IF(N(INDEX($F$4:$F$7,MATCH($C43,$D$4:$D$7,0)))=0,"",INDEX($F$4:$F$7,MATCH($C43,$D$4:$D$7,0))),"")))</f>
        <v/>
      </c>
      <c r="P43" s="43" t="str">
        <f aca="false">IF($E43="","",N($B$4)*M43)</f>
        <v/>
      </c>
      <c r="Q43" s="44" t="str">
        <f aca="false">IF(OR($E43="",$F43=""),"",ABS($E43-$F43))</f>
        <v/>
      </c>
      <c r="R43" s="45" t="str">
        <f aca="false">IF(OR($C43&lt;&gt;"Forex",Q43=""),"",Q43/IF($K43="",0.0001,$K43))</f>
        <v/>
      </c>
      <c r="S43" s="43" t="str">
        <f aca="false">IF(OR($C43&lt;&gt;"Forex",N43=""),"",IF($K43="",0.0001,$K43)*N43*IF($J43="",1,$J43))</f>
        <v/>
      </c>
      <c r="T43" s="43" t="str">
        <f aca="false">IF(OR(Q43="",N43=""),"",IF(Q43=0,"",Q43*N43*IF($J43="",1,$J43)))</f>
        <v/>
      </c>
      <c r="U43" s="42" t="str">
        <f aca="false">IF(OR(T43="",O43=""),"",ROUNDDOWN(P43/T43/O43+0.000000001,0)*O43)</f>
        <v/>
      </c>
      <c r="V43" s="42" t="str">
        <f aca="false">IF(U43="","",IF(N(INDEX($G$4:$G$7,MATCH($C43,$D$4:$D$7,0)))=0,"",ROUNDDOWN(N($B$4)*INDEX($G$4:$G$7,MATCH($C43,$D$4:$D$7,0))/($E43*N43*IF($J43="",1,$J43))/O43+0.000000001,0)*O43))</f>
        <v/>
      </c>
      <c r="W43" s="46" t="str">
        <f aca="false">IF(U43="","",IF(V43="",U43,MIN(U43,V43)))</f>
        <v/>
      </c>
      <c r="X43" s="47" t="str">
        <f aca="false">IF($E43="","",IFERROR(INDEX($H$4:$H$7,MATCH($C43,$D$4:$D$7,0)),""))</f>
        <v/>
      </c>
      <c r="Y43" s="43" t="str">
        <f aca="false">IF(W43="","",W43*T43)</f>
        <v/>
      </c>
      <c r="Z43" s="40" t="str">
        <f aca="false">IF(OR(Y43="",N($B$4)=0),"",Y43/$B$4)</f>
        <v/>
      </c>
      <c r="AA43" s="43" t="str">
        <f aca="false">IF(W43="","",W43*$E43*N43*IF($J43="",1,$J43))</f>
        <v/>
      </c>
      <c r="AB43" s="44" t="str">
        <f aca="false">IF(OR(Q43="",N(Q43)=0),"",IF($G43&lt;&gt;"",$G43,$E43+SIGN($E43-$F43)*$B$6*Q43))</f>
        <v/>
      </c>
      <c r="AC43" s="48" t="str">
        <f aca="false">IF(AB43="","",ABS(AB43-$E43)/Q43)</f>
        <v/>
      </c>
      <c r="AD43" s="43" t="str">
        <f aca="false">IF(OR(W43="",AB43=""),"",W43*ABS(AB43-$E43)*N43*IF($J43="",1,$J43))</f>
        <v/>
      </c>
      <c r="AE43" s="47" t="str">
        <f aca="false">IF($E43="","",IF(N($B$4)&lt;=0,"Enter account size",IF(ISNA(MATCH($C43,$D$4:$D$7,0)),"Pick a market",IF($F43="","Enter stop price",IF(Q43=0,"Stop equals entry",IF(AND($D43="Long",$F43&gt;$E43),"Stop above entry for a long",IF(AND($D43="Short",$F43&lt;$E43),"Stop below entry for a short",IF(N43="","Enter multiplier",IF(AND($G43&lt;&gt;"",($G43-$E43)*($E43-$F43)&lt;=0),"Target on wrong side of entry",IF(W43=0,"Size rounds to 0: risk too small",IF(W43&lt;U43,"Capped by max position","OK")))))))))))</f>
        <v/>
      </c>
    </row>
    <row r="44" customFormat="false" ht="15" hidden="false" customHeight="false" outlineLevel="0" collapsed="false">
      <c r="A44" s="32"/>
      <c r="B44" s="33"/>
      <c r="C44" s="33"/>
      <c r="D44" s="33"/>
      <c r="E44" s="34"/>
      <c r="F44" s="34"/>
      <c r="G44" s="34"/>
      <c r="H44" s="35"/>
      <c r="I44" s="36"/>
      <c r="J44" s="37"/>
      <c r="K44" s="38"/>
      <c r="L44" s="39"/>
      <c r="M44" s="40" t="str">
        <f aca="false">IF($E44="","",IF($H44&lt;&gt;"",$H44,$B$5))</f>
        <v/>
      </c>
      <c r="N44" s="41" t="str">
        <f aca="false">IF($E44="","",IF($I44&lt;&gt;"",$I44,IFERROR(IF(N(INDEX($E$4:$E$7,MATCH($C44,$D$4:$D$7,0)))=0,"",INDEX($E$4:$E$7,MATCH($C44,$D$4:$D$7,0))),"")))</f>
        <v/>
      </c>
      <c r="O44" s="42" t="str">
        <f aca="false">IF($E44="","",IF($L44&lt;&gt;"",$L44,IFERROR(IF(N(INDEX($F$4:$F$7,MATCH($C44,$D$4:$D$7,0)))=0,"",INDEX($F$4:$F$7,MATCH($C44,$D$4:$D$7,0))),"")))</f>
        <v/>
      </c>
      <c r="P44" s="43" t="str">
        <f aca="false">IF($E44="","",N($B$4)*M44)</f>
        <v/>
      </c>
      <c r="Q44" s="44" t="str">
        <f aca="false">IF(OR($E44="",$F44=""),"",ABS($E44-$F44))</f>
        <v/>
      </c>
      <c r="R44" s="45" t="str">
        <f aca="false">IF(OR($C44&lt;&gt;"Forex",Q44=""),"",Q44/IF($K44="",0.0001,$K44))</f>
        <v/>
      </c>
      <c r="S44" s="43" t="str">
        <f aca="false">IF(OR($C44&lt;&gt;"Forex",N44=""),"",IF($K44="",0.0001,$K44)*N44*IF($J44="",1,$J44))</f>
        <v/>
      </c>
      <c r="T44" s="43" t="str">
        <f aca="false">IF(OR(Q44="",N44=""),"",IF(Q44=0,"",Q44*N44*IF($J44="",1,$J44)))</f>
        <v/>
      </c>
      <c r="U44" s="42" t="str">
        <f aca="false">IF(OR(T44="",O44=""),"",ROUNDDOWN(P44/T44/O44+0.000000001,0)*O44)</f>
        <v/>
      </c>
      <c r="V44" s="42" t="str">
        <f aca="false">IF(U44="","",IF(N(INDEX($G$4:$G$7,MATCH($C44,$D$4:$D$7,0)))=0,"",ROUNDDOWN(N($B$4)*INDEX($G$4:$G$7,MATCH($C44,$D$4:$D$7,0))/($E44*N44*IF($J44="",1,$J44))/O44+0.000000001,0)*O44))</f>
        <v/>
      </c>
      <c r="W44" s="46" t="str">
        <f aca="false">IF(U44="","",IF(V44="",U44,MIN(U44,V44)))</f>
        <v/>
      </c>
      <c r="X44" s="47" t="str">
        <f aca="false">IF($E44="","",IFERROR(INDEX($H$4:$H$7,MATCH($C44,$D$4:$D$7,0)),""))</f>
        <v/>
      </c>
      <c r="Y44" s="43" t="str">
        <f aca="false">IF(W44="","",W44*T44)</f>
        <v/>
      </c>
      <c r="Z44" s="40" t="str">
        <f aca="false">IF(OR(Y44="",N($B$4)=0),"",Y44/$B$4)</f>
        <v/>
      </c>
      <c r="AA44" s="43" t="str">
        <f aca="false">IF(W44="","",W44*$E44*N44*IF($J44="",1,$J44))</f>
        <v/>
      </c>
      <c r="AB44" s="44" t="str">
        <f aca="false">IF(OR(Q44="",N(Q44)=0),"",IF($G44&lt;&gt;"",$G44,$E44+SIGN($E44-$F44)*$B$6*Q44))</f>
        <v/>
      </c>
      <c r="AC44" s="48" t="str">
        <f aca="false">IF(AB44="","",ABS(AB44-$E44)/Q44)</f>
        <v/>
      </c>
      <c r="AD44" s="43" t="str">
        <f aca="false">IF(OR(W44="",AB44=""),"",W44*ABS(AB44-$E44)*N44*IF($J44="",1,$J44))</f>
        <v/>
      </c>
      <c r="AE44" s="47" t="str">
        <f aca="false">IF($E44="","",IF(N($B$4)&lt;=0,"Enter account size",IF(ISNA(MATCH($C44,$D$4:$D$7,0)),"Pick a market",IF($F44="","Enter stop price",IF(Q44=0,"Stop equals entry",IF(AND($D44="Long",$F44&gt;$E44),"Stop above entry for a long",IF(AND($D44="Short",$F44&lt;$E44),"Stop below entry for a short",IF(N44="","Enter multiplier",IF(AND($G44&lt;&gt;"",($G44-$E44)*($E44-$F44)&lt;=0),"Target on wrong side of entry",IF(W44=0,"Size rounds to 0: risk too small",IF(W44&lt;U44,"Capped by max position","OK")))))))))))</f>
        <v/>
      </c>
    </row>
    <row r="45" customFormat="false" ht="15" hidden="false" customHeight="false" outlineLevel="0" collapsed="false">
      <c r="A45" s="32"/>
      <c r="B45" s="33"/>
      <c r="C45" s="33"/>
      <c r="D45" s="33"/>
      <c r="E45" s="34"/>
      <c r="F45" s="34"/>
      <c r="G45" s="34"/>
      <c r="H45" s="35"/>
      <c r="I45" s="36"/>
      <c r="J45" s="37"/>
      <c r="K45" s="38"/>
      <c r="L45" s="39"/>
      <c r="M45" s="40" t="str">
        <f aca="false">IF($E45="","",IF($H45&lt;&gt;"",$H45,$B$5))</f>
        <v/>
      </c>
      <c r="N45" s="41" t="str">
        <f aca="false">IF($E45="","",IF($I45&lt;&gt;"",$I45,IFERROR(IF(N(INDEX($E$4:$E$7,MATCH($C45,$D$4:$D$7,0)))=0,"",INDEX($E$4:$E$7,MATCH($C45,$D$4:$D$7,0))),"")))</f>
        <v/>
      </c>
      <c r="O45" s="42" t="str">
        <f aca="false">IF($E45="","",IF($L45&lt;&gt;"",$L45,IFERROR(IF(N(INDEX($F$4:$F$7,MATCH($C45,$D$4:$D$7,0)))=0,"",INDEX($F$4:$F$7,MATCH($C45,$D$4:$D$7,0))),"")))</f>
        <v/>
      </c>
      <c r="P45" s="43" t="str">
        <f aca="false">IF($E45="","",N($B$4)*M45)</f>
        <v/>
      </c>
      <c r="Q45" s="44" t="str">
        <f aca="false">IF(OR($E45="",$F45=""),"",ABS($E45-$F45))</f>
        <v/>
      </c>
      <c r="R45" s="45" t="str">
        <f aca="false">IF(OR($C45&lt;&gt;"Forex",Q45=""),"",Q45/IF($K45="",0.0001,$K45))</f>
        <v/>
      </c>
      <c r="S45" s="43" t="str">
        <f aca="false">IF(OR($C45&lt;&gt;"Forex",N45=""),"",IF($K45="",0.0001,$K45)*N45*IF($J45="",1,$J45))</f>
        <v/>
      </c>
      <c r="T45" s="43" t="str">
        <f aca="false">IF(OR(Q45="",N45=""),"",IF(Q45=0,"",Q45*N45*IF($J45="",1,$J45)))</f>
        <v/>
      </c>
      <c r="U45" s="42" t="str">
        <f aca="false">IF(OR(T45="",O45=""),"",ROUNDDOWN(P45/T45/O45+0.000000001,0)*O45)</f>
        <v/>
      </c>
      <c r="V45" s="42" t="str">
        <f aca="false">IF(U45="","",IF(N(INDEX($G$4:$G$7,MATCH($C45,$D$4:$D$7,0)))=0,"",ROUNDDOWN(N($B$4)*INDEX($G$4:$G$7,MATCH($C45,$D$4:$D$7,0))/($E45*N45*IF($J45="",1,$J45))/O45+0.000000001,0)*O45))</f>
        <v/>
      </c>
      <c r="W45" s="46" t="str">
        <f aca="false">IF(U45="","",IF(V45="",U45,MIN(U45,V45)))</f>
        <v/>
      </c>
      <c r="X45" s="47" t="str">
        <f aca="false">IF($E45="","",IFERROR(INDEX($H$4:$H$7,MATCH($C45,$D$4:$D$7,0)),""))</f>
        <v/>
      </c>
      <c r="Y45" s="43" t="str">
        <f aca="false">IF(W45="","",W45*T45)</f>
        <v/>
      </c>
      <c r="Z45" s="40" t="str">
        <f aca="false">IF(OR(Y45="",N($B$4)=0),"",Y45/$B$4)</f>
        <v/>
      </c>
      <c r="AA45" s="43" t="str">
        <f aca="false">IF(W45="","",W45*$E45*N45*IF($J45="",1,$J45))</f>
        <v/>
      </c>
      <c r="AB45" s="44" t="str">
        <f aca="false">IF(OR(Q45="",N(Q45)=0),"",IF($G45&lt;&gt;"",$G45,$E45+SIGN($E45-$F45)*$B$6*Q45))</f>
        <v/>
      </c>
      <c r="AC45" s="48" t="str">
        <f aca="false">IF(AB45="","",ABS(AB45-$E45)/Q45)</f>
        <v/>
      </c>
      <c r="AD45" s="43" t="str">
        <f aca="false">IF(OR(W45="",AB45=""),"",W45*ABS(AB45-$E45)*N45*IF($J45="",1,$J45))</f>
        <v/>
      </c>
      <c r="AE45" s="47" t="str">
        <f aca="false">IF($E45="","",IF(N($B$4)&lt;=0,"Enter account size",IF(ISNA(MATCH($C45,$D$4:$D$7,0)),"Pick a market",IF($F45="","Enter stop price",IF(Q45=0,"Stop equals entry",IF(AND($D45="Long",$F45&gt;$E45),"Stop above entry for a long",IF(AND($D45="Short",$F45&lt;$E45),"Stop below entry for a short",IF(N45="","Enter multiplier",IF(AND($G45&lt;&gt;"",($G45-$E45)*($E45-$F45)&lt;=0),"Target on wrong side of entry",IF(W45=0,"Size rounds to 0: risk too small",IF(W45&lt;U45,"Capped by max position","OK")))))))))))</f>
        <v/>
      </c>
    </row>
    <row r="46" customFormat="false" ht="15" hidden="false" customHeight="false" outlineLevel="0" collapsed="false">
      <c r="A46" s="32"/>
      <c r="B46" s="33"/>
      <c r="C46" s="33"/>
      <c r="D46" s="33"/>
      <c r="E46" s="34"/>
      <c r="F46" s="34"/>
      <c r="G46" s="34"/>
      <c r="H46" s="35"/>
      <c r="I46" s="36"/>
      <c r="J46" s="37"/>
      <c r="K46" s="38"/>
      <c r="L46" s="39"/>
      <c r="M46" s="40" t="str">
        <f aca="false">IF($E46="","",IF($H46&lt;&gt;"",$H46,$B$5))</f>
        <v/>
      </c>
      <c r="N46" s="41" t="str">
        <f aca="false">IF($E46="","",IF($I46&lt;&gt;"",$I46,IFERROR(IF(N(INDEX($E$4:$E$7,MATCH($C46,$D$4:$D$7,0)))=0,"",INDEX($E$4:$E$7,MATCH($C46,$D$4:$D$7,0))),"")))</f>
        <v/>
      </c>
      <c r="O46" s="42" t="str">
        <f aca="false">IF($E46="","",IF($L46&lt;&gt;"",$L46,IFERROR(IF(N(INDEX($F$4:$F$7,MATCH($C46,$D$4:$D$7,0)))=0,"",INDEX($F$4:$F$7,MATCH($C46,$D$4:$D$7,0))),"")))</f>
        <v/>
      </c>
      <c r="P46" s="43" t="str">
        <f aca="false">IF($E46="","",N($B$4)*M46)</f>
        <v/>
      </c>
      <c r="Q46" s="44" t="str">
        <f aca="false">IF(OR($E46="",$F46=""),"",ABS($E46-$F46))</f>
        <v/>
      </c>
      <c r="R46" s="45" t="str">
        <f aca="false">IF(OR($C46&lt;&gt;"Forex",Q46=""),"",Q46/IF($K46="",0.0001,$K46))</f>
        <v/>
      </c>
      <c r="S46" s="43" t="str">
        <f aca="false">IF(OR($C46&lt;&gt;"Forex",N46=""),"",IF($K46="",0.0001,$K46)*N46*IF($J46="",1,$J46))</f>
        <v/>
      </c>
      <c r="T46" s="43" t="str">
        <f aca="false">IF(OR(Q46="",N46=""),"",IF(Q46=0,"",Q46*N46*IF($J46="",1,$J46)))</f>
        <v/>
      </c>
      <c r="U46" s="42" t="str">
        <f aca="false">IF(OR(T46="",O46=""),"",ROUNDDOWN(P46/T46/O46+0.000000001,0)*O46)</f>
        <v/>
      </c>
      <c r="V46" s="42" t="str">
        <f aca="false">IF(U46="","",IF(N(INDEX($G$4:$G$7,MATCH($C46,$D$4:$D$7,0)))=0,"",ROUNDDOWN(N($B$4)*INDEX($G$4:$G$7,MATCH($C46,$D$4:$D$7,0))/($E46*N46*IF($J46="",1,$J46))/O46+0.000000001,0)*O46))</f>
        <v/>
      </c>
      <c r="W46" s="46" t="str">
        <f aca="false">IF(U46="","",IF(V46="",U46,MIN(U46,V46)))</f>
        <v/>
      </c>
      <c r="X46" s="47" t="str">
        <f aca="false">IF($E46="","",IFERROR(INDEX($H$4:$H$7,MATCH($C46,$D$4:$D$7,0)),""))</f>
        <v/>
      </c>
      <c r="Y46" s="43" t="str">
        <f aca="false">IF(W46="","",W46*T46)</f>
        <v/>
      </c>
      <c r="Z46" s="40" t="str">
        <f aca="false">IF(OR(Y46="",N($B$4)=0),"",Y46/$B$4)</f>
        <v/>
      </c>
      <c r="AA46" s="43" t="str">
        <f aca="false">IF(W46="","",W46*$E46*N46*IF($J46="",1,$J46))</f>
        <v/>
      </c>
      <c r="AB46" s="44" t="str">
        <f aca="false">IF(OR(Q46="",N(Q46)=0),"",IF($G46&lt;&gt;"",$G46,$E46+SIGN($E46-$F46)*$B$6*Q46))</f>
        <v/>
      </c>
      <c r="AC46" s="48" t="str">
        <f aca="false">IF(AB46="","",ABS(AB46-$E46)/Q46)</f>
        <v/>
      </c>
      <c r="AD46" s="43" t="str">
        <f aca="false">IF(OR(W46="",AB46=""),"",W46*ABS(AB46-$E46)*N46*IF($J46="",1,$J46))</f>
        <v/>
      </c>
      <c r="AE46" s="47" t="str">
        <f aca="false">IF($E46="","",IF(N($B$4)&lt;=0,"Enter account size",IF(ISNA(MATCH($C46,$D$4:$D$7,0)),"Pick a market",IF($F46="","Enter stop price",IF(Q46=0,"Stop equals entry",IF(AND($D46="Long",$F46&gt;$E46),"Stop above entry for a long",IF(AND($D46="Short",$F46&lt;$E46),"Stop below entry for a short",IF(N46="","Enter multiplier",IF(AND($G46&lt;&gt;"",($G46-$E46)*($E46-$F46)&lt;=0),"Target on wrong side of entry",IF(W46=0,"Size rounds to 0: risk too small",IF(W46&lt;U46,"Capped by max position","OK")))))))))))</f>
        <v/>
      </c>
    </row>
    <row r="47" customFormat="false" ht="15" hidden="false" customHeight="false" outlineLevel="0" collapsed="false">
      <c r="A47" s="32"/>
      <c r="B47" s="33"/>
      <c r="C47" s="33"/>
      <c r="D47" s="33"/>
      <c r="E47" s="34"/>
      <c r="F47" s="34"/>
      <c r="G47" s="34"/>
      <c r="H47" s="35"/>
      <c r="I47" s="36"/>
      <c r="J47" s="37"/>
      <c r="K47" s="38"/>
      <c r="L47" s="39"/>
      <c r="M47" s="40" t="str">
        <f aca="false">IF($E47="","",IF($H47&lt;&gt;"",$H47,$B$5))</f>
        <v/>
      </c>
      <c r="N47" s="41" t="str">
        <f aca="false">IF($E47="","",IF($I47&lt;&gt;"",$I47,IFERROR(IF(N(INDEX($E$4:$E$7,MATCH($C47,$D$4:$D$7,0)))=0,"",INDEX($E$4:$E$7,MATCH($C47,$D$4:$D$7,0))),"")))</f>
        <v/>
      </c>
      <c r="O47" s="42" t="str">
        <f aca="false">IF($E47="","",IF($L47&lt;&gt;"",$L47,IFERROR(IF(N(INDEX($F$4:$F$7,MATCH($C47,$D$4:$D$7,0)))=0,"",INDEX($F$4:$F$7,MATCH($C47,$D$4:$D$7,0))),"")))</f>
        <v/>
      </c>
      <c r="P47" s="43" t="str">
        <f aca="false">IF($E47="","",N($B$4)*M47)</f>
        <v/>
      </c>
      <c r="Q47" s="44" t="str">
        <f aca="false">IF(OR($E47="",$F47=""),"",ABS($E47-$F47))</f>
        <v/>
      </c>
      <c r="R47" s="45" t="str">
        <f aca="false">IF(OR($C47&lt;&gt;"Forex",Q47=""),"",Q47/IF($K47="",0.0001,$K47))</f>
        <v/>
      </c>
      <c r="S47" s="43" t="str">
        <f aca="false">IF(OR($C47&lt;&gt;"Forex",N47=""),"",IF($K47="",0.0001,$K47)*N47*IF($J47="",1,$J47))</f>
        <v/>
      </c>
      <c r="T47" s="43" t="str">
        <f aca="false">IF(OR(Q47="",N47=""),"",IF(Q47=0,"",Q47*N47*IF($J47="",1,$J47)))</f>
        <v/>
      </c>
      <c r="U47" s="42" t="str">
        <f aca="false">IF(OR(T47="",O47=""),"",ROUNDDOWN(P47/T47/O47+0.000000001,0)*O47)</f>
        <v/>
      </c>
      <c r="V47" s="42" t="str">
        <f aca="false">IF(U47="","",IF(N(INDEX($G$4:$G$7,MATCH($C47,$D$4:$D$7,0)))=0,"",ROUNDDOWN(N($B$4)*INDEX($G$4:$G$7,MATCH($C47,$D$4:$D$7,0))/($E47*N47*IF($J47="",1,$J47))/O47+0.000000001,0)*O47))</f>
        <v/>
      </c>
      <c r="W47" s="46" t="str">
        <f aca="false">IF(U47="","",IF(V47="",U47,MIN(U47,V47)))</f>
        <v/>
      </c>
      <c r="X47" s="47" t="str">
        <f aca="false">IF($E47="","",IFERROR(INDEX($H$4:$H$7,MATCH($C47,$D$4:$D$7,0)),""))</f>
        <v/>
      </c>
      <c r="Y47" s="43" t="str">
        <f aca="false">IF(W47="","",W47*T47)</f>
        <v/>
      </c>
      <c r="Z47" s="40" t="str">
        <f aca="false">IF(OR(Y47="",N($B$4)=0),"",Y47/$B$4)</f>
        <v/>
      </c>
      <c r="AA47" s="43" t="str">
        <f aca="false">IF(W47="","",W47*$E47*N47*IF($J47="",1,$J47))</f>
        <v/>
      </c>
      <c r="AB47" s="44" t="str">
        <f aca="false">IF(OR(Q47="",N(Q47)=0),"",IF($G47&lt;&gt;"",$G47,$E47+SIGN($E47-$F47)*$B$6*Q47))</f>
        <v/>
      </c>
      <c r="AC47" s="48" t="str">
        <f aca="false">IF(AB47="","",ABS(AB47-$E47)/Q47)</f>
        <v/>
      </c>
      <c r="AD47" s="43" t="str">
        <f aca="false">IF(OR(W47="",AB47=""),"",W47*ABS(AB47-$E47)*N47*IF($J47="",1,$J47))</f>
        <v/>
      </c>
      <c r="AE47" s="47" t="str">
        <f aca="false">IF($E47="","",IF(N($B$4)&lt;=0,"Enter account size",IF(ISNA(MATCH($C47,$D$4:$D$7,0)),"Pick a market",IF($F47="","Enter stop price",IF(Q47=0,"Stop equals entry",IF(AND($D47="Long",$F47&gt;$E47),"Stop above entry for a long",IF(AND($D47="Short",$F47&lt;$E47),"Stop below entry for a short",IF(N47="","Enter multiplier",IF(AND($G47&lt;&gt;"",($G47-$E47)*($E47-$F47)&lt;=0),"Target on wrong side of entry",IF(W47=0,"Size rounds to 0: risk too small",IF(W47&lt;U47,"Capped by max position","OK")))))))))))</f>
        <v/>
      </c>
    </row>
    <row r="48" customFormat="false" ht="15" hidden="false" customHeight="false" outlineLevel="0" collapsed="false">
      <c r="A48" s="32"/>
      <c r="B48" s="33"/>
      <c r="C48" s="33"/>
      <c r="D48" s="33"/>
      <c r="E48" s="34"/>
      <c r="F48" s="34"/>
      <c r="G48" s="34"/>
      <c r="H48" s="35"/>
      <c r="I48" s="36"/>
      <c r="J48" s="37"/>
      <c r="K48" s="38"/>
      <c r="L48" s="39"/>
      <c r="M48" s="40" t="str">
        <f aca="false">IF($E48="","",IF($H48&lt;&gt;"",$H48,$B$5))</f>
        <v/>
      </c>
      <c r="N48" s="41" t="str">
        <f aca="false">IF($E48="","",IF($I48&lt;&gt;"",$I48,IFERROR(IF(N(INDEX($E$4:$E$7,MATCH($C48,$D$4:$D$7,0)))=0,"",INDEX($E$4:$E$7,MATCH($C48,$D$4:$D$7,0))),"")))</f>
        <v/>
      </c>
      <c r="O48" s="42" t="str">
        <f aca="false">IF($E48="","",IF($L48&lt;&gt;"",$L48,IFERROR(IF(N(INDEX($F$4:$F$7,MATCH($C48,$D$4:$D$7,0)))=0,"",INDEX($F$4:$F$7,MATCH($C48,$D$4:$D$7,0))),"")))</f>
        <v/>
      </c>
      <c r="P48" s="43" t="str">
        <f aca="false">IF($E48="","",N($B$4)*M48)</f>
        <v/>
      </c>
      <c r="Q48" s="44" t="str">
        <f aca="false">IF(OR($E48="",$F48=""),"",ABS($E48-$F48))</f>
        <v/>
      </c>
      <c r="R48" s="45" t="str">
        <f aca="false">IF(OR($C48&lt;&gt;"Forex",Q48=""),"",Q48/IF($K48="",0.0001,$K48))</f>
        <v/>
      </c>
      <c r="S48" s="43" t="str">
        <f aca="false">IF(OR($C48&lt;&gt;"Forex",N48=""),"",IF($K48="",0.0001,$K48)*N48*IF($J48="",1,$J48))</f>
        <v/>
      </c>
      <c r="T48" s="43" t="str">
        <f aca="false">IF(OR(Q48="",N48=""),"",IF(Q48=0,"",Q48*N48*IF($J48="",1,$J48)))</f>
        <v/>
      </c>
      <c r="U48" s="42" t="str">
        <f aca="false">IF(OR(T48="",O48=""),"",ROUNDDOWN(P48/T48/O48+0.000000001,0)*O48)</f>
        <v/>
      </c>
      <c r="V48" s="42" t="str">
        <f aca="false">IF(U48="","",IF(N(INDEX($G$4:$G$7,MATCH($C48,$D$4:$D$7,0)))=0,"",ROUNDDOWN(N($B$4)*INDEX($G$4:$G$7,MATCH($C48,$D$4:$D$7,0))/($E48*N48*IF($J48="",1,$J48))/O48+0.000000001,0)*O48))</f>
        <v/>
      </c>
      <c r="W48" s="46" t="str">
        <f aca="false">IF(U48="","",IF(V48="",U48,MIN(U48,V48)))</f>
        <v/>
      </c>
      <c r="X48" s="47" t="str">
        <f aca="false">IF($E48="","",IFERROR(INDEX($H$4:$H$7,MATCH($C48,$D$4:$D$7,0)),""))</f>
        <v/>
      </c>
      <c r="Y48" s="43" t="str">
        <f aca="false">IF(W48="","",W48*T48)</f>
        <v/>
      </c>
      <c r="Z48" s="40" t="str">
        <f aca="false">IF(OR(Y48="",N($B$4)=0),"",Y48/$B$4)</f>
        <v/>
      </c>
      <c r="AA48" s="43" t="str">
        <f aca="false">IF(W48="","",W48*$E48*N48*IF($J48="",1,$J48))</f>
        <v/>
      </c>
      <c r="AB48" s="44" t="str">
        <f aca="false">IF(OR(Q48="",N(Q48)=0),"",IF($G48&lt;&gt;"",$G48,$E48+SIGN($E48-$F48)*$B$6*Q48))</f>
        <v/>
      </c>
      <c r="AC48" s="48" t="str">
        <f aca="false">IF(AB48="","",ABS(AB48-$E48)/Q48)</f>
        <v/>
      </c>
      <c r="AD48" s="43" t="str">
        <f aca="false">IF(OR(W48="",AB48=""),"",W48*ABS(AB48-$E48)*N48*IF($J48="",1,$J48))</f>
        <v/>
      </c>
      <c r="AE48" s="47" t="str">
        <f aca="false">IF($E48="","",IF(N($B$4)&lt;=0,"Enter account size",IF(ISNA(MATCH($C48,$D$4:$D$7,0)),"Pick a market",IF($F48="","Enter stop price",IF(Q48=0,"Stop equals entry",IF(AND($D48="Long",$F48&gt;$E48),"Stop above entry for a long",IF(AND($D48="Short",$F48&lt;$E48),"Stop below entry for a short",IF(N48="","Enter multiplier",IF(AND($G48&lt;&gt;"",($G48-$E48)*($E48-$F48)&lt;=0),"Target on wrong side of entry",IF(W48=0,"Size rounds to 0: risk too small",IF(W48&lt;U48,"Capped by max position","OK")))))))))))</f>
        <v/>
      </c>
    </row>
    <row r="49" customFormat="false" ht="15" hidden="false" customHeight="false" outlineLevel="0" collapsed="false">
      <c r="A49" s="32"/>
      <c r="B49" s="33"/>
      <c r="C49" s="33"/>
      <c r="D49" s="33"/>
      <c r="E49" s="34"/>
      <c r="F49" s="34"/>
      <c r="G49" s="34"/>
      <c r="H49" s="35"/>
      <c r="I49" s="36"/>
      <c r="J49" s="37"/>
      <c r="K49" s="38"/>
      <c r="L49" s="39"/>
      <c r="M49" s="40" t="str">
        <f aca="false">IF($E49="","",IF($H49&lt;&gt;"",$H49,$B$5))</f>
        <v/>
      </c>
      <c r="N49" s="41" t="str">
        <f aca="false">IF($E49="","",IF($I49&lt;&gt;"",$I49,IFERROR(IF(N(INDEX($E$4:$E$7,MATCH($C49,$D$4:$D$7,0)))=0,"",INDEX($E$4:$E$7,MATCH($C49,$D$4:$D$7,0))),"")))</f>
        <v/>
      </c>
      <c r="O49" s="42" t="str">
        <f aca="false">IF($E49="","",IF($L49&lt;&gt;"",$L49,IFERROR(IF(N(INDEX($F$4:$F$7,MATCH($C49,$D$4:$D$7,0)))=0,"",INDEX($F$4:$F$7,MATCH($C49,$D$4:$D$7,0))),"")))</f>
        <v/>
      </c>
      <c r="P49" s="43" t="str">
        <f aca="false">IF($E49="","",N($B$4)*M49)</f>
        <v/>
      </c>
      <c r="Q49" s="44" t="str">
        <f aca="false">IF(OR($E49="",$F49=""),"",ABS($E49-$F49))</f>
        <v/>
      </c>
      <c r="R49" s="45" t="str">
        <f aca="false">IF(OR($C49&lt;&gt;"Forex",Q49=""),"",Q49/IF($K49="",0.0001,$K49))</f>
        <v/>
      </c>
      <c r="S49" s="43" t="str">
        <f aca="false">IF(OR($C49&lt;&gt;"Forex",N49=""),"",IF($K49="",0.0001,$K49)*N49*IF($J49="",1,$J49))</f>
        <v/>
      </c>
      <c r="T49" s="43" t="str">
        <f aca="false">IF(OR(Q49="",N49=""),"",IF(Q49=0,"",Q49*N49*IF($J49="",1,$J49)))</f>
        <v/>
      </c>
      <c r="U49" s="42" t="str">
        <f aca="false">IF(OR(T49="",O49=""),"",ROUNDDOWN(P49/T49/O49+0.000000001,0)*O49)</f>
        <v/>
      </c>
      <c r="V49" s="42" t="str">
        <f aca="false">IF(U49="","",IF(N(INDEX($G$4:$G$7,MATCH($C49,$D$4:$D$7,0)))=0,"",ROUNDDOWN(N($B$4)*INDEX($G$4:$G$7,MATCH($C49,$D$4:$D$7,0))/($E49*N49*IF($J49="",1,$J49))/O49+0.000000001,0)*O49))</f>
        <v/>
      </c>
      <c r="W49" s="46" t="str">
        <f aca="false">IF(U49="","",IF(V49="",U49,MIN(U49,V49)))</f>
        <v/>
      </c>
      <c r="X49" s="47" t="str">
        <f aca="false">IF($E49="","",IFERROR(INDEX($H$4:$H$7,MATCH($C49,$D$4:$D$7,0)),""))</f>
        <v/>
      </c>
      <c r="Y49" s="43" t="str">
        <f aca="false">IF(W49="","",W49*T49)</f>
        <v/>
      </c>
      <c r="Z49" s="40" t="str">
        <f aca="false">IF(OR(Y49="",N($B$4)=0),"",Y49/$B$4)</f>
        <v/>
      </c>
      <c r="AA49" s="43" t="str">
        <f aca="false">IF(W49="","",W49*$E49*N49*IF($J49="",1,$J49))</f>
        <v/>
      </c>
      <c r="AB49" s="44" t="str">
        <f aca="false">IF(OR(Q49="",N(Q49)=0),"",IF($G49&lt;&gt;"",$G49,$E49+SIGN($E49-$F49)*$B$6*Q49))</f>
        <v/>
      </c>
      <c r="AC49" s="48" t="str">
        <f aca="false">IF(AB49="","",ABS(AB49-$E49)/Q49)</f>
        <v/>
      </c>
      <c r="AD49" s="43" t="str">
        <f aca="false">IF(OR(W49="",AB49=""),"",W49*ABS(AB49-$E49)*N49*IF($J49="",1,$J49))</f>
        <v/>
      </c>
      <c r="AE49" s="47" t="str">
        <f aca="false">IF($E49="","",IF(N($B$4)&lt;=0,"Enter account size",IF(ISNA(MATCH($C49,$D$4:$D$7,0)),"Pick a market",IF($F49="","Enter stop price",IF(Q49=0,"Stop equals entry",IF(AND($D49="Long",$F49&gt;$E49),"Stop above entry for a long",IF(AND($D49="Short",$F49&lt;$E49),"Stop below entry for a short",IF(N49="","Enter multiplier",IF(AND($G49&lt;&gt;"",($G49-$E49)*($E49-$F49)&lt;=0),"Target on wrong side of entry",IF(W49=0,"Size rounds to 0: risk too small",IF(W49&lt;U49,"Capped by max position","OK")))))))))))</f>
        <v/>
      </c>
    </row>
    <row r="50" customFormat="false" ht="15" hidden="false" customHeight="false" outlineLevel="0" collapsed="false">
      <c r="A50" s="32"/>
      <c r="B50" s="33"/>
      <c r="C50" s="33"/>
      <c r="D50" s="33"/>
      <c r="E50" s="34"/>
      <c r="F50" s="34"/>
      <c r="G50" s="34"/>
      <c r="H50" s="35"/>
      <c r="I50" s="36"/>
      <c r="J50" s="37"/>
      <c r="K50" s="38"/>
      <c r="L50" s="39"/>
      <c r="M50" s="40" t="str">
        <f aca="false">IF($E50="","",IF($H50&lt;&gt;"",$H50,$B$5))</f>
        <v/>
      </c>
      <c r="N50" s="41" t="str">
        <f aca="false">IF($E50="","",IF($I50&lt;&gt;"",$I50,IFERROR(IF(N(INDEX($E$4:$E$7,MATCH($C50,$D$4:$D$7,0)))=0,"",INDEX($E$4:$E$7,MATCH($C50,$D$4:$D$7,0))),"")))</f>
        <v/>
      </c>
      <c r="O50" s="42" t="str">
        <f aca="false">IF($E50="","",IF($L50&lt;&gt;"",$L50,IFERROR(IF(N(INDEX($F$4:$F$7,MATCH($C50,$D$4:$D$7,0)))=0,"",INDEX($F$4:$F$7,MATCH($C50,$D$4:$D$7,0))),"")))</f>
        <v/>
      </c>
      <c r="P50" s="43" t="str">
        <f aca="false">IF($E50="","",N($B$4)*M50)</f>
        <v/>
      </c>
      <c r="Q50" s="44" t="str">
        <f aca="false">IF(OR($E50="",$F50=""),"",ABS($E50-$F50))</f>
        <v/>
      </c>
      <c r="R50" s="45" t="str">
        <f aca="false">IF(OR($C50&lt;&gt;"Forex",Q50=""),"",Q50/IF($K50="",0.0001,$K50))</f>
        <v/>
      </c>
      <c r="S50" s="43" t="str">
        <f aca="false">IF(OR($C50&lt;&gt;"Forex",N50=""),"",IF($K50="",0.0001,$K50)*N50*IF($J50="",1,$J50))</f>
        <v/>
      </c>
      <c r="T50" s="43" t="str">
        <f aca="false">IF(OR(Q50="",N50=""),"",IF(Q50=0,"",Q50*N50*IF($J50="",1,$J50)))</f>
        <v/>
      </c>
      <c r="U50" s="42" t="str">
        <f aca="false">IF(OR(T50="",O50=""),"",ROUNDDOWN(P50/T50/O50+0.000000001,0)*O50)</f>
        <v/>
      </c>
      <c r="V50" s="42" t="str">
        <f aca="false">IF(U50="","",IF(N(INDEX($G$4:$G$7,MATCH($C50,$D$4:$D$7,0)))=0,"",ROUNDDOWN(N($B$4)*INDEX($G$4:$G$7,MATCH($C50,$D$4:$D$7,0))/($E50*N50*IF($J50="",1,$J50))/O50+0.000000001,0)*O50))</f>
        <v/>
      </c>
      <c r="W50" s="46" t="str">
        <f aca="false">IF(U50="","",IF(V50="",U50,MIN(U50,V50)))</f>
        <v/>
      </c>
      <c r="X50" s="47" t="str">
        <f aca="false">IF($E50="","",IFERROR(INDEX($H$4:$H$7,MATCH($C50,$D$4:$D$7,0)),""))</f>
        <v/>
      </c>
      <c r="Y50" s="43" t="str">
        <f aca="false">IF(W50="","",W50*T50)</f>
        <v/>
      </c>
      <c r="Z50" s="40" t="str">
        <f aca="false">IF(OR(Y50="",N($B$4)=0),"",Y50/$B$4)</f>
        <v/>
      </c>
      <c r="AA50" s="43" t="str">
        <f aca="false">IF(W50="","",W50*$E50*N50*IF($J50="",1,$J50))</f>
        <v/>
      </c>
      <c r="AB50" s="44" t="str">
        <f aca="false">IF(OR(Q50="",N(Q50)=0),"",IF($G50&lt;&gt;"",$G50,$E50+SIGN($E50-$F50)*$B$6*Q50))</f>
        <v/>
      </c>
      <c r="AC50" s="48" t="str">
        <f aca="false">IF(AB50="","",ABS(AB50-$E50)/Q50)</f>
        <v/>
      </c>
      <c r="AD50" s="43" t="str">
        <f aca="false">IF(OR(W50="",AB50=""),"",W50*ABS(AB50-$E50)*N50*IF($J50="",1,$J50))</f>
        <v/>
      </c>
      <c r="AE50" s="47" t="str">
        <f aca="false">IF($E50="","",IF(N($B$4)&lt;=0,"Enter account size",IF(ISNA(MATCH($C50,$D$4:$D$7,0)),"Pick a market",IF($F50="","Enter stop price",IF(Q50=0,"Stop equals entry",IF(AND($D50="Long",$F50&gt;$E50),"Stop above entry for a long",IF(AND($D50="Short",$F50&lt;$E50),"Stop below entry for a short",IF(N50="","Enter multiplier",IF(AND($G50&lt;&gt;"",($G50-$E50)*($E50-$F50)&lt;=0),"Target on wrong side of entry",IF(W50=0,"Size rounds to 0: risk too small",IF(W50&lt;U50,"Capped by max position","OK")))))))))))</f>
        <v/>
      </c>
    </row>
    <row r="51" customFormat="false" ht="15" hidden="false" customHeight="false" outlineLevel="0" collapsed="false">
      <c r="A51" s="32"/>
      <c r="B51" s="33"/>
      <c r="C51" s="33"/>
      <c r="D51" s="33"/>
      <c r="E51" s="34"/>
      <c r="F51" s="34"/>
      <c r="G51" s="34"/>
      <c r="H51" s="35"/>
      <c r="I51" s="36"/>
      <c r="J51" s="37"/>
      <c r="K51" s="38"/>
      <c r="L51" s="39"/>
      <c r="M51" s="40" t="str">
        <f aca="false">IF($E51="","",IF($H51&lt;&gt;"",$H51,$B$5))</f>
        <v/>
      </c>
      <c r="N51" s="41" t="str">
        <f aca="false">IF($E51="","",IF($I51&lt;&gt;"",$I51,IFERROR(IF(N(INDEX($E$4:$E$7,MATCH($C51,$D$4:$D$7,0)))=0,"",INDEX($E$4:$E$7,MATCH($C51,$D$4:$D$7,0))),"")))</f>
        <v/>
      </c>
      <c r="O51" s="42" t="str">
        <f aca="false">IF($E51="","",IF($L51&lt;&gt;"",$L51,IFERROR(IF(N(INDEX($F$4:$F$7,MATCH($C51,$D$4:$D$7,0)))=0,"",INDEX($F$4:$F$7,MATCH($C51,$D$4:$D$7,0))),"")))</f>
        <v/>
      </c>
      <c r="P51" s="43" t="str">
        <f aca="false">IF($E51="","",N($B$4)*M51)</f>
        <v/>
      </c>
      <c r="Q51" s="44" t="str">
        <f aca="false">IF(OR($E51="",$F51=""),"",ABS($E51-$F51))</f>
        <v/>
      </c>
      <c r="R51" s="45" t="str">
        <f aca="false">IF(OR($C51&lt;&gt;"Forex",Q51=""),"",Q51/IF($K51="",0.0001,$K51))</f>
        <v/>
      </c>
      <c r="S51" s="43" t="str">
        <f aca="false">IF(OR($C51&lt;&gt;"Forex",N51=""),"",IF($K51="",0.0001,$K51)*N51*IF($J51="",1,$J51))</f>
        <v/>
      </c>
      <c r="T51" s="43" t="str">
        <f aca="false">IF(OR(Q51="",N51=""),"",IF(Q51=0,"",Q51*N51*IF($J51="",1,$J51)))</f>
        <v/>
      </c>
      <c r="U51" s="42" t="str">
        <f aca="false">IF(OR(T51="",O51=""),"",ROUNDDOWN(P51/T51/O51+0.000000001,0)*O51)</f>
        <v/>
      </c>
      <c r="V51" s="42" t="str">
        <f aca="false">IF(U51="","",IF(N(INDEX($G$4:$G$7,MATCH($C51,$D$4:$D$7,0)))=0,"",ROUNDDOWN(N($B$4)*INDEX($G$4:$G$7,MATCH($C51,$D$4:$D$7,0))/($E51*N51*IF($J51="",1,$J51))/O51+0.000000001,0)*O51))</f>
        <v/>
      </c>
      <c r="W51" s="46" t="str">
        <f aca="false">IF(U51="","",IF(V51="",U51,MIN(U51,V51)))</f>
        <v/>
      </c>
      <c r="X51" s="47" t="str">
        <f aca="false">IF($E51="","",IFERROR(INDEX($H$4:$H$7,MATCH($C51,$D$4:$D$7,0)),""))</f>
        <v/>
      </c>
      <c r="Y51" s="43" t="str">
        <f aca="false">IF(W51="","",W51*T51)</f>
        <v/>
      </c>
      <c r="Z51" s="40" t="str">
        <f aca="false">IF(OR(Y51="",N($B$4)=0),"",Y51/$B$4)</f>
        <v/>
      </c>
      <c r="AA51" s="43" t="str">
        <f aca="false">IF(W51="","",W51*$E51*N51*IF($J51="",1,$J51))</f>
        <v/>
      </c>
      <c r="AB51" s="44" t="str">
        <f aca="false">IF(OR(Q51="",N(Q51)=0),"",IF($G51&lt;&gt;"",$G51,$E51+SIGN($E51-$F51)*$B$6*Q51))</f>
        <v/>
      </c>
      <c r="AC51" s="48" t="str">
        <f aca="false">IF(AB51="","",ABS(AB51-$E51)/Q51)</f>
        <v/>
      </c>
      <c r="AD51" s="43" t="str">
        <f aca="false">IF(OR(W51="",AB51=""),"",W51*ABS(AB51-$E51)*N51*IF($J51="",1,$J51))</f>
        <v/>
      </c>
      <c r="AE51" s="47" t="str">
        <f aca="false">IF($E51="","",IF(N($B$4)&lt;=0,"Enter account size",IF(ISNA(MATCH($C51,$D$4:$D$7,0)),"Pick a market",IF($F51="","Enter stop price",IF(Q51=0,"Stop equals entry",IF(AND($D51="Long",$F51&gt;$E51),"Stop above entry for a long",IF(AND($D51="Short",$F51&lt;$E51),"Stop below entry for a short",IF(N51="","Enter multiplier",IF(AND($G51&lt;&gt;"",($G51-$E51)*($E51-$F51)&lt;=0),"Target on wrong side of entry",IF(W51=0,"Size rounds to 0: risk too small",IF(W51&lt;U51,"Capped by max position","OK")))))))))))</f>
        <v/>
      </c>
    </row>
    <row r="52" customFormat="false" ht="15" hidden="false" customHeight="false" outlineLevel="0" collapsed="false">
      <c r="A52" s="32"/>
      <c r="B52" s="33"/>
      <c r="C52" s="33"/>
      <c r="D52" s="33"/>
      <c r="E52" s="34"/>
      <c r="F52" s="34"/>
      <c r="G52" s="34"/>
      <c r="H52" s="35"/>
      <c r="I52" s="36"/>
      <c r="J52" s="37"/>
      <c r="K52" s="38"/>
      <c r="L52" s="39"/>
      <c r="M52" s="40" t="str">
        <f aca="false">IF($E52="","",IF($H52&lt;&gt;"",$H52,$B$5))</f>
        <v/>
      </c>
      <c r="N52" s="41" t="str">
        <f aca="false">IF($E52="","",IF($I52&lt;&gt;"",$I52,IFERROR(IF(N(INDEX($E$4:$E$7,MATCH($C52,$D$4:$D$7,0)))=0,"",INDEX($E$4:$E$7,MATCH($C52,$D$4:$D$7,0))),"")))</f>
        <v/>
      </c>
      <c r="O52" s="42" t="str">
        <f aca="false">IF($E52="","",IF($L52&lt;&gt;"",$L52,IFERROR(IF(N(INDEX($F$4:$F$7,MATCH($C52,$D$4:$D$7,0)))=0,"",INDEX($F$4:$F$7,MATCH($C52,$D$4:$D$7,0))),"")))</f>
        <v/>
      </c>
      <c r="P52" s="43" t="str">
        <f aca="false">IF($E52="","",N($B$4)*M52)</f>
        <v/>
      </c>
      <c r="Q52" s="44" t="str">
        <f aca="false">IF(OR($E52="",$F52=""),"",ABS($E52-$F52))</f>
        <v/>
      </c>
      <c r="R52" s="45" t="str">
        <f aca="false">IF(OR($C52&lt;&gt;"Forex",Q52=""),"",Q52/IF($K52="",0.0001,$K52))</f>
        <v/>
      </c>
      <c r="S52" s="43" t="str">
        <f aca="false">IF(OR($C52&lt;&gt;"Forex",N52=""),"",IF($K52="",0.0001,$K52)*N52*IF($J52="",1,$J52))</f>
        <v/>
      </c>
      <c r="T52" s="43" t="str">
        <f aca="false">IF(OR(Q52="",N52=""),"",IF(Q52=0,"",Q52*N52*IF($J52="",1,$J52)))</f>
        <v/>
      </c>
      <c r="U52" s="42" t="str">
        <f aca="false">IF(OR(T52="",O52=""),"",ROUNDDOWN(P52/T52/O52+0.000000001,0)*O52)</f>
        <v/>
      </c>
      <c r="V52" s="42" t="str">
        <f aca="false">IF(U52="","",IF(N(INDEX($G$4:$G$7,MATCH($C52,$D$4:$D$7,0)))=0,"",ROUNDDOWN(N($B$4)*INDEX($G$4:$G$7,MATCH($C52,$D$4:$D$7,0))/($E52*N52*IF($J52="",1,$J52))/O52+0.000000001,0)*O52))</f>
        <v/>
      </c>
      <c r="W52" s="46" t="str">
        <f aca="false">IF(U52="","",IF(V52="",U52,MIN(U52,V52)))</f>
        <v/>
      </c>
      <c r="X52" s="47" t="str">
        <f aca="false">IF($E52="","",IFERROR(INDEX($H$4:$H$7,MATCH($C52,$D$4:$D$7,0)),""))</f>
        <v/>
      </c>
      <c r="Y52" s="43" t="str">
        <f aca="false">IF(W52="","",W52*T52)</f>
        <v/>
      </c>
      <c r="Z52" s="40" t="str">
        <f aca="false">IF(OR(Y52="",N($B$4)=0),"",Y52/$B$4)</f>
        <v/>
      </c>
      <c r="AA52" s="43" t="str">
        <f aca="false">IF(W52="","",W52*$E52*N52*IF($J52="",1,$J52))</f>
        <v/>
      </c>
      <c r="AB52" s="44" t="str">
        <f aca="false">IF(OR(Q52="",N(Q52)=0),"",IF($G52&lt;&gt;"",$G52,$E52+SIGN($E52-$F52)*$B$6*Q52))</f>
        <v/>
      </c>
      <c r="AC52" s="48" t="str">
        <f aca="false">IF(AB52="","",ABS(AB52-$E52)/Q52)</f>
        <v/>
      </c>
      <c r="AD52" s="43" t="str">
        <f aca="false">IF(OR(W52="",AB52=""),"",W52*ABS(AB52-$E52)*N52*IF($J52="",1,$J52))</f>
        <v/>
      </c>
      <c r="AE52" s="47" t="str">
        <f aca="false">IF($E52="","",IF(N($B$4)&lt;=0,"Enter account size",IF(ISNA(MATCH($C52,$D$4:$D$7,0)),"Pick a market",IF($F52="","Enter stop price",IF(Q52=0,"Stop equals entry",IF(AND($D52="Long",$F52&gt;$E52),"Stop above entry for a long",IF(AND($D52="Short",$F52&lt;$E52),"Stop below entry for a short",IF(N52="","Enter multiplier",IF(AND($G52&lt;&gt;"",($G52-$E52)*($E52-$F52)&lt;=0),"Target on wrong side of entry",IF(W52=0,"Size rounds to 0: risk too small",IF(W52&lt;U52,"Capped by max position","OK")))))))))))</f>
        <v/>
      </c>
    </row>
    <row r="53" customFormat="false" ht="15" hidden="false" customHeight="false" outlineLevel="0" collapsed="false">
      <c r="A53" s="32"/>
      <c r="B53" s="33"/>
      <c r="C53" s="33"/>
      <c r="D53" s="33"/>
      <c r="E53" s="34"/>
      <c r="F53" s="34"/>
      <c r="G53" s="34"/>
      <c r="H53" s="35"/>
      <c r="I53" s="36"/>
      <c r="J53" s="37"/>
      <c r="K53" s="38"/>
      <c r="L53" s="39"/>
      <c r="M53" s="40" t="str">
        <f aca="false">IF($E53="","",IF($H53&lt;&gt;"",$H53,$B$5))</f>
        <v/>
      </c>
      <c r="N53" s="41" t="str">
        <f aca="false">IF($E53="","",IF($I53&lt;&gt;"",$I53,IFERROR(IF(N(INDEX($E$4:$E$7,MATCH($C53,$D$4:$D$7,0)))=0,"",INDEX($E$4:$E$7,MATCH($C53,$D$4:$D$7,0))),"")))</f>
        <v/>
      </c>
      <c r="O53" s="42" t="str">
        <f aca="false">IF($E53="","",IF($L53&lt;&gt;"",$L53,IFERROR(IF(N(INDEX($F$4:$F$7,MATCH($C53,$D$4:$D$7,0)))=0,"",INDEX($F$4:$F$7,MATCH($C53,$D$4:$D$7,0))),"")))</f>
        <v/>
      </c>
      <c r="P53" s="43" t="str">
        <f aca="false">IF($E53="","",N($B$4)*M53)</f>
        <v/>
      </c>
      <c r="Q53" s="44" t="str">
        <f aca="false">IF(OR($E53="",$F53=""),"",ABS($E53-$F53))</f>
        <v/>
      </c>
      <c r="R53" s="45" t="str">
        <f aca="false">IF(OR($C53&lt;&gt;"Forex",Q53=""),"",Q53/IF($K53="",0.0001,$K53))</f>
        <v/>
      </c>
      <c r="S53" s="43" t="str">
        <f aca="false">IF(OR($C53&lt;&gt;"Forex",N53=""),"",IF($K53="",0.0001,$K53)*N53*IF($J53="",1,$J53))</f>
        <v/>
      </c>
      <c r="T53" s="43" t="str">
        <f aca="false">IF(OR(Q53="",N53=""),"",IF(Q53=0,"",Q53*N53*IF($J53="",1,$J53)))</f>
        <v/>
      </c>
      <c r="U53" s="42" t="str">
        <f aca="false">IF(OR(T53="",O53=""),"",ROUNDDOWN(P53/T53/O53+0.000000001,0)*O53)</f>
        <v/>
      </c>
      <c r="V53" s="42" t="str">
        <f aca="false">IF(U53="","",IF(N(INDEX($G$4:$G$7,MATCH($C53,$D$4:$D$7,0)))=0,"",ROUNDDOWN(N($B$4)*INDEX($G$4:$G$7,MATCH($C53,$D$4:$D$7,0))/($E53*N53*IF($J53="",1,$J53))/O53+0.000000001,0)*O53))</f>
        <v/>
      </c>
      <c r="W53" s="46" t="str">
        <f aca="false">IF(U53="","",IF(V53="",U53,MIN(U53,V53)))</f>
        <v/>
      </c>
      <c r="X53" s="47" t="str">
        <f aca="false">IF($E53="","",IFERROR(INDEX($H$4:$H$7,MATCH($C53,$D$4:$D$7,0)),""))</f>
        <v/>
      </c>
      <c r="Y53" s="43" t="str">
        <f aca="false">IF(W53="","",W53*T53)</f>
        <v/>
      </c>
      <c r="Z53" s="40" t="str">
        <f aca="false">IF(OR(Y53="",N($B$4)=0),"",Y53/$B$4)</f>
        <v/>
      </c>
      <c r="AA53" s="43" t="str">
        <f aca="false">IF(W53="","",W53*$E53*N53*IF($J53="",1,$J53))</f>
        <v/>
      </c>
      <c r="AB53" s="44" t="str">
        <f aca="false">IF(OR(Q53="",N(Q53)=0),"",IF($G53&lt;&gt;"",$G53,$E53+SIGN($E53-$F53)*$B$6*Q53))</f>
        <v/>
      </c>
      <c r="AC53" s="48" t="str">
        <f aca="false">IF(AB53="","",ABS(AB53-$E53)/Q53)</f>
        <v/>
      </c>
      <c r="AD53" s="43" t="str">
        <f aca="false">IF(OR(W53="",AB53=""),"",W53*ABS(AB53-$E53)*N53*IF($J53="",1,$J53))</f>
        <v/>
      </c>
      <c r="AE53" s="47" t="str">
        <f aca="false">IF($E53="","",IF(N($B$4)&lt;=0,"Enter account size",IF(ISNA(MATCH($C53,$D$4:$D$7,0)),"Pick a market",IF($F53="","Enter stop price",IF(Q53=0,"Stop equals entry",IF(AND($D53="Long",$F53&gt;$E53),"Stop above entry for a long",IF(AND($D53="Short",$F53&lt;$E53),"Stop below entry for a short",IF(N53="","Enter multiplier",IF(AND($G53&lt;&gt;"",($G53-$E53)*($E53-$F53)&lt;=0),"Target on wrong side of entry",IF(W53=0,"Size rounds to 0: risk too small",IF(W53&lt;U53,"Capped by max position","OK")))))))))))</f>
        <v/>
      </c>
    </row>
    <row r="54" customFormat="false" ht="15" hidden="false" customHeight="false" outlineLevel="0" collapsed="false">
      <c r="A54" s="32"/>
      <c r="B54" s="33"/>
      <c r="C54" s="33"/>
      <c r="D54" s="33"/>
      <c r="E54" s="34"/>
      <c r="F54" s="34"/>
      <c r="G54" s="34"/>
      <c r="H54" s="35"/>
      <c r="I54" s="36"/>
      <c r="J54" s="37"/>
      <c r="K54" s="38"/>
      <c r="L54" s="39"/>
      <c r="M54" s="40" t="str">
        <f aca="false">IF($E54="","",IF($H54&lt;&gt;"",$H54,$B$5))</f>
        <v/>
      </c>
      <c r="N54" s="41" t="str">
        <f aca="false">IF($E54="","",IF($I54&lt;&gt;"",$I54,IFERROR(IF(N(INDEX($E$4:$E$7,MATCH($C54,$D$4:$D$7,0)))=0,"",INDEX($E$4:$E$7,MATCH($C54,$D$4:$D$7,0))),"")))</f>
        <v/>
      </c>
      <c r="O54" s="42" t="str">
        <f aca="false">IF($E54="","",IF($L54&lt;&gt;"",$L54,IFERROR(IF(N(INDEX($F$4:$F$7,MATCH($C54,$D$4:$D$7,0)))=0,"",INDEX($F$4:$F$7,MATCH($C54,$D$4:$D$7,0))),"")))</f>
        <v/>
      </c>
      <c r="P54" s="43" t="str">
        <f aca="false">IF($E54="","",N($B$4)*M54)</f>
        <v/>
      </c>
      <c r="Q54" s="44" t="str">
        <f aca="false">IF(OR($E54="",$F54=""),"",ABS($E54-$F54))</f>
        <v/>
      </c>
      <c r="R54" s="45" t="str">
        <f aca="false">IF(OR($C54&lt;&gt;"Forex",Q54=""),"",Q54/IF($K54="",0.0001,$K54))</f>
        <v/>
      </c>
      <c r="S54" s="43" t="str">
        <f aca="false">IF(OR($C54&lt;&gt;"Forex",N54=""),"",IF($K54="",0.0001,$K54)*N54*IF($J54="",1,$J54))</f>
        <v/>
      </c>
      <c r="T54" s="43" t="str">
        <f aca="false">IF(OR(Q54="",N54=""),"",IF(Q54=0,"",Q54*N54*IF($J54="",1,$J54)))</f>
        <v/>
      </c>
      <c r="U54" s="42" t="str">
        <f aca="false">IF(OR(T54="",O54=""),"",ROUNDDOWN(P54/T54/O54+0.000000001,0)*O54)</f>
        <v/>
      </c>
      <c r="V54" s="42" t="str">
        <f aca="false">IF(U54="","",IF(N(INDEX($G$4:$G$7,MATCH($C54,$D$4:$D$7,0)))=0,"",ROUNDDOWN(N($B$4)*INDEX($G$4:$G$7,MATCH($C54,$D$4:$D$7,0))/($E54*N54*IF($J54="",1,$J54))/O54+0.000000001,0)*O54))</f>
        <v/>
      </c>
      <c r="W54" s="46" t="str">
        <f aca="false">IF(U54="","",IF(V54="",U54,MIN(U54,V54)))</f>
        <v/>
      </c>
      <c r="X54" s="47" t="str">
        <f aca="false">IF($E54="","",IFERROR(INDEX($H$4:$H$7,MATCH($C54,$D$4:$D$7,0)),""))</f>
        <v/>
      </c>
      <c r="Y54" s="43" t="str">
        <f aca="false">IF(W54="","",W54*T54)</f>
        <v/>
      </c>
      <c r="Z54" s="40" t="str">
        <f aca="false">IF(OR(Y54="",N($B$4)=0),"",Y54/$B$4)</f>
        <v/>
      </c>
      <c r="AA54" s="43" t="str">
        <f aca="false">IF(W54="","",W54*$E54*N54*IF($J54="",1,$J54))</f>
        <v/>
      </c>
      <c r="AB54" s="44" t="str">
        <f aca="false">IF(OR(Q54="",N(Q54)=0),"",IF($G54&lt;&gt;"",$G54,$E54+SIGN($E54-$F54)*$B$6*Q54))</f>
        <v/>
      </c>
      <c r="AC54" s="48" t="str">
        <f aca="false">IF(AB54="","",ABS(AB54-$E54)/Q54)</f>
        <v/>
      </c>
      <c r="AD54" s="43" t="str">
        <f aca="false">IF(OR(W54="",AB54=""),"",W54*ABS(AB54-$E54)*N54*IF($J54="",1,$J54))</f>
        <v/>
      </c>
      <c r="AE54" s="47" t="str">
        <f aca="false">IF($E54="","",IF(N($B$4)&lt;=0,"Enter account size",IF(ISNA(MATCH($C54,$D$4:$D$7,0)),"Pick a market",IF($F54="","Enter stop price",IF(Q54=0,"Stop equals entry",IF(AND($D54="Long",$F54&gt;$E54),"Stop above entry for a long",IF(AND($D54="Short",$F54&lt;$E54),"Stop below entry for a short",IF(N54="","Enter multiplier",IF(AND($G54&lt;&gt;"",($G54-$E54)*($E54-$F54)&lt;=0),"Target on wrong side of entry",IF(W54=0,"Size rounds to 0: risk too small",IF(W54&lt;U54,"Capped by max position","OK")))))))))))</f>
        <v/>
      </c>
    </row>
    <row r="55" customFormat="false" ht="15" hidden="false" customHeight="false" outlineLevel="0" collapsed="false">
      <c r="A55" s="32"/>
      <c r="B55" s="33"/>
      <c r="C55" s="33"/>
      <c r="D55" s="33"/>
      <c r="E55" s="34"/>
      <c r="F55" s="34"/>
      <c r="G55" s="34"/>
      <c r="H55" s="35"/>
      <c r="I55" s="36"/>
      <c r="J55" s="37"/>
      <c r="K55" s="38"/>
      <c r="L55" s="39"/>
      <c r="M55" s="40" t="str">
        <f aca="false">IF($E55="","",IF($H55&lt;&gt;"",$H55,$B$5))</f>
        <v/>
      </c>
      <c r="N55" s="41" t="str">
        <f aca="false">IF($E55="","",IF($I55&lt;&gt;"",$I55,IFERROR(IF(N(INDEX($E$4:$E$7,MATCH($C55,$D$4:$D$7,0)))=0,"",INDEX($E$4:$E$7,MATCH($C55,$D$4:$D$7,0))),"")))</f>
        <v/>
      </c>
      <c r="O55" s="42" t="str">
        <f aca="false">IF($E55="","",IF($L55&lt;&gt;"",$L55,IFERROR(IF(N(INDEX($F$4:$F$7,MATCH($C55,$D$4:$D$7,0)))=0,"",INDEX($F$4:$F$7,MATCH($C55,$D$4:$D$7,0))),"")))</f>
        <v/>
      </c>
      <c r="P55" s="43" t="str">
        <f aca="false">IF($E55="","",N($B$4)*M55)</f>
        <v/>
      </c>
      <c r="Q55" s="44" t="str">
        <f aca="false">IF(OR($E55="",$F55=""),"",ABS($E55-$F55))</f>
        <v/>
      </c>
      <c r="R55" s="45" t="str">
        <f aca="false">IF(OR($C55&lt;&gt;"Forex",Q55=""),"",Q55/IF($K55="",0.0001,$K55))</f>
        <v/>
      </c>
      <c r="S55" s="43" t="str">
        <f aca="false">IF(OR($C55&lt;&gt;"Forex",N55=""),"",IF($K55="",0.0001,$K55)*N55*IF($J55="",1,$J55))</f>
        <v/>
      </c>
      <c r="T55" s="43" t="str">
        <f aca="false">IF(OR(Q55="",N55=""),"",IF(Q55=0,"",Q55*N55*IF($J55="",1,$J55)))</f>
        <v/>
      </c>
      <c r="U55" s="42" t="str">
        <f aca="false">IF(OR(T55="",O55=""),"",ROUNDDOWN(P55/T55/O55+0.000000001,0)*O55)</f>
        <v/>
      </c>
      <c r="V55" s="42" t="str">
        <f aca="false">IF(U55="","",IF(N(INDEX($G$4:$G$7,MATCH($C55,$D$4:$D$7,0)))=0,"",ROUNDDOWN(N($B$4)*INDEX($G$4:$G$7,MATCH($C55,$D$4:$D$7,0))/($E55*N55*IF($J55="",1,$J55))/O55+0.000000001,0)*O55))</f>
        <v/>
      </c>
      <c r="W55" s="46" t="str">
        <f aca="false">IF(U55="","",IF(V55="",U55,MIN(U55,V55)))</f>
        <v/>
      </c>
      <c r="X55" s="47" t="str">
        <f aca="false">IF($E55="","",IFERROR(INDEX($H$4:$H$7,MATCH($C55,$D$4:$D$7,0)),""))</f>
        <v/>
      </c>
      <c r="Y55" s="43" t="str">
        <f aca="false">IF(W55="","",W55*T55)</f>
        <v/>
      </c>
      <c r="Z55" s="40" t="str">
        <f aca="false">IF(OR(Y55="",N($B$4)=0),"",Y55/$B$4)</f>
        <v/>
      </c>
      <c r="AA55" s="43" t="str">
        <f aca="false">IF(W55="","",W55*$E55*N55*IF($J55="",1,$J55))</f>
        <v/>
      </c>
      <c r="AB55" s="44" t="str">
        <f aca="false">IF(OR(Q55="",N(Q55)=0),"",IF($G55&lt;&gt;"",$G55,$E55+SIGN($E55-$F55)*$B$6*Q55))</f>
        <v/>
      </c>
      <c r="AC55" s="48" t="str">
        <f aca="false">IF(AB55="","",ABS(AB55-$E55)/Q55)</f>
        <v/>
      </c>
      <c r="AD55" s="43" t="str">
        <f aca="false">IF(OR(W55="",AB55=""),"",W55*ABS(AB55-$E55)*N55*IF($J55="",1,$J55))</f>
        <v/>
      </c>
      <c r="AE55" s="47" t="str">
        <f aca="false">IF($E55="","",IF(N($B$4)&lt;=0,"Enter account size",IF(ISNA(MATCH($C55,$D$4:$D$7,0)),"Pick a market",IF($F55="","Enter stop price",IF(Q55=0,"Stop equals entry",IF(AND($D55="Long",$F55&gt;$E55),"Stop above entry for a long",IF(AND($D55="Short",$F55&lt;$E55),"Stop below entry for a short",IF(N55="","Enter multiplier",IF(AND($G55&lt;&gt;"",($G55-$E55)*($E55-$F55)&lt;=0),"Target on wrong side of entry",IF(W55=0,"Size rounds to 0: risk too small",IF(W55&lt;U55,"Capped by max position","OK")))))))))))</f>
        <v/>
      </c>
    </row>
    <row r="56" customFormat="false" ht="15" hidden="false" customHeight="false" outlineLevel="0" collapsed="false">
      <c r="A56" s="32"/>
      <c r="B56" s="33"/>
      <c r="C56" s="33"/>
      <c r="D56" s="33"/>
      <c r="E56" s="34"/>
      <c r="F56" s="34"/>
      <c r="G56" s="34"/>
      <c r="H56" s="35"/>
      <c r="I56" s="36"/>
      <c r="J56" s="37"/>
      <c r="K56" s="38"/>
      <c r="L56" s="39"/>
      <c r="M56" s="40" t="str">
        <f aca="false">IF($E56="","",IF($H56&lt;&gt;"",$H56,$B$5))</f>
        <v/>
      </c>
      <c r="N56" s="41" t="str">
        <f aca="false">IF($E56="","",IF($I56&lt;&gt;"",$I56,IFERROR(IF(N(INDEX($E$4:$E$7,MATCH($C56,$D$4:$D$7,0)))=0,"",INDEX($E$4:$E$7,MATCH($C56,$D$4:$D$7,0))),"")))</f>
        <v/>
      </c>
      <c r="O56" s="42" t="str">
        <f aca="false">IF($E56="","",IF($L56&lt;&gt;"",$L56,IFERROR(IF(N(INDEX($F$4:$F$7,MATCH($C56,$D$4:$D$7,0)))=0,"",INDEX($F$4:$F$7,MATCH($C56,$D$4:$D$7,0))),"")))</f>
        <v/>
      </c>
      <c r="P56" s="43" t="str">
        <f aca="false">IF($E56="","",N($B$4)*M56)</f>
        <v/>
      </c>
      <c r="Q56" s="44" t="str">
        <f aca="false">IF(OR($E56="",$F56=""),"",ABS($E56-$F56))</f>
        <v/>
      </c>
      <c r="R56" s="45" t="str">
        <f aca="false">IF(OR($C56&lt;&gt;"Forex",Q56=""),"",Q56/IF($K56="",0.0001,$K56))</f>
        <v/>
      </c>
      <c r="S56" s="43" t="str">
        <f aca="false">IF(OR($C56&lt;&gt;"Forex",N56=""),"",IF($K56="",0.0001,$K56)*N56*IF($J56="",1,$J56))</f>
        <v/>
      </c>
      <c r="T56" s="43" t="str">
        <f aca="false">IF(OR(Q56="",N56=""),"",IF(Q56=0,"",Q56*N56*IF($J56="",1,$J56)))</f>
        <v/>
      </c>
      <c r="U56" s="42" t="str">
        <f aca="false">IF(OR(T56="",O56=""),"",ROUNDDOWN(P56/T56/O56+0.000000001,0)*O56)</f>
        <v/>
      </c>
      <c r="V56" s="42" t="str">
        <f aca="false">IF(U56="","",IF(N(INDEX($G$4:$G$7,MATCH($C56,$D$4:$D$7,0)))=0,"",ROUNDDOWN(N($B$4)*INDEX($G$4:$G$7,MATCH($C56,$D$4:$D$7,0))/($E56*N56*IF($J56="",1,$J56))/O56+0.000000001,0)*O56))</f>
        <v/>
      </c>
      <c r="W56" s="46" t="str">
        <f aca="false">IF(U56="","",IF(V56="",U56,MIN(U56,V56)))</f>
        <v/>
      </c>
      <c r="X56" s="47" t="str">
        <f aca="false">IF($E56="","",IFERROR(INDEX($H$4:$H$7,MATCH($C56,$D$4:$D$7,0)),""))</f>
        <v/>
      </c>
      <c r="Y56" s="43" t="str">
        <f aca="false">IF(W56="","",W56*T56)</f>
        <v/>
      </c>
      <c r="Z56" s="40" t="str">
        <f aca="false">IF(OR(Y56="",N($B$4)=0),"",Y56/$B$4)</f>
        <v/>
      </c>
      <c r="AA56" s="43" t="str">
        <f aca="false">IF(W56="","",W56*$E56*N56*IF($J56="",1,$J56))</f>
        <v/>
      </c>
      <c r="AB56" s="44" t="str">
        <f aca="false">IF(OR(Q56="",N(Q56)=0),"",IF($G56&lt;&gt;"",$G56,$E56+SIGN($E56-$F56)*$B$6*Q56))</f>
        <v/>
      </c>
      <c r="AC56" s="48" t="str">
        <f aca="false">IF(AB56="","",ABS(AB56-$E56)/Q56)</f>
        <v/>
      </c>
      <c r="AD56" s="43" t="str">
        <f aca="false">IF(OR(W56="",AB56=""),"",W56*ABS(AB56-$E56)*N56*IF($J56="",1,$J56))</f>
        <v/>
      </c>
      <c r="AE56" s="47" t="str">
        <f aca="false">IF($E56="","",IF(N($B$4)&lt;=0,"Enter account size",IF(ISNA(MATCH($C56,$D$4:$D$7,0)),"Pick a market",IF($F56="","Enter stop price",IF(Q56=0,"Stop equals entry",IF(AND($D56="Long",$F56&gt;$E56),"Stop above entry for a long",IF(AND($D56="Short",$F56&lt;$E56),"Stop below entry for a short",IF(N56="","Enter multiplier",IF(AND($G56&lt;&gt;"",($G56-$E56)*($E56-$F56)&lt;=0),"Target on wrong side of entry",IF(W56=0,"Size rounds to 0: risk too small",IF(W56&lt;U56,"Capped by max position","OK")))))))))))</f>
        <v/>
      </c>
    </row>
    <row r="57" customFormat="false" ht="15" hidden="false" customHeight="false" outlineLevel="0" collapsed="false">
      <c r="A57" s="32"/>
      <c r="B57" s="33"/>
      <c r="C57" s="33"/>
      <c r="D57" s="33"/>
      <c r="E57" s="34"/>
      <c r="F57" s="34"/>
      <c r="G57" s="34"/>
      <c r="H57" s="35"/>
      <c r="I57" s="36"/>
      <c r="J57" s="37"/>
      <c r="K57" s="38"/>
      <c r="L57" s="39"/>
      <c r="M57" s="40" t="str">
        <f aca="false">IF($E57="","",IF($H57&lt;&gt;"",$H57,$B$5))</f>
        <v/>
      </c>
      <c r="N57" s="41" t="str">
        <f aca="false">IF($E57="","",IF($I57&lt;&gt;"",$I57,IFERROR(IF(N(INDEX($E$4:$E$7,MATCH($C57,$D$4:$D$7,0)))=0,"",INDEX($E$4:$E$7,MATCH($C57,$D$4:$D$7,0))),"")))</f>
        <v/>
      </c>
      <c r="O57" s="42" t="str">
        <f aca="false">IF($E57="","",IF($L57&lt;&gt;"",$L57,IFERROR(IF(N(INDEX($F$4:$F$7,MATCH($C57,$D$4:$D$7,0)))=0,"",INDEX($F$4:$F$7,MATCH($C57,$D$4:$D$7,0))),"")))</f>
        <v/>
      </c>
      <c r="P57" s="43" t="str">
        <f aca="false">IF($E57="","",N($B$4)*M57)</f>
        <v/>
      </c>
      <c r="Q57" s="44" t="str">
        <f aca="false">IF(OR($E57="",$F57=""),"",ABS($E57-$F57))</f>
        <v/>
      </c>
      <c r="R57" s="45" t="str">
        <f aca="false">IF(OR($C57&lt;&gt;"Forex",Q57=""),"",Q57/IF($K57="",0.0001,$K57))</f>
        <v/>
      </c>
      <c r="S57" s="43" t="str">
        <f aca="false">IF(OR($C57&lt;&gt;"Forex",N57=""),"",IF($K57="",0.0001,$K57)*N57*IF($J57="",1,$J57))</f>
        <v/>
      </c>
      <c r="T57" s="43" t="str">
        <f aca="false">IF(OR(Q57="",N57=""),"",IF(Q57=0,"",Q57*N57*IF($J57="",1,$J57)))</f>
        <v/>
      </c>
      <c r="U57" s="42" t="str">
        <f aca="false">IF(OR(T57="",O57=""),"",ROUNDDOWN(P57/T57/O57+0.000000001,0)*O57)</f>
        <v/>
      </c>
      <c r="V57" s="42" t="str">
        <f aca="false">IF(U57="","",IF(N(INDEX($G$4:$G$7,MATCH($C57,$D$4:$D$7,0)))=0,"",ROUNDDOWN(N($B$4)*INDEX($G$4:$G$7,MATCH($C57,$D$4:$D$7,0))/($E57*N57*IF($J57="",1,$J57))/O57+0.000000001,0)*O57))</f>
        <v/>
      </c>
      <c r="W57" s="46" t="str">
        <f aca="false">IF(U57="","",IF(V57="",U57,MIN(U57,V57)))</f>
        <v/>
      </c>
      <c r="X57" s="47" t="str">
        <f aca="false">IF($E57="","",IFERROR(INDEX($H$4:$H$7,MATCH($C57,$D$4:$D$7,0)),""))</f>
        <v/>
      </c>
      <c r="Y57" s="43" t="str">
        <f aca="false">IF(W57="","",W57*T57)</f>
        <v/>
      </c>
      <c r="Z57" s="40" t="str">
        <f aca="false">IF(OR(Y57="",N($B$4)=0),"",Y57/$B$4)</f>
        <v/>
      </c>
      <c r="AA57" s="43" t="str">
        <f aca="false">IF(W57="","",W57*$E57*N57*IF($J57="",1,$J57))</f>
        <v/>
      </c>
      <c r="AB57" s="44" t="str">
        <f aca="false">IF(OR(Q57="",N(Q57)=0),"",IF($G57&lt;&gt;"",$G57,$E57+SIGN($E57-$F57)*$B$6*Q57))</f>
        <v/>
      </c>
      <c r="AC57" s="48" t="str">
        <f aca="false">IF(AB57="","",ABS(AB57-$E57)/Q57)</f>
        <v/>
      </c>
      <c r="AD57" s="43" t="str">
        <f aca="false">IF(OR(W57="",AB57=""),"",W57*ABS(AB57-$E57)*N57*IF($J57="",1,$J57))</f>
        <v/>
      </c>
      <c r="AE57" s="47" t="str">
        <f aca="false">IF($E57="","",IF(N($B$4)&lt;=0,"Enter account size",IF(ISNA(MATCH($C57,$D$4:$D$7,0)),"Pick a market",IF($F57="","Enter stop price",IF(Q57=0,"Stop equals entry",IF(AND($D57="Long",$F57&gt;$E57),"Stop above entry for a long",IF(AND($D57="Short",$F57&lt;$E57),"Stop below entry for a short",IF(N57="","Enter multiplier",IF(AND($G57&lt;&gt;"",($G57-$E57)*($E57-$F57)&lt;=0),"Target on wrong side of entry",IF(W57=0,"Size rounds to 0: risk too small",IF(W57&lt;U57,"Capped by max position","OK")))))))))))</f>
        <v/>
      </c>
    </row>
    <row r="58" customFormat="false" ht="15" hidden="false" customHeight="false" outlineLevel="0" collapsed="false">
      <c r="A58" s="32"/>
      <c r="B58" s="33"/>
      <c r="C58" s="33"/>
      <c r="D58" s="33"/>
      <c r="E58" s="34"/>
      <c r="F58" s="34"/>
      <c r="G58" s="34"/>
      <c r="H58" s="35"/>
      <c r="I58" s="36"/>
      <c r="J58" s="37"/>
      <c r="K58" s="38"/>
      <c r="L58" s="39"/>
      <c r="M58" s="40" t="str">
        <f aca="false">IF($E58="","",IF($H58&lt;&gt;"",$H58,$B$5))</f>
        <v/>
      </c>
      <c r="N58" s="41" t="str">
        <f aca="false">IF($E58="","",IF($I58&lt;&gt;"",$I58,IFERROR(IF(N(INDEX($E$4:$E$7,MATCH($C58,$D$4:$D$7,0)))=0,"",INDEX($E$4:$E$7,MATCH($C58,$D$4:$D$7,0))),"")))</f>
        <v/>
      </c>
      <c r="O58" s="42" t="str">
        <f aca="false">IF($E58="","",IF($L58&lt;&gt;"",$L58,IFERROR(IF(N(INDEX($F$4:$F$7,MATCH($C58,$D$4:$D$7,0)))=0,"",INDEX($F$4:$F$7,MATCH($C58,$D$4:$D$7,0))),"")))</f>
        <v/>
      </c>
      <c r="P58" s="43" t="str">
        <f aca="false">IF($E58="","",N($B$4)*M58)</f>
        <v/>
      </c>
      <c r="Q58" s="44" t="str">
        <f aca="false">IF(OR($E58="",$F58=""),"",ABS($E58-$F58))</f>
        <v/>
      </c>
      <c r="R58" s="45" t="str">
        <f aca="false">IF(OR($C58&lt;&gt;"Forex",Q58=""),"",Q58/IF($K58="",0.0001,$K58))</f>
        <v/>
      </c>
      <c r="S58" s="43" t="str">
        <f aca="false">IF(OR($C58&lt;&gt;"Forex",N58=""),"",IF($K58="",0.0001,$K58)*N58*IF($J58="",1,$J58))</f>
        <v/>
      </c>
      <c r="T58" s="43" t="str">
        <f aca="false">IF(OR(Q58="",N58=""),"",IF(Q58=0,"",Q58*N58*IF($J58="",1,$J58)))</f>
        <v/>
      </c>
      <c r="U58" s="42" t="str">
        <f aca="false">IF(OR(T58="",O58=""),"",ROUNDDOWN(P58/T58/O58+0.000000001,0)*O58)</f>
        <v/>
      </c>
      <c r="V58" s="42" t="str">
        <f aca="false">IF(U58="","",IF(N(INDEX($G$4:$G$7,MATCH($C58,$D$4:$D$7,0)))=0,"",ROUNDDOWN(N($B$4)*INDEX($G$4:$G$7,MATCH($C58,$D$4:$D$7,0))/($E58*N58*IF($J58="",1,$J58))/O58+0.000000001,0)*O58))</f>
        <v/>
      </c>
      <c r="W58" s="46" t="str">
        <f aca="false">IF(U58="","",IF(V58="",U58,MIN(U58,V58)))</f>
        <v/>
      </c>
      <c r="X58" s="47" t="str">
        <f aca="false">IF($E58="","",IFERROR(INDEX($H$4:$H$7,MATCH($C58,$D$4:$D$7,0)),""))</f>
        <v/>
      </c>
      <c r="Y58" s="43" t="str">
        <f aca="false">IF(W58="","",W58*T58)</f>
        <v/>
      </c>
      <c r="Z58" s="40" t="str">
        <f aca="false">IF(OR(Y58="",N($B$4)=0),"",Y58/$B$4)</f>
        <v/>
      </c>
      <c r="AA58" s="43" t="str">
        <f aca="false">IF(W58="","",W58*$E58*N58*IF($J58="",1,$J58))</f>
        <v/>
      </c>
      <c r="AB58" s="44" t="str">
        <f aca="false">IF(OR(Q58="",N(Q58)=0),"",IF($G58&lt;&gt;"",$G58,$E58+SIGN($E58-$F58)*$B$6*Q58))</f>
        <v/>
      </c>
      <c r="AC58" s="48" t="str">
        <f aca="false">IF(AB58="","",ABS(AB58-$E58)/Q58)</f>
        <v/>
      </c>
      <c r="AD58" s="43" t="str">
        <f aca="false">IF(OR(W58="",AB58=""),"",W58*ABS(AB58-$E58)*N58*IF($J58="",1,$J58))</f>
        <v/>
      </c>
      <c r="AE58" s="47" t="str">
        <f aca="false">IF($E58="","",IF(N($B$4)&lt;=0,"Enter account size",IF(ISNA(MATCH($C58,$D$4:$D$7,0)),"Pick a market",IF($F58="","Enter stop price",IF(Q58=0,"Stop equals entry",IF(AND($D58="Long",$F58&gt;$E58),"Stop above entry for a long",IF(AND($D58="Short",$F58&lt;$E58),"Stop below entry for a short",IF(N58="","Enter multiplier",IF(AND($G58&lt;&gt;"",($G58-$E58)*($E58-$F58)&lt;=0),"Target on wrong side of entry",IF(W58=0,"Size rounds to 0: risk too small",IF(W58&lt;U58,"Capped by max position","OK")))))))))))</f>
        <v/>
      </c>
    </row>
    <row r="59" customFormat="false" ht="15" hidden="false" customHeight="false" outlineLevel="0" collapsed="false">
      <c r="A59" s="32"/>
      <c r="B59" s="33"/>
      <c r="C59" s="33"/>
      <c r="D59" s="33"/>
      <c r="E59" s="34"/>
      <c r="F59" s="34"/>
      <c r="G59" s="34"/>
      <c r="H59" s="35"/>
      <c r="I59" s="36"/>
      <c r="J59" s="37"/>
      <c r="K59" s="38"/>
      <c r="L59" s="39"/>
      <c r="M59" s="40" t="str">
        <f aca="false">IF($E59="","",IF($H59&lt;&gt;"",$H59,$B$5))</f>
        <v/>
      </c>
      <c r="N59" s="41" t="str">
        <f aca="false">IF($E59="","",IF($I59&lt;&gt;"",$I59,IFERROR(IF(N(INDEX($E$4:$E$7,MATCH($C59,$D$4:$D$7,0)))=0,"",INDEX($E$4:$E$7,MATCH($C59,$D$4:$D$7,0))),"")))</f>
        <v/>
      </c>
      <c r="O59" s="42" t="str">
        <f aca="false">IF($E59="","",IF($L59&lt;&gt;"",$L59,IFERROR(IF(N(INDEX($F$4:$F$7,MATCH($C59,$D$4:$D$7,0)))=0,"",INDEX($F$4:$F$7,MATCH($C59,$D$4:$D$7,0))),"")))</f>
        <v/>
      </c>
      <c r="P59" s="43" t="str">
        <f aca="false">IF($E59="","",N($B$4)*M59)</f>
        <v/>
      </c>
      <c r="Q59" s="44" t="str">
        <f aca="false">IF(OR($E59="",$F59=""),"",ABS($E59-$F59))</f>
        <v/>
      </c>
      <c r="R59" s="45" t="str">
        <f aca="false">IF(OR($C59&lt;&gt;"Forex",Q59=""),"",Q59/IF($K59="",0.0001,$K59))</f>
        <v/>
      </c>
      <c r="S59" s="43" t="str">
        <f aca="false">IF(OR($C59&lt;&gt;"Forex",N59=""),"",IF($K59="",0.0001,$K59)*N59*IF($J59="",1,$J59))</f>
        <v/>
      </c>
      <c r="T59" s="43" t="str">
        <f aca="false">IF(OR(Q59="",N59=""),"",IF(Q59=0,"",Q59*N59*IF($J59="",1,$J59)))</f>
        <v/>
      </c>
      <c r="U59" s="42" t="str">
        <f aca="false">IF(OR(T59="",O59=""),"",ROUNDDOWN(P59/T59/O59+0.000000001,0)*O59)</f>
        <v/>
      </c>
      <c r="V59" s="42" t="str">
        <f aca="false">IF(U59="","",IF(N(INDEX($G$4:$G$7,MATCH($C59,$D$4:$D$7,0)))=0,"",ROUNDDOWN(N($B$4)*INDEX($G$4:$G$7,MATCH($C59,$D$4:$D$7,0))/($E59*N59*IF($J59="",1,$J59))/O59+0.000000001,0)*O59))</f>
        <v/>
      </c>
      <c r="W59" s="46" t="str">
        <f aca="false">IF(U59="","",IF(V59="",U59,MIN(U59,V59)))</f>
        <v/>
      </c>
      <c r="X59" s="47" t="str">
        <f aca="false">IF($E59="","",IFERROR(INDEX($H$4:$H$7,MATCH($C59,$D$4:$D$7,0)),""))</f>
        <v/>
      </c>
      <c r="Y59" s="43" t="str">
        <f aca="false">IF(W59="","",W59*T59)</f>
        <v/>
      </c>
      <c r="Z59" s="40" t="str">
        <f aca="false">IF(OR(Y59="",N($B$4)=0),"",Y59/$B$4)</f>
        <v/>
      </c>
      <c r="AA59" s="43" t="str">
        <f aca="false">IF(W59="","",W59*$E59*N59*IF($J59="",1,$J59))</f>
        <v/>
      </c>
      <c r="AB59" s="44" t="str">
        <f aca="false">IF(OR(Q59="",N(Q59)=0),"",IF($G59&lt;&gt;"",$G59,$E59+SIGN($E59-$F59)*$B$6*Q59))</f>
        <v/>
      </c>
      <c r="AC59" s="48" t="str">
        <f aca="false">IF(AB59="","",ABS(AB59-$E59)/Q59)</f>
        <v/>
      </c>
      <c r="AD59" s="43" t="str">
        <f aca="false">IF(OR(W59="",AB59=""),"",W59*ABS(AB59-$E59)*N59*IF($J59="",1,$J59))</f>
        <v/>
      </c>
      <c r="AE59" s="47" t="str">
        <f aca="false">IF($E59="","",IF(N($B$4)&lt;=0,"Enter account size",IF(ISNA(MATCH($C59,$D$4:$D$7,0)),"Pick a market",IF($F59="","Enter stop price",IF(Q59=0,"Stop equals entry",IF(AND($D59="Long",$F59&gt;$E59),"Stop above entry for a long",IF(AND($D59="Short",$F59&lt;$E59),"Stop below entry for a short",IF(N59="","Enter multiplier",IF(AND($G59&lt;&gt;"",($G59-$E59)*($E59-$F59)&lt;=0),"Target on wrong side of entry",IF(W59=0,"Size rounds to 0: risk too small",IF(W59&lt;U59,"Capped by max position","OK")))))))))))</f>
        <v/>
      </c>
    </row>
    <row r="60" customFormat="false" ht="15" hidden="false" customHeight="false" outlineLevel="0" collapsed="false">
      <c r="A60" s="32"/>
      <c r="B60" s="33"/>
      <c r="C60" s="33"/>
      <c r="D60" s="33"/>
      <c r="E60" s="34"/>
      <c r="F60" s="34"/>
      <c r="G60" s="34"/>
      <c r="H60" s="35"/>
      <c r="I60" s="36"/>
      <c r="J60" s="37"/>
      <c r="K60" s="38"/>
      <c r="L60" s="39"/>
      <c r="M60" s="40" t="str">
        <f aca="false">IF($E60="","",IF($H60&lt;&gt;"",$H60,$B$5))</f>
        <v/>
      </c>
      <c r="N60" s="41" t="str">
        <f aca="false">IF($E60="","",IF($I60&lt;&gt;"",$I60,IFERROR(IF(N(INDEX($E$4:$E$7,MATCH($C60,$D$4:$D$7,0)))=0,"",INDEX($E$4:$E$7,MATCH($C60,$D$4:$D$7,0))),"")))</f>
        <v/>
      </c>
      <c r="O60" s="42" t="str">
        <f aca="false">IF($E60="","",IF($L60&lt;&gt;"",$L60,IFERROR(IF(N(INDEX($F$4:$F$7,MATCH($C60,$D$4:$D$7,0)))=0,"",INDEX($F$4:$F$7,MATCH($C60,$D$4:$D$7,0))),"")))</f>
        <v/>
      </c>
      <c r="P60" s="43" t="str">
        <f aca="false">IF($E60="","",N($B$4)*M60)</f>
        <v/>
      </c>
      <c r="Q60" s="44" t="str">
        <f aca="false">IF(OR($E60="",$F60=""),"",ABS($E60-$F60))</f>
        <v/>
      </c>
      <c r="R60" s="45" t="str">
        <f aca="false">IF(OR($C60&lt;&gt;"Forex",Q60=""),"",Q60/IF($K60="",0.0001,$K60))</f>
        <v/>
      </c>
      <c r="S60" s="43" t="str">
        <f aca="false">IF(OR($C60&lt;&gt;"Forex",N60=""),"",IF($K60="",0.0001,$K60)*N60*IF($J60="",1,$J60))</f>
        <v/>
      </c>
      <c r="T60" s="43" t="str">
        <f aca="false">IF(OR(Q60="",N60=""),"",IF(Q60=0,"",Q60*N60*IF($J60="",1,$J60)))</f>
        <v/>
      </c>
      <c r="U60" s="42" t="str">
        <f aca="false">IF(OR(T60="",O60=""),"",ROUNDDOWN(P60/T60/O60+0.000000001,0)*O60)</f>
        <v/>
      </c>
      <c r="V60" s="42" t="str">
        <f aca="false">IF(U60="","",IF(N(INDEX($G$4:$G$7,MATCH($C60,$D$4:$D$7,0)))=0,"",ROUNDDOWN(N($B$4)*INDEX($G$4:$G$7,MATCH($C60,$D$4:$D$7,0))/($E60*N60*IF($J60="",1,$J60))/O60+0.000000001,0)*O60))</f>
        <v/>
      </c>
      <c r="W60" s="46" t="str">
        <f aca="false">IF(U60="","",IF(V60="",U60,MIN(U60,V60)))</f>
        <v/>
      </c>
      <c r="X60" s="47" t="str">
        <f aca="false">IF($E60="","",IFERROR(INDEX($H$4:$H$7,MATCH($C60,$D$4:$D$7,0)),""))</f>
        <v/>
      </c>
      <c r="Y60" s="43" t="str">
        <f aca="false">IF(W60="","",W60*T60)</f>
        <v/>
      </c>
      <c r="Z60" s="40" t="str">
        <f aca="false">IF(OR(Y60="",N($B$4)=0),"",Y60/$B$4)</f>
        <v/>
      </c>
      <c r="AA60" s="43" t="str">
        <f aca="false">IF(W60="","",W60*$E60*N60*IF($J60="",1,$J60))</f>
        <v/>
      </c>
      <c r="AB60" s="44" t="str">
        <f aca="false">IF(OR(Q60="",N(Q60)=0),"",IF($G60&lt;&gt;"",$G60,$E60+SIGN($E60-$F60)*$B$6*Q60))</f>
        <v/>
      </c>
      <c r="AC60" s="48" t="str">
        <f aca="false">IF(AB60="","",ABS(AB60-$E60)/Q60)</f>
        <v/>
      </c>
      <c r="AD60" s="43" t="str">
        <f aca="false">IF(OR(W60="",AB60=""),"",W60*ABS(AB60-$E60)*N60*IF($J60="",1,$J60))</f>
        <v/>
      </c>
      <c r="AE60" s="47" t="str">
        <f aca="false">IF($E60="","",IF(N($B$4)&lt;=0,"Enter account size",IF(ISNA(MATCH($C60,$D$4:$D$7,0)),"Pick a market",IF($F60="","Enter stop price",IF(Q60=0,"Stop equals entry",IF(AND($D60="Long",$F60&gt;$E60),"Stop above entry for a long",IF(AND($D60="Short",$F60&lt;$E60),"Stop below entry for a short",IF(N60="","Enter multiplier",IF(AND($G60&lt;&gt;"",($G60-$E60)*($E60-$F60)&lt;=0),"Target on wrong side of entry",IF(W60=0,"Size rounds to 0: risk too small",IF(W60&lt;U60,"Capped by max position","OK")))))))))))</f>
        <v/>
      </c>
    </row>
    <row r="61" customFormat="false" ht="15" hidden="false" customHeight="false" outlineLevel="0" collapsed="false">
      <c r="A61" s="32"/>
      <c r="B61" s="33"/>
      <c r="C61" s="33"/>
      <c r="D61" s="33"/>
      <c r="E61" s="34"/>
      <c r="F61" s="34"/>
      <c r="G61" s="34"/>
      <c r="H61" s="35"/>
      <c r="I61" s="36"/>
      <c r="J61" s="37"/>
      <c r="K61" s="38"/>
      <c r="L61" s="39"/>
      <c r="M61" s="40" t="str">
        <f aca="false">IF($E61="","",IF($H61&lt;&gt;"",$H61,$B$5))</f>
        <v/>
      </c>
      <c r="N61" s="41" t="str">
        <f aca="false">IF($E61="","",IF($I61&lt;&gt;"",$I61,IFERROR(IF(N(INDEX($E$4:$E$7,MATCH($C61,$D$4:$D$7,0)))=0,"",INDEX($E$4:$E$7,MATCH($C61,$D$4:$D$7,0))),"")))</f>
        <v/>
      </c>
      <c r="O61" s="42" t="str">
        <f aca="false">IF($E61="","",IF($L61&lt;&gt;"",$L61,IFERROR(IF(N(INDEX($F$4:$F$7,MATCH($C61,$D$4:$D$7,0)))=0,"",INDEX($F$4:$F$7,MATCH($C61,$D$4:$D$7,0))),"")))</f>
        <v/>
      </c>
      <c r="P61" s="43" t="str">
        <f aca="false">IF($E61="","",N($B$4)*M61)</f>
        <v/>
      </c>
      <c r="Q61" s="44" t="str">
        <f aca="false">IF(OR($E61="",$F61=""),"",ABS($E61-$F61))</f>
        <v/>
      </c>
      <c r="R61" s="45" t="str">
        <f aca="false">IF(OR($C61&lt;&gt;"Forex",Q61=""),"",Q61/IF($K61="",0.0001,$K61))</f>
        <v/>
      </c>
      <c r="S61" s="43" t="str">
        <f aca="false">IF(OR($C61&lt;&gt;"Forex",N61=""),"",IF($K61="",0.0001,$K61)*N61*IF($J61="",1,$J61))</f>
        <v/>
      </c>
      <c r="T61" s="43" t="str">
        <f aca="false">IF(OR(Q61="",N61=""),"",IF(Q61=0,"",Q61*N61*IF($J61="",1,$J61)))</f>
        <v/>
      </c>
      <c r="U61" s="42" t="str">
        <f aca="false">IF(OR(T61="",O61=""),"",ROUNDDOWN(P61/T61/O61+0.000000001,0)*O61)</f>
        <v/>
      </c>
      <c r="V61" s="42" t="str">
        <f aca="false">IF(U61="","",IF(N(INDEX($G$4:$G$7,MATCH($C61,$D$4:$D$7,0)))=0,"",ROUNDDOWN(N($B$4)*INDEX($G$4:$G$7,MATCH($C61,$D$4:$D$7,0))/($E61*N61*IF($J61="",1,$J61))/O61+0.000000001,0)*O61))</f>
        <v/>
      </c>
      <c r="W61" s="46" t="str">
        <f aca="false">IF(U61="","",IF(V61="",U61,MIN(U61,V61)))</f>
        <v/>
      </c>
      <c r="X61" s="47" t="str">
        <f aca="false">IF($E61="","",IFERROR(INDEX($H$4:$H$7,MATCH($C61,$D$4:$D$7,0)),""))</f>
        <v/>
      </c>
      <c r="Y61" s="43" t="str">
        <f aca="false">IF(W61="","",W61*T61)</f>
        <v/>
      </c>
      <c r="Z61" s="40" t="str">
        <f aca="false">IF(OR(Y61="",N($B$4)=0),"",Y61/$B$4)</f>
        <v/>
      </c>
      <c r="AA61" s="43" t="str">
        <f aca="false">IF(W61="","",W61*$E61*N61*IF($J61="",1,$J61))</f>
        <v/>
      </c>
      <c r="AB61" s="44" t="str">
        <f aca="false">IF(OR(Q61="",N(Q61)=0),"",IF($G61&lt;&gt;"",$G61,$E61+SIGN($E61-$F61)*$B$6*Q61))</f>
        <v/>
      </c>
      <c r="AC61" s="48" t="str">
        <f aca="false">IF(AB61="","",ABS(AB61-$E61)/Q61)</f>
        <v/>
      </c>
      <c r="AD61" s="43" t="str">
        <f aca="false">IF(OR(W61="",AB61=""),"",W61*ABS(AB61-$E61)*N61*IF($J61="",1,$J61))</f>
        <v/>
      </c>
      <c r="AE61" s="47" t="str">
        <f aca="false">IF($E61="","",IF(N($B$4)&lt;=0,"Enter account size",IF(ISNA(MATCH($C61,$D$4:$D$7,0)),"Pick a market",IF($F61="","Enter stop price",IF(Q61=0,"Stop equals entry",IF(AND($D61="Long",$F61&gt;$E61),"Stop above entry for a long",IF(AND($D61="Short",$F61&lt;$E61),"Stop below entry for a short",IF(N61="","Enter multiplier",IF(AND($G61&lt;&gt;"",($G61-$E61)*($E61-$F61)&lt;=0),"Target on wrong side of entry",IF(W61=0,"Size rounds to 0: risk too small",IF(W61&lt;U61,"Capped by max position","OK")))))))))))</f>
        <v/>
      </c>
    </row>
    <row r="62" customFormat="false" ht="15" hidden="false" customHeight="false" outlineLevel="0" collapsed="false">
      <c r="A62" s="32"/>
      <c r="B62" s="33"/>
      <c r="C62" s="33"/>
      <c r="D62" s="33"/>
      <c r="E62" s="34"/>
      <c r="F62" s="34"/>
      <c r="G62" s="34"/>
      <c r="H62" s="35"/>
      <c r="I62" s="36"/>
      <c r="J62" s="37"/>
      <c r="K62" s="38"/>
      <c r="L62" s="39"/>
      <c r="M62" s="40" t="str">
        <f aca="false">IF($E62="","",IF($H62&lt;&gt;"",$H62,$B$5))</f>
        <v/>
      </c>
      <c r="N62" s="41" t="str">
        <f aca="false">IF($E62="","",IF($I62&lt;&gt;"",$I62,IFERROR(IF(N(INDEX($E$4:$E$7,MATCH($C62,$D$4:$D$7,0)))=0,"",INDEX($E$4:$E$7,MATCH($C62,$D$4:$D$7,0))),"")))</f>
        <v/>
      </c>
      <c r="O62" s="42" t="str">
        <f aca="false">IF($E62="","",IF($L62&lt;&gt;"",$L62,IFERROR(IF(N(INDEX($F$4:$F$7,MATCH($C62,$D$4:$D$7,0)))=0,"",INDEX($F$4:$F$7,MATCH($C62,$D$4:$D$7,0))),"")))</f>
        <v/>
      </c>
      <c r="P62" s="43" t="str">
        <f aca="false">IF($E62="","",N($B$4)*M62)</f>
        <v/>
      </c>
      <c r="Q62" s="44" t="str">
        <f aca="false">IF(OR($E62="",$F62=""),"",ABS($E62-$F62))</f>
        <v/>
      </c>
      <c r="R62" s="45" t="str">
        <f aca="false">IF(OR($C62&lt;&gt;"Forex",Q62=""),"",Q62/IF($K62="",0.0001,$K62))</f>
        <v/>
      </c>
      <c r="S62" s="43" t="str">
        <f aca="false">IF(OR($C62&lt;&gt;"Forex",N62=""),"",IF($K62="",0.0001,$K62)*N62*IF($J62="",1,$J62))</f>
        <v/>
      </c>
      <c r="T62" s="43" t="str">
        <f aca="false">IF(OR(Q62="",N62=""),"",IF(Q62=0,"",Q62*N62*IF($J62="",1,$J62)))</f>
        <v/>
      </c>
      <c r="U62" s="42" t="str">
        <f aca="false">IF(OR(T62="",O62=""),"",ROUNDDOWN(P62/T62/O62+0.000000001,0)*O62)</f>
        <v/>
      </c>
      <c r="V62" s="42" t="str">
        <f aca="false">IF(U62="","",IF(N(INDEX($G$4:$G$7,MATCH($C62,$D$4:$D$7,0)))=0,"",ROUNDDOWN(N($B$4)*INDEX($G$4:$G$7,MATCH($C62,$D$4:$D$7,0))/($E62*N62*IF($J62="",1,$J62))/O62+0.000000001,0)*O62))</f>
        <v/>
      </c>
      <c r="W62" s="46" t="str">
        <f aca="false">IF(U62="","",IF(V62="",U62,MIN(U62,V62)))</f>
        <v/>
      </c>
      <c r="X62" s="47" t="str">
        <f aca="false">IF($E62="","",IFERROR(INDEX($H$4:$H$7,MATCH($C62,$D$4:$D$7,0)),""))</f>
        <v/>
      </c>
      <c r="Y62" s="43" t="str">
        <f aca="false">IF(W62="","",W62*T62)</f>
        <v/>
      </c>
      <c r="Z62" s="40" t="str">
        <f aca="false">IF(OR(Y62="",N($B$4)=0),"",Y62/$B$4)</f>
        <v/>
      </c>
      <c r="AA62" s="43" t="str">
        <f aca="false">IF(W62="","",W62*$E62*N62*IF($J62="",1,$J62))</f>
        <v/>
      </c>
      <c r="AB62" s="44" t="str">
        <f aca="false">IF(OR(Q62="",N(Q62)=0),"",IF($G62&lt;&gt;"",$G62,$E62+SIGN($E62-$F62)*$B$6*Q62))</f>
        <v/>
      </c>
      <c r="AC62" s="48" t="str">
        <f aca="false">IF(AB62="","",ABS(AB62-$E62)/Q62)</f>
        <v/>
      </c>
      <c r="AD62" s="43" t="str">
        <f aca="false">IF(OR(W62="",AB62=""),"",W62*ABS(AB62-$E62)*N62*IF($J62="",1,$J62))</f>
        <v/>
      </c>
      <c r="AE62" s="47" t="str">
        <f aca="false">IF($E62="","",IF(N($B$4)&lt;=0,"Enter account size",IF(ISNA(MATCH($C62,$D$4:$D$7,0)),"Pick a market",IF($F62="","Enter stop price",IF(Q62=0,"Stop equals entry",IF(AND($D62="Long",$F62&gt;$E62),"Stop above entry for a long",IF(AND($D62="Short",$F62&lt;$E62),"Stop below entry for a short",IF(N62="","Enter multiplier",IF(AND($G62&lt;&gt;"",($G62-$E62)*($E62-$F62)&lt;=0),"Target on wrong side of entry",IF(W62=0,"Size rounds to 0: risk too small",IF(W62&lt;U62,"Capped by max position","OK")))))))))))</f>
        <v/>
      </c>
    </row>
    <row r="63" customFormat="false" ht="15" hidden="false" customHeight="false" outlineLevel="0" collapsed="false">
      <c r="A63" s="32"/>
      <c r="B63" s="33"/>
      <c r="C63" s="33"/>
      <c r="D63" s="33"/>
      <c r="E63" s="34"/>
      <c r="F63" s="34"/>
      <c r="G63" s="34"/>
      <c r="H63" s="35"/>
      <c r="I63" s="36"/>
      <c r="J63" s="37"/>
      <c r="K63" s="38"/>
      <c r="L63" s="39"/>
      <c r="M63" s="40" t="str">
        <f aca="false">IF($E63="","",IF($H63&lt;&gt;"",$H63,$B$5))</f>
        <v/>
      </c>
      <c r="N63" s="41" t="str">
        <f aca="false">IF($E63="","",IF($I63&lt;&gt;"",$I63,IFERROR(IF(N(INDEX($E$4:$E$7,MATCH($C63,$D$4:$D$7,0)))=0,"",INDEX($E$4:$E$7,MATCH($C63,$D$4:$D$7,0))),"")))</f>
        <v/>
      </c>
      <c r="O63" s="42" t="str">
        <f aca="false">IF($E63="","",IF($L63&lt;&gt;"",$L63,IFERROR(IF(N(INDEX($F$4:$F$7,MATCH($C63,$D$4:$D$7,0)))=0,"",INDEX($F$4:$F$7,MATCH($C63,$D$4:$D$7,0))),"")))</f>
        <v/>
      </c>
      <c r="P63" s="43" t="str">
        <f aca="false">IF($E63="","",N($B$4)*M63)</f>
        <v/>
      </c>
      <c r="Q63" s="44" t="str">
        <f aca="false">IF(OR($E63="",$F63=""),"",ABS($E63-$F63))</f>
        <v/>
      </c>
      <c r="R63" s="45" t="str">
        <f aca="false">IF(OR($C63&lt;&gt;"Forex",Q63=""),"",Q63/IF($K63="",0.0001,$K63))</f>
        <v/>
      </c>
      <c r="S63" s="43" t="str">
        <f aca="false">IF(OR($C63&lt;&gt;"Forex",N63=""),"",IF($K63="",0.0001,$K63)*N63*IF($J63="",1,$J63))</f>
        <v/>
      </c>
      <c r="T63" s="43" t="str">
        <f aca="false">IF(OR(Q63="",N63=""),"",IF(Q63=0,"",Q63*N63*IF($J63="",1,$J63)))</f>
        <v/>
      </c>
      <c r="U63" s="42" t="str">
        <f aca="false">IF(OR(T63="",O63=""),"",ROUNDDOWN(P63/T63/O63+0.000000001,0)*O63)</f>
        <v/>
      </c>
      <c r="V63" s="42" t="str">
        <f aca="false">IF(U63="","",IF(N(INDEX($G$4:$G$7,MATCH($C63,$D$4:$D$7,0)))=0,"",ROUNDDOWN(N($B$4)*INDEX($G$4:$G$7,MATCH($C63,$D$4:$D$7,0))/($E63*N63*IF($J63="",1,$J63))/O63+0.000000001,0)*O63))</f>
        <v/>
      </c>
      <c r="W63" s="46" t="str">
        <f aca="false">IF(U63="","",IF(V63="",U63,MIN(U63,V63)))</f>
        <v/>
      </c>
      <c r="X63" s="47" t="str">
        <f aca="false">IF($E63="","",IFERROR(INDEX($H$4:$H$7,MATCH($C63,$D$4:$D$7,0)),""))</f>
        <v/>
      </c>
      <c r="Y63" s="43" t="str">
        <f aca="false">IF(W63="","",W63*T63)</f>
        <v/>
      </c>
      <c r="Z63" s="40" t="str">
        <f aca="false">IF(OR(Y63="",N($B$4)=0),"",Y63/$B$4)</f>
        <v/>
      </c>
      <c r="AA63" s="43" t="str">
        <f aca="false">IF(W63="","",W63*$E63*N63*IF($J63="",1,$J63))</f>
        <v/>
      </c>
      <c r="AB63" s="44" t="str">
        <f aca="false">IF(OR(Q63="",N(Q63)=0),"",IF($G63&lt;&gt;"",$G63,$E63+SIGN($E63-$F63)*$B$6*Q63))</f>
        <v/>
      </c>
      <c r="AC63" s="48" t="str">
        <f aca="false">IF(AB63="","",ABS(AB63-$E63)/Q63)</f>
        <v/>
      </c>
      <c r="AD63" s="43" t="str">
        <f aca="false">IF(OR(W63="",AB63=""),"",W63*ABS(AB63-$E63)*N63*IF($J63="",1,$J63))</f>
        <v/>
      </c>
      <c r="AE63" s="47" t="str">
        <f aca="false">IF($E63="","",IF(N($B$4)&lt;=0,"Enter account size",IF(ISNA(MATCH($C63,$D$4:$D$7,0)),"Pick a market",IF($F63="","Enter stop price",IF(Q63=0,"Stop equals entry",IF(AND($D63="Long",$F63&gt;$E63),"Stop above entry for a long",IF(AND($D63="Short",$F63&lt;$E63),"Stop below entry for a short",IF(N63="","Enter multiplier",IF(AND($G63&lt;&gt;"",($G63-$E63)*($E63-$F63)&lt;=0),"Target on wrong side of entry",IF(W63=0,"Size rounds to 0: risk too small",IF(W63&lt;U63,"Capped by max position","OK")))))))))))</f>
        <v/>
      </c>
    </row>
    <row r="64" customFormat="false" ht="15" hidden="false" customHeight="false" outlineLevel="0" collapsed="false">
      <c r="A64" s="32"/>
      <c r="B64" s="33"/>
      <c r="C64" s="33"/>
      <c r="D64" s="33"/>
      <c r="E64" s="34"/>
      <c r="F64" s="34"/>
      <c r="G64" s="34"/>
      <c r="H64" s="35"/>
      <c r="I64" s="36"/>
      <c r="J64" s="37"/>
      <c r="K64" s="38"/>
      <c r="L64" s="39"/>
      <c r="M64" s="40" t="str">
        <f aca="false">IF($E64="","",IF($H64&lt;&gt;"",$H64,$B$5))</f>
        <v/>
      </c>
      <c r="N64" s="41" t="str">
        <f aca="false">IF($E64="","",IF($I64&lt;&gt;"",$I64,IFERROR(IF(N(INDEX($E$4:$E$7,MATCH($C64,$D$4:$D$7,0)))=0,"",INDEX($E$4:$E$7,MATCH($C64,$D$4:$D$7,0))),"")))</f>
        <v/>
      </c>
      <c r="O64" s="42" t="str">
        <f aca="false">IF($E64="","",IF($L64&lt;&gt;"",$L64,IFERROR(IF(N(INDEX($F$4:$F$7,MATCH($C64,$D$4:$D$7,0)))=0,"",INDEX($F$4:$F$7,MATCH($C64,$D$4:$D$7,0))),"")))</f>
        <v/>
      </c>
      <c r="P64" s="43" t="str">
        <f aca="false">IF($E64="","",N($B$4)*M64)</f>
        <v/>
      </c>
      <c r="Q64" s="44" t="str">
        <f aca="false">IF(OR($E64="",$F64=""),"",ABS($E64-$F64))</f>
        <v/>
      </c>
      <c r="R64" s="45" t="str">
        <f aca="false">IF(OR($C64&lt;&gt;"Forex",Q64=""),"",Q64/IF($K64="",0.0001,$K64))</f>
        <v/>
      </c>
      <c r="S64" s="43" t="str">
        <f aca="false">IF(OR($C64&lt;&gt;"Forex",N64=""),"",IF($K64="",0.0001,$K64)*N64*IF($J64="",1,$J64))</f>
        <v/>
      </c>
      <c r="T64" s="43" t="str">
        <f aca="false">IF(OR(Q64="",N64=""),"",IF(Q64=0,"",Q64*N64*IF($J64="",1,$J64)))</f>
        <v/>
      </c>
      <c r="U64" s="42" t="str">
        <f aca="false">IF(OR(T64="",O64=""),"",ROUNDDOWN(P64/T64/O64+0.000000001,0)*O64)</f>
        <v/>
      </c>
      <c r="V64" s="42" t="str">
        <f aca="false">IF(U64="","",IF(N(INDEX($G$4:$G$7,MATCH($C64,$D$4:$D$7,0)))=0,"",ROUNDDOWN(N($B$4)*INDEX($G$4:$G$7,MATCH($C64,$D$4:$D$7,0))/($E64*N64*IF($J64="",1,$J64))/O64+0.000000001,0)*O64))</f>
        <v/>
      </c>
      <c r="W64" s="46" t="str">
        <f aca="false">IF(U64="","",IF(V64="",U64,MIN(U64,V64)))</f>
        <v/>
      </c>
      <c r="X64" s="47" t="str">
        <f aca="false">IF($E64="","",IFERROR(INDEX($H$4:$H$7,MATCH($C64,$D$4:$D$7,0)),""))</f>
        <v/>
      </c>
      <c r="Y64" s="43" t="str">
        <f aca="false">IF(W64="","",W64*T64)</f>
        <v/>
      </c>
      <c r="Z64" s="40" t="str">
        <f aca="false">IF(OR(Y64="",N($B$4)=0),"",Y64/$B$4)</f>
        <v/>
      </c>
      <c r="AA64" s="43" t="str">
        <f aca="false">IF(W64="","",W64*$E64*N64*IF($J64="",1,$J64))</f>
        <v/>
      </c>
      <c r="AB64" s="44" t="str">
        <f aca="false">IF(OR(Q64="",N(Q64)=0),"",IF($G64&lt;&gt;"",$G64,$E64+SIGN($E64-$F64)*$B$6*Q64))</f>
        <v/>
      </c>
      <c r="AC64" s="48" t="str">
        <f aca="false">IF(AB64="","",ABS(AB64-$E64)/Q64)</f>
        <v/>
      </c>
      <c r="AD64" s="43" t="str">
        <f aca="false">IF(OR(W64="",AB64=""),"",W64*ABS(AB64-$E64)*N64*IF($J64="",1,$J64))</f>
        <v/>
      </c>
      <c r="AE64" s="47" t="str">
        <f aca="false">IF($E64="","",IF(N($B$4)&lt;=0,"Enter account size",IF(ISNA(MATCH($C64,$D$4:$D$7,0)),"Pick a market",IF($F64="","Enter stop price",IF(Q64=0,"Stop equals entry",IF(AND($D64="Long",$F64&gt;$E64),"Stop above entry for a long",IF(AND($D64="Short",$F64&lt;$E64),"Stop below entry for a short",IF(N64="","Enter multiplier",IF(AND($G64&lt;&gt;"",($G64-$E64)*($E64-$F64)&lt;=0),"Target on wrong side of entry",IF(W64=0,"Size rounds to 0: risk too small",IF(W64&lt;U64,"Capped by max position","OK")))))))))))</f>
        <v/>
      </c>
    </row>
    <row r="65" customFormat="false" ht="15" hidden="false" customHeight="false" outlineLevel="0" collapsed="false">
      <c r="A65" s="32"/>
      <c r="B65" s="33"/>
      <c r="C65" s="33"/>
      <c r="D65" s="33"/>
      <c r="E65" s="34"/>
      <c r="F65" s="34"/>
      <c r="G65" s="34"/>
      <c r="H65" s="35"/>
      <c r="I65" s="36"/>
      <c r="J65" s="37"/>
      <c r="K65" s="38"/>
      <c r="L65" s="39"/>
      <c r="M65" s="40" t="str">
        <f aca="false">IF($E65="","",IF($H65&lt;&gt;"",$H65,$B$5))</f>
        <v/>
      </c>
      <c r="N65" s="41" t="str">
        <f aca="false">IF($E65="","",IF($I65&lt;&gt;"",$I65,IFERROR(IF(N(INDEX($E$4:$E$7,MATCH($C65,$D$4:$D$7,0)))=0,"",INDEX($E$4:$E$7,MATCH($C65,$D$4:$D$7,0))),"")))</f>
        <v/>
      </c>
      <c r="O65" s="42" t="str">
        <f aca="false">IF($E65="","",IF($L65&lt;&gt;"",$L65,IFERROR(IF(N(INDEX($F$4:$F$7,MATCH($C65,$D$4:$D$7,0)))=0,"",INDEX($F$4:$F$7,MATCH($C65,$D$4:$D$7,0))),"")))</f>
        <v/>
      </c>
      <c r="P65" s="43" t="str">
        <f aca="false">IF($E65="","",N($B$4)*M65)</f>
        <v/>
      </c>
      <c r="Q65" s="44" t="str">
        <f aca="false">IF(OR($E65="",$F65=""),"",ABS($E65-$F65))</f>
        <v/>
      </c>
      <c r="R65" s="45" t="str">
        <f aca="false">IF(OR($C65&lt;&gt;"Forex",Q65=""),"",Q65/IF($K65="",0.0001,$K65))</f>
        <v/>
      </c>
      <c r="S65" s="43" t="str">
        <f aca="false">IF(OR($C65&lt;&gt;"Forex",N65=""),"",IF($K65="",0.0001,$K65)*N65*IF($J65="",1,$J65))</f>
        <v/>
      </c>
      <c r="T65" s="43" t="str">
        <f aca="false">IF(OR(Q65="",N65=""),"",IF(Q65=0,"",Q65*N65*IF($J65="",1,$J65)))</f>
        <v/>
      </c>
      <c r="U65" s="42" t="str">
        <f aca="false">IF(OR(T65="",O65=""),"",ROUNDDOWN(P65/T65/O65+0.000000001,0)*O65)</f>
        <v/>
      </c>
      <c r="V65" s="42" t="str">
        <f aca="false">IF(U65="","",IF(N(INDEX($G$4:$G$7,MATCH($C65,$D$4:$D$7,0)))=0,"",ROUNDDOWN(N($B$4)*INDEX($G$4:$G$7,MATCH($C65,$D$4:$D$7,0))/($E65*N65*IF($J65="",1,$J65))/O65+0.000000001,0)*O65))</f>
        <v/>
      </c>
      <c r="W65" s="46" t="str">
        <f aca="false">IF(U65="","",IF(V65="",U65,MIN(U65,V65)))</f>
        <v/>
      </c>
      <c r="X65" s="47" t="str">
        <f aca="false">IF($E65="","",IFERROR(INDEX($H$4:$H$7,MATCH($C65,$D$4:$D$7,0)),""))</f>
        <v/>
      </c>
      <c r="Y65" s="43" t="str">
        <f aca="false">IF(W65="","",W65*T65)</f>
        <v/>
      </c>
      <c r="Z65" s="40" t="str">
        <f aca="false">IF(OR(Y65="",N($B$4)=0),"",Y65/$B$4)</f>
        <v/>
      </c>
      <c r="AA65" s="43" t="str">
        <f aca="false">IF(W65="","",W65*$E65*N65*IF($J65="",1,$J65))</f>
        <v/>
      </c>
      <c r="AB65" s="44" t="str">
        <f aca="false">IF(OR(Q65="",N(Q65)=0),"",IF($G65&lt;&gt;"",$G65,$E65+SIGN($E65-$F65)*$B$6*Q65))</f>
        <v/>
      </c>
      <c r="AC65" s="48" t="str">
        <f aca="false">IF(AB65="","",ABS(AB65-$E65)/Q65)</f>
        <v/>
      </c>
      <c r="AD65" s="43" t="str">
        <f aca="false">IF(OR(W65="",AB65=""),"",W65*ABS(AB65-$E65)*N65*IF($J65="",1,$J65))</f>
        <v/>
      </c>
      <c r="AE65" s="47" t="str">
        <f aca="false">IF($E65="","",IF(N($B$4)&lt;=0,"Enter account size",IF(ISNA(MATCH($C65,$D$4:$D$7,0)),"Pick a market",IF($F65="","Enter stop price",IF(Q65=0,"Stop equals entry",IF(AND($D65="Long",$F65&gt;$E65),"Stop above entry for a long",IF(AND($D65="Short",$F65&lt;$E65),"Stop below entry for a short",IF(N65="","Enter multiplier",IF(AND($G65&lt;&gt;"",($G65-$E65)*($E65-$F65)&lt;=0),"Target on wrong side of entry",IF(W65=0,"Size rounds to 0: risk too small",IF(W65&lt;U65,"Capped by max position","OK")))))))))))</f>
        <v/>
      </c>
    </row>
    <row r="66" customFormat="false" ht="15" hidden="false" customHeight="false" outlineLevel="0" collapsed="false">
      <c r="A66" s="32"/>
      <c r="B66" s="33"/>
      <c r="C66" s="33"/>
      <c r="D66" s="33"/>
      <c r="E66" s="34"/>
      <c r="F66" s="34"/>
      <c r="G66" s="34"/>
      <c r="H66" s="35"/>
      <c r="I66" s="36"/>
      <c r="J66" s="37"/>
      <c r="K66" s="38"/>
      <c r="L66" s="39"/>
      <c r="M66" s="40" t="str">
        <f aca="false">IF($E66="","",IF($H66&lt;&gt;"",$H66,$B$5))</f>
        <v/>
      </c>
      <c r="N66" s="41" t="str">
        <f aca="false">IF($E66="","",IF($I66&lt;&gt;"",$I66,IFERROR(IF(N(INDEX($E$4:$E$7,MATCH($C66,$D$4:$D$7,0)))=0,"",INDEX($E$4:$E$7,MATCH($C66,$D$4:$D$7,0))),"")))</f>
        <v/>
      </c>
      <c r="O66" s="42" t="str">
        <f aca="false">IF($E66="","",IF($L66&lt;&gt;"",$L66,IFERROR(IF(N(INDEX($F$4:$F$7,MATCH($C66,$D$4:$D$7,0)))=0,"",INDEX($F$4:$F$7,MATCH($C66,$D$4:$D$7,0))),"")))</f>
        <v/>
      </c>
      <c r="P66" s="43" t="str">
        <f aca="false">IF($E66="","",N($B$4)*M66)</f>
        <v/>
      </c>
      <c r="Q66" s="44" t="str">
        <f aca="false">IF(OR($E66="",$F66=""),"",ABS($E66-$F66))</f>
        <v/>
      </c>
      <c r="R66" s="45" t="str">
        <f aca="false">IF(OR($C66&lt;&gt;"Forex",Q66=""),"",Q66/IF($K66="",0.0001,$K66))</f>
        <v/>
      </c>
      <c r="S66" s="43" t="str">
        <f aca="false">IF(OR($C66&lt;&gt;"Forex",N66=""),"",IF($K66="",0.0001,$K66)*N66*IF($J66="",1,$J66))</f>
        <v/>
      </c>
      <c r="T66" s="43" t="str">
        <f aca="false">IF(OR(Q66="",N66=""),"",IF(Q66=0,"",Q66*N66*IF($J66="",1,$J66)))</f>
        <v/>
      </c>
      <c r="U66" s="42" t="str">
        <f aca="false">IF(OR(T66="",O66=""),"",ROUNDDOWN(P66/T66/O66+0.000000001,0)*O66)</f>
        <v/>
      </c>
      <c r="V66" s="42" t="str">
        <f aca="false">IF(U66="","",IF(N(INDEX($G$4:$G$7,MATCH($C66,$D$4:$D$7,0)))=0,"",ROUNDDOWN(N($B$4)*INDEX($G$4:$G$7,MATCH($C66,$D$4:$D$7,0))/($E66*N66*IF($J66="",1,$J66))/O66+0.000000001,0)*O66))</f>
        <v/>
      </c>
      <c r="W66" s="46" t="str">
        <f aca="false">IF(U66="","",IF(V66="",U66,MIN(U66,V66)))</f>
        <v/>
      </c>
      <c r="X66" s="47" t="str">
        <f aca="false">IF($E66="","",IFERROR(INDEX($H$4:$H$7,MATCH($C66,$D$4:$D$7,0)),""))</f>
        <v/>
      </c>
      <c r="Y66" s="43" t="str">
        <f aca="false">IF(W66="","",W66*T66)</f>
        <v/>
      </c>
      <c r="Z66" s="40" t="str">
        <f aca="false">IF(OR(Y66="",N($B$4)=0),"",Y66/$B$4)</f>
        <v/>
      </c>
      <c r="AA66" s="43" t="str">
        <f aca="false">IF(W66="","",W66*$E66*N66*IF($J66="",1,$J66))</f>
        <v/>
      </c>
      <c r="AB66" s="44" t="str">
        <f aca="false">IF(OR(Q66="",N(Q66)=0),"",IF($G66&lt;&gt;"",$G66,$E66+SIGN($E66-$F66)*$B$6*Q66))</f>
        <v/>
      </c>
      <c r="AC66" s="48" t="str">
        <f aca="false">IF(AB66="","",ABS(AB66-$E66)/Q66)</f>
        <v/>
      </c>
      <c r="AD66" s="43" t="str">
        <f aca="false">IF(OR(W66="",AB66=""),"",W66*ABS(AB66-$E66)*N66*IF($J66="",1,$J66))</f>
        <v/>
      </c>
      <c r="AE66" s="47" t="str">
        <f aca="false">IF($E66="","",IF(N($B$4)&lt;=0,"Enter account size",IF(ISNA(MATCH($C66,$D$4:$D$7,0)),"Pick a market",IF($F66="","Enter stop price",IF(Q66=0,"Stop equals entry",IF(AND($D66="Long",$F66&gt;$E66),"Stop above entry for a long",IF(AND($D66="Short",$F66&lt;$E66),"Stop below entry for a short",IF(N66="","Enter multiplier",IF(AND($G66&lt;&gt;"",($G66-$E66)*($E66-$F66)&lt;=0),"Target on wrong side of entry",IF(W66=0,"Size rounds to 0: risk too small",IF(W66&lt;U66,"Capped by max position","OK")))))))))))</f>
        <v/>
      </c>
    </row>
    <row r="67" customFormat="false" ht="15" hidden="false" customHeight="false" outlineLevel="0" collapsed="false">
      <c r="A67" s="32"/>
      <c r="B67" s="33"/>
      <c r="C67" s="33"/>
      <c r="D67" s="33"/>
      <c r="E67" s="34"/>
      <c r="F67" s="34"/>
      <c r="G67" s="34"/>
      <c r="H67" s="35"/>
      <c r="I67" s="36"/>
      <c r="J67" s="37"/>
      <c r="K67" s="38"/>
      <c r="L67" s="39"/>
      <c r="M67" s="40" t="str">
        <f aca="false">IF($E67="","",IF($H67&lt;&gt;"",$H67,$B$5))</f>
        <v/>
      </c>
      <c r="N67" s="41" t="str">
        <f aca="false">IF($E67="","",IF($I67&lt;&gt;"",$I67,IFERROR(IF(N(INDEX($E$4:$E$7,MATCH($C67,$D$4:$D$7,0)))=0,"",INDEX($E$4:$E$7,MATCH($C67,$D$4:$D$7,0))),"")))</f>
        <v/>
      </c>
      <c r="O67" s="42" t="str">
        <f aca="false">IF($E67="","",IF($L67&lt;&gt;"",$L67,IFERROR(IF(N(INDEX($F$4:$F$7,MATCH($C67,$D$4:$D$7,0)))=0,"",INDEX($F$4:$F$7,MATCH($C67,$D$4:$D$7,0))),"")))</f>
        <v/>
      </c>
      <c r="P67" s="43" t="str">
        <f aca="false">IF($E67="","",N($B$4)*M67)</f>
        <v/>
      </c>
      <c r="Q67" s="44" t="str">
        <f aca="false">IF(OR($E67="",$F67=""),"",ABS($E67-$F67))</f>
        <v/>
      </c>
      <c r="R67" s="45" t="str">
        <f aca="false">IF(OR($C67&lt;&gt;"Forex",Q67=""),"",Q67/IF($K67="",0.0001,$K67))</f>
        <v/>
      </c>
      <c r="S67" s="43" t="str">
        <f aca="false">IF(OR($C67&lt;&gt;"Forex",N67=""),"",IF($K67="",0.0001,$K67)*N67*IF($J67="",1,$J67))</f>
        <v/>
      </c>
      <c r="T67" s="43" t="str">
        <f aca="false">IF(OR(Q67="",N67=""),"",IF(Q67=0,"",Q67*N67*IF($J67="",1,$J67)))</f>
        <v/>
      </c>
      <c r="U67" s="42" t="str">
        <f aca="false">IF(OR(T67="",O67=""),"",ROUNDDOWN(P67/T67/O67+0.000000001,0)*O67)</f>
        <v/>
      </c>
      <c r="V67" s="42" t="str">
        <f aca="false">IF(U67="","",IF(N(INDEX($G$4:$G$7,MATCH($C67,$D$4:$D$7,0)))=0,"",ROUNDDOWN(N($B$4)*INDEX($G$4:$G$7,MATCH($C67,$D$4:$D$7,0))/($E67*N67*IF($J67="",1,$J67))/O67+0.000000001,0)*O67))</f>
        <v/>
      </c>
      <c r="W67" s="46" t="str">
        <f aca="false">IF(U67="","",IF(V67="",U67,MIN(U67,V67)))</f>
        <v/>
      </c>
      <c r="X67" s="47" t="str">
        <f aca="false">IF($E67="","",IFERROR(INDEX($H$4:$H$7,MATCH($C67,$D$4:$D$7,0)),""))</f>
        <v/>
      </c>
      <c r="Y67" s="43" t="str">
        <f aca="false">IF(W67="","",W67*T67)</f>
        <v/>
      </c>
      <c r="Z67" s="40" t="str">
        <f aca="false">IF(OR(Y67="",N($B$4)=0),"",Y67/$B$4)</f>
        <v/>
      </c>
      <c r="AA67" s="43" t="str">
        <f aca="false">IF(W67="","",W67*$E67*N67*IF($J67="",1,$J67))</f>
        <v/>
      </c>
      <c r="AB67" s="44" t="str">
        <f aca="false">IF(OR(Q67="",N(Q67)=0),"",IF($G67&lt;&gt;"",$G67,$E67+SIGN($E67-$F67)*$B$6*Q67))</f>
        <v/>
      </c>
      <c r="AC67" s="48" t="str">
        <f aca="false">IF(AB67="","",ABS(AB67-$E67)/Q67)</f>
        <v/>
      </c>
      <c r="AD67" s="43" t="str">
        <f aca="false">IF(OR(W67="",AB67=""),"",W67*ABS(AB67-$E67)*N67*IF($J67="",1,$J67))</f>
        <v/>
      </c>
      <c r="AE67" s="47" t="str">
        <f aca="false">IF($E67="","",IF(N($B$4)&lt;=0,"Enter account size",IF(ISNA(MATCH($C67,$D$4:$D$7,0)),"Pick a market",IF($F67="","Enter stop price",IF(Q67=0,"Stop equals entry",IF(AND($D67="Long",$F67&gt;$E67),"Stop above entry for a long",IF(AND($D67="Short",$F67&lt;$E67),"Stop below entry for a short",IF(N67="","Enter multiplier",IF(AND($G67&lt;&gt;"",($G67-$E67)*($E67-$F67)&lt;=0),"Target on wrong side of entry",IF(W67=0,"Size rounds to 0: risk too small",IF(W67&lt;U67,"Capped by max position","OK")))))))))))</f>
        <v/>
      </c>
    </row>
    <row r="68" customFormat="false" ht="15" hidden="false" customHeight="false" outlineLevel="0" collapsed="false">
      <c r="A68" s="32"/>
      <c r="B68" s="33"/>
      <c r="C68" s="33"/>
      <c r="D68" s="33"/>
      <c r="E68" s="34"/>
      <c r="F68" s="34"/>
      <c r="G68" s="34"/>
      <c r="H68" s="35"/>
      <c r="I68" s="36"/>
      <c r="J68" s="37"/>
      <c r="K68" s="38"/>
      <c r="L68" s="39"/>
      <c r="M68" s="40" t="str">
        <f aca="false">IF($E68="","",IF($H68&lt;&gt;"",$H68,$B$5))</f>
        <v/>
      </c>
      <c r="N68" s="41" t="str">
        <f aca="false">IF($E68="","",IF($I68&lt;&gt;"",$I68,IFERROR(IF(N(INDEX($E$4:$E$7,MATCH($C68,$D$4:$D$7,0)))=0,"",INDEX($E$4:$E$7,MATCH($C68,$D$4:$D$7,0))),"")))</f>
        <v/>
      </c>
      <c r="O68" s="42" t="str">
        <f aca="false">IF($E68="","",IF($L68&lt;&gt;"",$L68,IFERROR(IF(N(INDEX($F$4:$F$7,MATCH($C68,$D$4:$D$7,0)))=0,"",INDEX($F$4:$F$7,MATCH($C68,$D$4:$D$7,0))),"")))</f>
        <v/>
      </c>
      <c r="P68" s="43" t="str">
        <f aca="false">IF($E68="","",N($B$4)*M68)</f>
        <v/>
      </c>
      <c r="Q68" s="44" t="str">
        <f aca="false">IF(OR($E68="",$F68=""),"",ABS($E68-$F68))</f>
        <v/>
      </c>
      <c r="R68" s="45" t="str">
        <f aca="false">IF(OR($C68&lt;&gt;"Forex",Q68=""),"",Q68/IF($K68="",0.0001,$K68))</f>
        <v/>
      </c>
      <c r="S68" s="43" t="str">
        <f aca="false">IF(OR($C68&lt;&gt;"Forex",N68=""),"",IF($K68="",0.0001,$K68)*N68*IF($J68="",1,$J68))</f>
        <v/>
      </c>
      <c r="T68" s="43" t="str">
        <f aca="false">IF(OR(Q68="",N68=""),"",IF(Q68=0,"",Q68*N68*IF($J68="",1,$J68)))</f>
        <v/>
      </c>
      <c r="U68" s="42" t="str">
        <f aca="false">IF(OR(T68="",O68=""),"",ROUNDDOWN(P68/T68/O68+0.000000001,0)*O68)</f>
        <v/>
      </c>
      <c r="V68" s="42" t="str">
        <f aca="false">IF(U68="","",IF(N(INDEX($G$4:$G$7,MATCH($C68,$D$4:$D$7,0)))=0,"",ROUNDDOWN(N($B$4)*INDEX($G$4:$G$7,MATCH($C68,$D$4:$D$7,0))/($E68*N68*IF($J68="",1,$J68))/O68+0.000000001,0)*O68))</f>
        <v/>
      </c>
      <c r="W68" s="46" t="str">
        <f aca="false">IF(U68="","",IF(V68="",U68,MIN(U68,V68)))</f>
        <v/>
      </c>
      <c r="X68" s="47" t="str">
        <f aca="false">IF($E68="","",IFERROR(INDEX($H$4:$H$7,MATCH($C68,$D$4:$D$7,0)),""))</f>
        <v/>
      </c>
      <c r="Y68" s="43" t="str">
        <f aca="false">IF(W68="","",W68*T68)</f>
        <v/>
      </c>
      <c r="Z68" s="40" t="str">
        <f aca="false">IF(OR(Y68="",N($B$4)=0),"",Y68/$B$4)</f>
        <v/>
      </c>
      <c r="AA68" s="43" t="str">
        <f aca="false">IF(W68="","",W68*$E68*N68*IF($J68="",1,$J68))</f>
        <v/>
      </c>
      <c r="AB68" s="44" t="str">
        <f aca="false">IF(OR(Q68="",N(Q68)=0),"",IF($G68&lt;&gt;"",$G68,$E68+SIGN($E68-$F68)*$B$6*Q68))</f>
        <v/>
      </c>
      <c r="AC68" s="48" t="str">
        <f aca="false">IF(AB68="","",ABS(AB68-$E68)/Q68)</f>
        <v/>
      </c>
      <c r="AD68" s="43" t="str">
        <f aca="false">IF(OR(W68="",AB68=""),"",W68*ABS(AB68-$E68)*N68*IF($J68="",1,$J68))</f>
        <v/>
      </c>
      <c r="AE68" s="47" t="str">
        <f aca="false">IF($E68="","",IF(N($B$4)&lt;=0,"Enter account size",IF(ISNA(MATCH($C68,$D$4:$D$7,0)),"Pick a market",IF($F68="","Enter stop price",IF(Q68=0,"Stop equals entry",IF(AND($D68="Long",$F68&gt;$E68),"Stop above entry for a long",IF(AND($D68="Short",$F68&lt;$E68),"Stop below entry for a short",IF(N68="","Enter multiplier",IF(AND($G68&lt;&gt;"",($G68-$E68)*($E68-$F68)&lt;=0),"Target on wrong side of entry",IF(W68=0,"Size rounds to 0: risk too small",IF(W68&lt;U68,"Capped by max position","OK")))))))))))</f>
        <v/>
      </c>
    </row>
    <row r="69" customFormat="false" ht="15" hidden="false" customHeight="false" outlineLevel="0" collapsed="false">
      <c r="A69" s="32"/>
      <c r="B69" s="33"/>
      <c r="C69" s="33"/>
      <c r="D69" s="33"/>
      <c r="E69" s="34"/>
      <c r="F69" s="34"/>
      <c r="G69" s="34"/>
      <c r="H69" s="35"/>
      <c r="I69" s="36"/>
      <c r="J69" s="37"/>
      <c r="K69" s="38"/>
      <c r="L69" s="39"/>
      <c r="M69" s="40" t="str">
        <f aca="false">IF($E69="","",IF($H69&lt;&gt;"",$H69,$B$5))</f>
        <v/>
      </c>
      <c r="N69" s="41" t="str">
        <f aca="false">IF($E69="","",IF($I69&lt;&gt;"",$I69,IFERROR(IF(N(INDEX($E$4:$E$7,MATCH($C69,$D$4:$D$7,0)))=0,"",INDEX($E$4:$E$7,MATCH($C69,$D$4:$D$7,0))),"")))</f>
        <v/>
      </c>
      <c r="O69" s="42" t="str">
        <f aca="false">IF($E69="","",IF($L69&lt;&gt;"",$L69,IFERROR(IF(N(INDEX($F$4:$F$7,MATCH($C69,$D$4:$D$7,0)))=0,"",INDEX($F$4:$F$7,MATCH($C69,$D$4:$D$7,0))),"")))</f>
        <v/>
      </c>
      <c r="P69" s="43" t="str">
        <f aca="false">IF($E69="","",N($B$4)*M69)</f>
        <v/>
      </c>
      <c r="Q69" s="44" t="str">
        <f aca="false">IF(OR($E69="",$F69=""),"",ABS($E69-$F69))</f>
        <v/>
      </c>
      <c r="R69" s="45" t="str">
        <f aca="false">IF(OR($C69&lt;&gt;"Forex",Q69=""),"",Q69/IF($K69="",0.0001,$K69))</f>
        <v/>
      </c>
      <c r="S69" s="43" t="str">
        <f aca="false">IF(OR($C69&lt;&gt;"Forex",N69=""),"",IF($K69="",0.0001,$K69)*N69*IF($J69="",1,$J69))</f>
        <v/>
      </c>
      <c r="T69" s="43" t="str">
        <f aca="false">IF(OR(Q69="",N69=""),"",IF(Q69=0,"",Q69*N69*IF($J69="",1,$J69)))</f>
        <v/>
      </c>
      <c r="U69" s="42" t="str">
        <f aca="false">IF(OR(T69="",O69=""),"",ROUNDDOWN(P69/T69/O69+0.000000001,0)*O69)</f>
        <v/>
      </c>
      <c r="V69" s="42" t="str">
        <f aca="false">IF(U69="","",IF(N(INDEX($G$4:$G$7,MATCH($C69,$D$4:$D$7,0)))=0,"",ROUNDDOWN(N($B$4)*INDEX($G$4:$G$7,MATCH($C69,$D$4:$D$7,0))/($E69*N69*IF($J69="",1,$J69))/O69+0.000000001,0)*O69))</f>
        <v/>
      </c>
      <c r="W69" s="46" t="str">
        <f aca="false">IF(U69="","",IF(V69="",U69,MIN(U69,V69)))</f>
        <v/>
      </c>
      <c r="X69" s="47" t="str">
        <f aca="false">IF($E69="","",IFERROR(INDEX($H$4:$H$7,MATCH($C69,$D$4:$D$7,0)),""))</f>
        <v/>
      </c>
      <c r="Y69" s="43" t="str">
        <f aca="false">IF(W69="","",W69*T69)</f>
        <v/>
      </c>
      <c r="Z69" s="40" t="str">
        <f aca="false">IF(OR(Y69="",N($B$4)=0),"",Y69/$B$4)</f>
        <v/>
      </c>
      <c r="AA69" s="43" t="str">
        <f aca="false">IF(W69="","",W69*$E69*N69*IF($J69="",1,$J69))</f>
        <v/>
      </c>
      <c r="AB69" s="44" t="str">
        <f aca="false">IF(OR(Q69="",N(Q69)=0),"",IF($G69&lt;&gt;"",$G69,$E69+SIGN($E69-$F69)*$B$6*Q69))</f>
        <v/>
      </c>
      <c r="AC69" s="48" t="str">
        <f aca="false">IF(AB69="","",ABS(AB69-$E69)/Q69)</f>
        <v/>
      </c>
      <c r="AD69" s="43" t="str">
        <f aca="false">IF(OR(W69="",AB69=""),"",W69*ABS(AB69-$E69)*N69*IF($J69="",1,$J69))</f>
        <v/>
      </c>
      <c r="AE69" s="47" t="str">
        <f aca="false">IF($E69="","",IF(N($B$4)&lt;=0,"Enter account size",IF(ISNA(MATCH($C69,$D$4:$D$7,0)),"Pick a market",IF($F69="","Enter stop price",IF(Q69=0,"Stop equals entry",IF(AND($D69="Long",$F69&gt;$E69),"Stop above entry for a long",IF(AND($D69="Short",$F69&lt;$E69),"Stop below entry for a short",IF(N69="","Enter multiplier",IF(AND($G69&lt;&gt;"",($G69-$E69)*($E69-$F69)&lt;=0),"Target on wrong side of entry",IF(W69=0,"Size rounds to 0: risk too small",IF(W69&lt;U69,"Capped by max position","OK")))))))))))</f>
        <v/>
      </c>
    </row>
    <row r="70" customFormat="false" ht="15" hidden="false" customHeight="false" outlineLevel="0" collapsed="false">
      <c r="A70" s="32"/>
      <c r="B70" s="33"/>
      <c r="C70" s="33"/>
      <c r="D70" s="33"/>
      <c r="E70" s="34"/>
      <c r="F70" s="34"/>
      <c r="G70" s="34"/>
      <c r="H70" s="35"/>
      <c r="I70" s="36"/>
      <c r="J70" s="37"/>
      <c r="K70" s="38"/>
      <c r="L70" s="39"/>
      <c r="M70" s="40" t="str">
        <f aca="false">IF($E70="","",IF($H70&lt;&gt;"",$H70,$B$5))</f>
        <v/>
      </c>
      <c r="N70" s="41" t="str">
        <f aca="false">IF($E70="","",IF($I70&lt;&gt;"",$I70,IFERROR(IF(N(INDEX($E$4:$E$7,MATCH($C70,$D$4:$D$7,0)))=0,"",INDEX($E$4:$E$7,MATCH($C70,$D$4:$D$7,0))),"")))</f>
        <v/>
      </c>
      <c r="O70" s="42" t="str">
        <f aca="false">IF($E70="","",IF($L70&lt;&gt;"",$L70,IFERROR(IF(N(INDEX($F$4:$F$7,MATCH($C70,$D$4:$D$7,0)))=0,"",INDEX($F$4:$F$7,MATCH($C70,$D$4:$D$7,0))),"")))</f>
        <v/>
      </c>
      <c r="P70" s="43" t="str">
        <f aca="false">IF($E70="","",N($B$4)*M70)</f>
        <v/>
      </c>
      <c r="Q70" s="44" t="str">
        <f aca="false">IF(OR($E70="",$F70=""),"",ABS($E70-$F70))</f>
        <v/>
      </c>
      <c r="R70" s="45" t="str">
        <f aca="false">IF(OR($C70&lt;&gt;"Forex",Q70=""),"",Q70/IF($K70="",0.0001,$K70))</f>
        <v/>
      </c>
      <c r="S70" s="43" t="str">
        <f aca="false">IF(OR($C70&lt;&gt;"Forex",N70=""),"",IF($K70="",0.0001,$K70)*N70*IF($J70="",1,$J70))</f>
        <v/>
      </c>
      <c r="T70" s="43" t="str">
        <f aca="false">IF(OR(Q70="",N70=""),"",IF(Q70=0,"",Q70*N70*IF($J70="",1,$J70)))</f>
        <v/>
      </c>
      <c r="U70" s="42" t="str">
        <f aca="false">IF(OR(T70="",O70=""),"",ROUNDDOWN(P70/T70/O70+0.000000001,0)*O70)</f>
        <v/>
      </c>
      <c r="V70" s="42" t="str">
        <f aca="false">IF(U70="","",IF(N(INDEX($G$4:$G$7,MATCH($C70,$D$4:$D$7,0)))=0,"",ROUNDDOWN(N($B$4)*INDEX($G$4:$G$7,MATCH($C70,$D$4:$D$7,0))/($E70*N70*IF($J70="",1,$J70))/O70+0.000000001,0)*O70))</f>
        <v/>
      </c>
      <c r="W70" s="46" t="str">
        <f aca="false">IF(U70="","",IF(V70="",U70,MIN(U70,V70)))</f>
        <v/>
      </c>
      <c r="X70" s="47" t="str">
        <f aca="false">IF($E70="","",IFERROR(INDEX($H$4:$H$7,MATCH($C70,$D$4:$D$7,0)),""))</f>
        <v/>
      </c>
      <c r="Y70" s="43" t="str">
        <f aca="false">IF(W70="","",W70*T70)</f>
        <v/>
      </c>
      <c r="Z70" s="40" t="str">
        <f aca="false">IF(OR(Y70="",N($B$4)=0),"",Y70/$B$4)</f>
        <v/>
      </c>
      <c r="AA70" s="43" t="str">
        <f aca="false">IF(W70="","",W70*$E70*N70*IF($J70="",1,$J70))</f>
        <v/>
      </c>
      <c r="AB70" s="44" t="str">
        <f aca="false">IF(OR(Q70="",N(Q70)=0),"",IF($G70&lt;&gt;"",$G70,$E70+SIGN($E70-$F70)*$B$6*Q70))</f>
        <v/>
      </c>
      <c r="AC70" s="48" t="str">
        <f aca="false">IF(AB70="","",ABS(AB70-$E70)/Q70)</f>
        <v/>
      </c>
      <c r="AD70" s="43" t="str">
        <f aca="false">IF(OR(W70="",AB70=""),"",W70*ABS(AB70-$E70)*N70*IF($J70="",1,$J70))</f>
        <v/>
      </c>
      <c r="AE70" s="47" t="str">
        <f aca="false">IF($E70="","",IF(N($B$4)&lt;=0,"Enter account size",IF(ISNA(MATCH($C70,$D$4:$D$7,0)),"Pick a market",IF($F70="","Enter stop price",IF(Q70=0,"Stop equals entry",IF(AND($D70="Long",$F70&gt;$E70),"Stop above entry for a long",IF(AND($D70="Short",$F70&lt;$E70),"Stop below entry for a short",IF(N70="","Enter multiplier",IF(AND($G70&lt;&gt;"",($G70-$E70)*($E70-$F70)&lt;=0),"Target on wrong side of entry",IF(W70=0,"Size rounds to 0: risk too small",IF(W70&lt;U70,"Capped by max position","OK")))))))))))</f>
        <v/>
      </c>
    </row>
    <row r="71" customFormat="false" ht="15" hidden="false" customHeight="false" outlineLevel="0" collapsed="false">
      <c r="A71" s="32"/>
      <c r="B71" s="33"/>
      <c r="C71" s="33"/>
      <c r="D71" s="33"/>
      <c r="E71" s="34"/>
      <c r="F71" s="34"/>
      <c r="G71" s="34"/>
      <c r="H71" s="35"/>
      <c r="I71" s="36"/>
      <c r="J71" s="37"/>
      <c r="K71" s="38"/>
      <c r="L71" s="39"/>
      <c r="M71" s="40" t="str">
        <f aca="false">IF($E71="","",IF($H71&lt;&gt;"",$H71,$B$5))</f>
        <v/>
      </c>
      <c r="N71" s="41" t="str">
        <f aca="false">IF($E71="","",IF($I71&lt;&gt;"",$I71,IFERROR(IF(N(INDEX($E$4:$E$7,MATCH($C71,$D$4:$D$7,0)))=0,"",INDEX($E$4:$E$7,MATCH($C71,$D$4:$D$7,0))),"")))</f>
        <v/>
      </c>
      <c r="O71" s="42" t="str">
        <f aca="false">IF($E71="","",IF($L71&lt;&gt;"",$L71,IFERROR(IF(N(INDEX($F$4:$F$7,MATCH($C71,$D$4:$D$7,0)))=0,"",INDEX($F$4:$F$7,MATCH($C71,$D$4:$D$7,0))),"")))</f>
        <v/>
      </c>
      <c r="P71" s="43" t="str">
        <f aca="false">IF($E71="","",N($B$4)*M71)</f>
        <v/>
      </c>
      <c r="Q71" s="44" t="str">
        <f aca="false">IF(OR($E71="",$F71=""),"",ABS($E71-$F71))</f>
        <v/>
      </c>
      <c r="R71" s="45" t="str">
        <f aca="false">IF(OR($C71&lt;&gt;"Forex",Q71=""),"",Q71/IF($K71="",0.0001,$K71))</f>
        <v/>
      </c>
      <c r="S71" s="43" t="str">
        <f aca="false">IF(OR($C71&lt;&gt;"Forex",N71=""),"",IF($K71="",0.0001,$K71)*N71*IF($J71="",1,$J71))</f>
        <v/>
      </c>
      <c r="T71" s="43" t="str">
        <f aca="false">IF(OR(Q71="",N71=""),"",IF(Q71=0,"",Q71*N71*IF($J71="",1,$J71)))</f>
        <v/>
      </c>
      <c r="U71" s="42" t="str">
        <f aca="false">IF(OR(T71="",O71=""),"",ROUNDDOWN(P71/T71/O71+0.000000001,0)*O71)</f>
        <v/>
      </c>
      <c r="V71" s="42" t="str">
        <f aca="false">IF(U71="","",IF(N(INDEX($G$4:$G$7,MATCH($C71,$D$4:$D$7,0)))=0,"",ROUNDDOWN(N($B$4)*INDEX($G$4:$G$7,MATCH($C71,$D$4:$D$7,0))/($E71*N71*IF($J71="",1,$J71))/O71+0.000000001,0)*O71))</f>
        <v/>
      </c>
      <c r="W71" s="46" t="str">
        <f aca="false">IF(U71="","",IF(V71="",U71,MIN(U71,V71)))</f>
        <v/>
      </c>
      <c r="X71" s="47" t="str">
        <f aca="false">IF($E71="","",IFERROR(INDEX($H$4:$H$7,MATCH($C71,$D$4:$D$7,0)),""))</f>
        <v/>
      </c>
      <c r="Y71" s="43" t="str">
        <f aca="false">IF(W71="","",W71*T71)</f>
        <v/>
      </c>
      <c r="Z71" s="40" t="str">
        <f aca="false">IF(OR(Y71="",N($B$4)=0),"",Y71/$B$4)</f>
        <v/>
      </c>
      <c r="AA71" s="43" t="str">
        <f aca="false">IF(W71="","",W71*$E71*N71*IF($J71="",1,$J71))</f>
        <v/>
      </c>
      <c r="AB71" s="44" t="str">
        <f aca="false">IF(OR(Q71="",N(Q71)=0),"",IF($G71&lt;&gt;"",$G71,$E71+SIGN($E71-$F71)*$B$6*Q71))</f>
        <v/>
      </c>
      <c r="AC71" s="48" t="str">
        <f aca="false">IF(AB71="","",ABS(AB71-$E71)/Q71)</f>
        <v/>
      </c>
      <c r="AD71" s="43" t="str">
        <f aca="false">IF(OR(W71="",AB71=""),"",W71*ABS(AB71-$E71)*N71*IF($J71="",1,$J71))</f>
        <v/>
      </c>
      <c r="AE71" s="47" t="str">
        <f aca="false">IF($E71="","",IF(N($B$4)&lt;=0,"Enter account size",IF(ISNA(MATCH($C71,$D$4:$D$7,0)),"Pick a market",IF($F71="","Enter stop price",IF(Q71=0,"Stop equals entry",IF(AND($D71="Long",$F71&gt;$E71),"Stop above entry for a long",IF(AND($D71="Short",$F71&lt;$E71),"Stop below entry for a short",IF(N71="","Enter multiplier",IF(AND($G71&lt;&gt;"",($G71-$E71)*($E71-$F71)&lt;=0),"Target on wrong side of entry",IF(W71=0,"Size rounds to 0: risk too small",IF(W71&lt;U71,"Capped by max position","OK")))))))))))</f>
        <v/>
      </c>
    </row>
    <row r="72" customFormat="false" ht="15" hidden="false" customHeight="false" outlineLevel="0" collapsed="false">
      <c r="A72" s="32"/>
      <c r="B72" s="33"/>
      <c r="C72" s="33"/>
      <c r="D72" s="33"/>
      <c r="E72" s="34"/>
      <c r="F72" s="34"/>
      <c r="G72" s="34"/>
      <c r="H72" s="35"/>
      <c r="I72" s="36"/>
      <c r="J72" s="37"/>
      <c r="K72" s="38"/>
      <c r="L72" s="39"/>
      <c r="M72" s="40" t="str">
        <f aca="false">IF($E72="","",IF($H72&lt;&gt;"",$H72,$B$5))</f>
        <v/>
      </c>
      <c r="N72" s="41" t="str">
        <f aca="false">IF($E72="","",IF($I72&lt;&gt;"",$I72,IFERROR(IF(N(INDEX($E$4:$E$7,MATCH($C72,$D$4:$D$7,0)))=0,"",INDEX($E$4:$E$7,MATCH($C72,$D$4:$D$7,0))),"")))</f>
        <v/>
      </c>
      <c r="O72" s="42" t="str">
        <f aca="false">IF($E72="","",IF($L72&lt;&gt;"",$L72,IFERROR(IF(N(INDEX($F$4:$F$7,MATCH($C72,$D$4:$D$7,0)))=0,"",INDEX($F$4:$F$7,MATCH($C72,$D$4:$D$7,0))),"")))</f>
        <v/>
      </c>
      <c r="P72" s="43" t="str">
        <f aca="false">IF($E72="","",N($B$4)*M72)</f>
        <v/>
      </c>
      <c r="Q72" s="44" t="str">
        <f aca="false">IF(OR($E72="",$F72=""),"",ABS($E72-$F72))</f>
        <v/>
      </c>
      <c r="R72" s="45" t="str">
        <f aca="false">IF(OR($C72&lt;&gt;"Forex",Q72=""),"",Q72/IF($K72="",0.0001,$K72))</f>
        <v/>
      </c>
      <c r="S72" s="43" t="str">
        <f aca="false">IF(OR($C72&lt;&gt;"Forex",N72=""),"",IF($K72="",0.0001,$K72)*N72*IF($J72="",1,$J72))</f>
        <v/>
      </c>
      <c r="T72" s="43" t="str">
        <f aca="false">IF(OR(Q72="",N72=""),"",IF(Q72=0,"",Q72*N72*IF($J72="",1,$J72)))</f>
        <v/>
      </c>
      <c r="U72" s="42" t="str">
        <f aca="false">IF(OR(T72="",O72=""),"",ROUNDDOWN(P72/T72/O72+0.000000001,0)*O72)</f>
        <v/>
      </c>
      <c r="V72" s="42" t="str">
        <f aca="false">IF(U72="","",IF(N(INDEX($G$4:$G$7,MATCH($C72,$D$4:$D$7,0)))=0,"",ROUNDDOWN(N($B$4)*INDEX($G$4:$G$7,MATCH($C72,$D$4:$D$7,0))/($E72*N72*IF($J72="",1,$J72))/O72+0.000000001,0)*O72))</f>
        <v/>
      </c>
      <c r="W72" s="46" t="str">
        <f aca="false">IF(U72="","",IF(V72="",U72,MIN(U72,V72)))</f>
        <v/>
      </c>
      <c r="X72" s="47" t="str">
        <f aca="false">IF($E72="","",IFERROR(INDEX($H$4:$H$7,MATCH($C72,$D$4:$D$7,0)),""))</f>
        <v/>
      </c>
      <c r="Y72" s="43" t="str">
        <f aca="false">IF(W72="","",W72*T72)</f>
        <v/>
      </c>
      <c r="Z72" s="40" t="str">
        <f aca="false">IF(OR(Y72="",N($B$4)=0),"",Y72/$B$4)</f>
        <v/>
      </c>
      <c r="AA72" s="43" t="str">
        <f aca="false">IF(W72="","",W72*$E72*N72*IF($J72="",1,$J72))</f>
        <v/>
      </c>
      <c r="AB72" s="44" t="str">
        <f aca="false">IF(OR(Q72="",N(Q72)=0),"",IF($G72&lt;&gt;"",$G72,$E72+SIGN($E72-$F72)*$B$6*Q72))</f>
        <v/>
      </c>
      <c r="AC72" s="48" t="str">
        <f aca="false">IF(AB72="","",ABS(AB72-$E72)/Q72)</f>
        <v/>
      </c>
      <c r="AD72" s="43" t="str">
        <f aca="false">IF(OR(W72="",AB72=""),"",W72*ABS(AB72-$E72)*N72*IF($J72="",1,$J72))</f>
        <v/>
      </c>
      <c r="AE72" s="47" t="str">
        <f aca="false">IF($E72="","",IF(N($B$4)&lt;=0,"Enter account size",IF(ISNA(MATCH($C72,$D$4:$D$7,0)),"Pick a market",IF($F72="","Enter stop price",IF(Q72=0,"Stop equals entry",IF(AND($D72="Long",$F72&gt;$E72),"Stop above entry for a long",IF(AND($D72="Short",$F72&lt;$E72),"Stop below entry for a short",IF(N72="","Enter multiplier",IF(AND($G72&lt;&gt;"",($G72-$E72)*($E72-$F72)&lt;=0),"Target on wrong side of entry",IF(W72=0,"Size rounds to 0: risk too small",IF(W72&lt;U72,"Capped by max position","OK")))))))))))</f>
        <v/>
      </c>
    </row>
    <row r="73" customFormat="false" ht="15" hidden="false" customHeight="false" outlineLevel="0" collapsed="false">
      <c r="A73" s="32"/>
      <c r="B73" s="33"/>
      <c r="C73" s="33"/>
      <c r="D73" s="33"/>
      <c r="E73" s="34"/>
      <c r="F73" s="34"/>
      <c r="G73" s="34"/>
      <c r="H73" s="35"/>
      <c r="I73" s="36"/>
      <c r="J73" s="37"/>
      <c r="K73" s="38"/>
      <c r="L73" s="39"/>
      <c r="M73" s="40" t="str">
        <f aca="false">IF($E73="","",IF($H73&lt;&gt;"",$H73,$B$5))</f>
        <v/>
      </c>
      <c r="N73" s="41" t="str">
        <f aca="false">IF($E73="","",IF($I73&lt;&gt;"",$I73,IFERROR(IF(N(INDEX($E$4:$E$7,MATCH($C73,$D$4:$D$7,0)))=0,"",INDEX($E$4:$E$7,MATCH($C73,$D$4:$D$7,0))),"")))</f>
        <v/>
      </c>
      <c r="O73" s="42" t="str">
        <f aca="false">IF($E73="","",IF($L73&lt;&gt;"",$L73,IFERROR(IF(N(INDEX($F$4:$F$7,MATCH($C73,$D$4:$D$7,0)))=0,"",INDEX($F$4:$F$7,MATCH($C73,$D$4:$D$7,0))),"")))</f>
        <v/>
      </c>
      <c r="P73" s="43" t="str">
        <f aca="false">IF($E73="","",N($B$4)*M73)</f>
        <v/>
      </c>
      <c r="Q73" s="44" t="str">
        <f aca="false">IF(OR($E73="",$F73=""),"",ABS($E73-$F73))</f>
        <v/>
      </c>
      <c r="R73" s="45" t="str">
        <f aca="false">IF(OR($C73&lt;&gt;"Forex",Q73=""),"",Q73/IF($K73="",0.0001,$K73))</f>
        <v/>
      </c>
      <c r="S73" s="43" t="str">
        <f aca="false">IF(OR($C73&lt;&gt;"Forex",N73=""),"",IF($K73="",0.0001,$K73)*N73*IF($J73="",1,$J73))</f>
        <v/>
      </c>
      <c r="T73" s="43" t="str">
        <f aca="false">IF(OR(Q73="",N73=""),"",IF(Q73=0,"",Q73*N73*IF($J73="",1,$J73)))</f>
        <v/>
      </c>
      <c r="U73" s="42" t="str">
        <f aca="false">IF(OR(T73="",O73=""),"",ROUNDDOWN(P73/T73/O73+0.000000001,0)*O73)</f>
        <v/>
      </c>
      <c r="V73" s="42" t="str">
        <f aca="false">IF(U73="","",IF(N(INDEX($G$4:$G$7,MATCH($C73,$D$4:$D$7,0)))=0,"",ROUNDDOWN(N($B$4)*INDEX($G$4:$G$7,MATCH($C73,$D$4:$D$7,0))/($E73*N73*IF($J73="",1,$J73))/O73+0.000000001,0)*O73))</f>
        <v/>
      </c>
      <c r="W73" s="46" t="str">
        <f aca="false">IF(U73="","",IF(V73="",U73,MIN(U73,V73)))</f>
        <v/>
      </c>
      <c r="X73" s="47" t="str">
        <f aca="false">IF($E73="","",IFERROR(INDEX($H$4:$H$7,MATCH($C73,$D$4:$D$7,0)),""))</f>
        <v/>
      </c>
      <c r="Y73" s="43" t="str">
        <f aca="false">IF(W73="","",W73*T73)</f>
        <v/>
      </c>
      <c r="Z73" s="40" t="str">
        <f aca="false">IF(OR(Y73="",N($B$4)=0),"",Y73/$B$4)</f>
        <v/>
      </c>
      <c r="AA73" s="43" t="str">
        <f aca="false">IF(W73="","",W73*$E73*N73*IF($J73="",1,$J73))</f>
        <v/>
      </c>
      <c r="AB73" s="44" t="str">
        <f aca="false">IF(OR(Q73="",N(Q73)=0),"",IF($G73&lt;&gt;"",$G73,$E73+SIGN($E73-$F73)*$B$6*Q73))</f>
        <v/>
      </c>
      <c r="AC73" s="48" t="str">
        <f aca="false">IF(AB73="","",ABS(AB73-$E73)/Q73)</f>
        <v/>
      </c>
      <c r="AD73" s="43" t="str">
        <f aca="false">IF(OR(W73="",AB73=""),"",W73*ABS(AB73-$E73)*N73*IF($J73="",1,$J73))</f>
        <v/>
      </c>
      <c r="AE73" s="47" t="str">
        <f aca="false">IF($E73="","",IF(N($B$4)&lt;=0,"Enter account size",IF(ISNA(MATCH($C73,$D$4:$D$7,0)),"Pick a market",IF($F73="","Enter stop price",IF(Q73=0,"Stop equals entry",IF(AND($D73="Long",$F73&gt;$E73),"Stop above entry for a long",IF(AND($D73="Short",$F73&lt;$E73),"Stop below entry for a short",IF(N73="","Enter multiplier",IF(AND($G73&lt;&gt;"",($G73-$E73)*($E73-$F73)&lt;=0),"Target on wrong side of entry",IF(W73=0,"Size rounds to 0: risk too small",IF(W73&lt;U73,"Capped by max position","OK")))))))))))</f>
        <v/>
      </c>
    </row>
    <row r="74" customFormat="false" ht="15" hidden="false" customHeight="false" outlineLevel="0" collapsed="false">
      <c r="A74" s="32"/>
      <c r="B74" s="33"/>
      <c r="C74" s="33"/>
      <c r="D74" s="33"/>
      <c r="E74" s="34"/>
      <c r="F74" s="34"/>
      <c r="G74" s="34"/>
      <c r="H74" s="35"/>
      <c r="I74" s="36"/>
      <c r="J74" s="37"/>
      <c r="K74" s="38"/>
      <c r="L74" s="39"/>
      <c r="M74" s="40" t="str">
        <f aca="false">IF($E74="","",IF($H74&lt;&gt;"",$H74,$B$5))</f>
        <v/>
      </c>
      <c r="N74" s="41" t="str">
        <f aca="false">IF($E74="","",IF($I74&lt;&gt;"",$I74,IFERROR(IF(N(INDEX($E$4:$E$7,MATCH($C74,$D$4:$D$7,0)))=0,"",INDEX($E$4:$E$7,MATCH($C74,$D$4:$D$7,0))),"")))</f>
        <v/>
      </c>
      <c r="O74" s="42" t="str">
        <f aca="false">IF($E74="","",IF($L74&lt;&gt;"",$L74,IFERROR(IF(N(INDEX($F$4:$F$7,MATCH($C74,$D$4:$D$7,0)))=0,"",INDEX($F$4:$F$7,MATCH($C74,$D$4:$D$7,0))),"")))</f>
        <v/>
      </c>
      <c r="P74" s="43" t="str">
        <f aca="false">IF($E74="","",N($B$4)*M74)</f>
        <v/>
      </c>
      <c r="Q74" s="44" t="str">
        <f aca="false">IF(OR($E74="",$F74=""),"",ABS($E74-$F74))</f>
        <v/>
      </c>
      <c r="R74" s="45" t="str">
        <f aca="false">IF(OR($C74&lt;&gt;"Forex",Q74=""),"",Q74/IF($K74="",0.0001,$K74))</f>
        <v/>
      </c>
      <c r="S74" s="43" t="str">
        <f aca="false">IF(OR($C74&lt;&gt;"Forex",N74=""),"",IF($K74="",0.0001,$K74)*N74*IF($J74="",1,$J74))</f>
        <v/>
      </c>
      <c r="T74" s="43" t="str">
        <f aca="false">IF(OR(Q74="",N74=""),"",IF(Q74=0,"",Q74*N74*IF($J74="",1,$J74)))</f>
        <v/>
      </c>
      <c r="U74" s="42" t="str">
        <f aca="false">IF(OR(T74="",O74=""),"",ROUNDDOWN(P74/T74/O74+0.000000001,0)*O74)</f>
        <v/>
      </c>
      <c r="V74" s="42" t="str">
        <f aca="false">IF(U74="","",IF(N(INDEX($G$4:$G$7,MATCH($C74,$D$4:$D$7,0)))=0,"",ROUNDDOWN(N($B$4)*INDEX($G$4:$G$7,MATCH($C74,$D$4:$D$7,0))/($E74*N74*IF($J74="",1,$J74))/O74+0.000000001,0)*O74))</f>
        <v/>
      </c>
      <c r="W74" s="46" t="str">
        <f aca="false">IF(U74="","",IF(V74="",U74,MIN(U74,V74)))</f>
        <v/>
      </c>
      <c r="X74" s="47" t="str">
        <f aca="false">IF($E74="","",IFERROR(INDEX($H$4:$H$7,MATCH($C74,$D$4:$D$7,0)),""))</f>
        <v/>
      </c>
      <c r="Y74" s="43" t="str">
        <f aca="false">IF(W74="","",W74*T74)</f>
        <v/>
      </c>
      <c r="Z74" s="40" t="str">
        <f aca="false">IF(OR(Y74="",N($B$4)=0),"",Y74/$B$4)</f>
        <v/>
      </c>
      <c r="AA74" s="43" t="str">
        <f aca="false">IF(W74="","",W74*$E74*N74*IF($J74="",1,$J74))</f>
        <v/>
      </c>
      <c r="AB74" s="44" t="str">
        <f aca="false">IF(OR(Q74="",N(Q74)=0),"",IF($G74&lt;&gt;"",$G74,$E74+SIGN($E74-$F74)*$B$6*Q74))</f>
        <v/>
      </c>
      <c r="AC74" s="48" t="str">
        <f aca="false">IF(AB74="","",ABS(AB74-$E74)/Q74)</f>
        <v/>
      </c>
      <c r="AD74" s="43" t="str">
        <f aca="false">IF(OR(W74="",AB74=""),"",W74*ABS(AB74-$E74)*N74*IF($J74="",1,$J74))</f>
        <v/>
      </c>
      <c r="AE74" s="47" t="str">
        <f aca="false">IF($E74="","",IF(N($B$4)&lt;=0,"Enter account size",IF(ISNA(MATCH($C74,$D$4:$D$7,0)),"Pick a market",IF($F74="","Enter stop price",IF(Q74=0,"Stop equals entry",IF(AND($D74="Long",$F74&gt;$E74),"Stop above entry for a long",IF(AND($D74="Short",$F74&lt;$E74),"Stop below entry for a short",IF(N74="","Enter multiplier",IF(AND($G74&lt;&gt;"",($G74-$E74)*($E74-$F74)&lt;=0),"Target on wrong side of entry",IF(W74=0,"Size rounds to 0: risk too small",IF(W74&lt;U74,"Capped by max position","OK")))))))))))</f>
        <v/>
      </c>
    </row>
    <row r="75" customFormat="false" ht="15" hidden="false" customHeight="false" outlineLevel="0" collapsed="false">
      <c r="A75" s="32"/>
      <c r="B75" s="33"/>
      <c r="C75" s="33"/>
      <c r="D75" s="33"/>
      <c r="E75" s="34"/>
      <c r="F75" s="34"/>
      <c r="G75" s="34"/>
      <c r="H75" s="35"/>
      <c r="I75" s="36"/>
      <c r="J75" s="37"/>
      <c r="K75" s="38"/>
      <c r="L75" s="39"/>
      <c r="M75" s="40" t="str">
        <f aca="false">IF($E75="","",IF($H75&lt;&gt;"",$H75,$B$5))</f>
        <v/>
      </c>
      <c r="N75" s="41" t="str">
        <f aca="false">IF($E75="","",IF($I75&lt;&gt;"",$I75,IFERROR(IF(N(INDEX($E$4:$E$7,MATCH($C75,$D$4:$D$7,0)))=0,"",INDEX($E$4:$E$7,MATCH($C75,$D$4:$D$7,0))),"")))</f>
        <v/>
      </c>
      <c r="O75" s="42" t="str">
        <f aca="false">IF($E75="","",IF($L75&lt;&gt;"",$L75,IFERROR(IF(N(INDEX($F$4:$F$7,MATCH($C75,$D$4:$D$7,0)))=0,"",INDEX($F$4:$F$7,MATCH($C75,$D$4:$D$7,0))),"")))</f>
        <v/>
      </c>
      <c r="P75" s="43" t="str">
        <f aca="false">IF($E75="","",N($B$4)*M75)</f>
        <v/>
      </c>
      <c r="Q75" s="44" t="str">
        <f aca="false">IF(OR($E75="",$F75=""),"",ABS($E75-$F75))</f>
        <v/>
      </c>
      <c r="R75" s="45" t="str">
        <f aca="false">IF(OR($C75&lt;&gt;"Forex",Q75=""),"",Q75/IF($K75="",0.0001,$K75))</f>
        <v/>
      </c>
      <c r="S75" s="43" t="str">
        <f aca="false">IF(OR($C75&lt;&gt;"Forex",N75=""),"",IF($K75="",0.0001,$K75)*N75*IF($J75="",1,$J75))</f>
        <v/>
      </c>
      <c r="T75" s="43" t="str">
        <f aca="false">IF(OR(Q75="",N75=""),"",IF(Q75=0,"",Q75*N75*IF($J75="",1,$J75)))</f>
        <v/>
      </c>
      <c r="U75" s="42" t="str">
        <f aca="false">IF(OR(T75="",O75=""),"",ROUNDDOWN(P75/T75/O75+0.000000001,0)*O75)</f>
        <v/>
      </c>
      <c r="V75" s="42" t="str">
        <f aca="false">IF(U75="","",IF(N(INDEX($G$4:$G$7,MATCH($C75,$D$4:$D$7,0)))=0,"",ROUNDDOWN(N($B$4)*INDEX($G$4:$G$7,MATCH($C75,$D$4:$D$7,0))/($E75*N75*IF($J75="",1,$J75))/O75+0.000000001,0)*O75))</f>
        <v/>
      </c>
      <c r="W75" s="46" t="str">
        <f aca="false">IF(U75="","",IF(V75="",U75,MIN(U75,V75)))</f>
        <v/>
      </c>
      <c r="X75" s="47" t="str">
        <f aca="false">IF($E75="","",IFERROR(INDEX($H$4:$H$7,MATCH($C75,$D$4:$D$7,0)),""))</f>
        <v/>
      </c>
      <c r="Y75" s="43" t="str">
        <f aca="false">IF(W75="","",W75*T75)</f>
        <v/>
      </c>
      <c r="Z75" s="40" t="str">
        <f aca="false">IF(OR(Y75="",N($B$4)=0),"",Y75/$B$4)</f>
        <v/>
      </c>
      <c r="AA75" s="43" t="str">
        <f aca="false">IF(W75="","",W75*$E75*N75*IF($J75="",1,$J75))</f>
        <v/>
      </c>
      <c r="AB75" s="44" t="str">
        <f aca="false">IF(OR(Q75="",N(Q75)=0),"",IF($G75&lt;&gt;"",$G75,$E75+SIGN($E75-$F75)*$B$6*Q75))</f>
        <v/>
      </c>
      <c r="AC75" s="48" t="str">
        <f aca="false">IF(AB75="","",ABS(AB75-$E75)/Q75)</f>
        <v/>
      </c>
      <c r="AD75" s="43" t="str">
        <f aca="false">IF(OR(W75="",AB75=""),"",W75*ABS(AB75-$E75)*N75*IF($J75="",1,$J75))</f>
        <v/>
      </c>
      <c r="AE75" s="47" t="str">
        <f aca="false">IF($E75="","",IF(N($B$4)&lt;=0,"Enter account size",IF(ISNA(MATCH($C75,$D$4:$D$7,0)),"Pick a market",IF($F75="","Enter stop price",IF(Q75=0,"Stop equals entry",IF(AND($D75="Long",$F75&gt;$E75),"Stop above entry for a long",IF(AND($D75="Short",$F75&lt;$E75),"Stop below entry for a short",IF(N75="","Enter multiplier",IF(AND($G75&lt;&gt;"",($G75-$E75)*($E75-$F75)&lt;=0),"Target on wrong side of entry",IF(W75=0,"Size rounds to 0: risk too small",IF(W75&lt;U75,"Capped by max position","OK")))))))))))</f>
        <v/>
      </c>
    </row>
    <row r="76" customFormat="false" ht="15" hidden="false" customHeight="false" outlineLevel="0" collapsed="false">
      <c r="A76" s="32"/>
      <c r="B76" s="33"/>
      <c r="C76" s="33"/>
      <c r="D76" s="33"/>
      <c r="E76" s="34"/>
      <c r="F76" s="34"/>
      <c r="G76" s="34"/>
      <c r="H76" s="35"/>
      <c r="I76" s="36"/>
      <c r="J76" s="37"/>
      <c r="K76" s="38"/>
      <c r="L76" s="39"/>
      <c r="M76" s="40" t="str">
        <f aca="false">IF($E76="","",IF($H76&lt;&gt;"",$H76,$B$5))</f>
        <v/>
      </c>
      <c r="N76" s="41" t="str">
        <f aca="false">IF($E76="","",IF($I76&lt;&gt;"",$I76,IFERROR(IF(N(INDEX($E$4:$E$7,MATCH($C76,$D$4:$D$7,0)))=0,"",INDEX($E$4:$E$7,MATCH($C76,$D$4:$D$7,0))),"")))</f>
        <v/>
      </c>
      <c r="O76" s="42" t="str">
        <f aca="false">IF($E76="","",IF($L76&lt;&gt;"",$L76,IFERROR(IF(N(INDEX($F$4:$F$7,MATCH($C76,$D$4:$D$7,0)))=0,"",INDEX($F$4:$F$7,MATCH($C76,$D$4:$D$7,0))),"")))</f>
        <v/>
      </c>
      <c r="P76" s="43" t="str">
        <f aca="false">IF($E76="","",N($B$4)*M76)</f>
        <v/>
      </c>
      <c r="Q76" s="44" t="str">
        <f aca="false">IF(OR($E76="",$F76=""),"",ABS($E76-$F76))</f>
        <v/>
      </c>
      <c r="R76" s="45" t="str">
        <f aca="false">IF(OR($C76&lt;&gt;"Forex",Q76=""),"",Q76/IF($K76="",0.0001,$K76))</f>
        <v/>
      </c>
      <c r="S76" s="43" t="str">
        <f aca="false">IF(OR($C76&lt;&gt;"Forex",N76=""),"",IF($K76="",0.0001,$K76)*N76*IF($J76="",1,$J76))</f>
        <v/>
      </c>
      <c r="T76" s="43" t="str">
        <f aca="false">IF(OR(Q76="",N76=""),"",IF(Q76=0,"",Q76*N76*IF($J76="",1,$J76)))</f>
        <v/>
      </c>
      <c r="U76" s="42" t="str">
        <f aca="false">IF(OR(T76="",O76=""),"",ROUNDDOWN(P76/T76/O76+0.000000001,0)*O76)</f>
        <v/>
      </c>
      <c r="V76" s="42" t="str">
        <f aca="false">IF(U76="","",IF(N(INDEX($G$4:$G$7,MATCH($C76,$D$4:$D$7,0)))=0,"",ROUNDDOWN(N($B$4)*INDEX($G$4:$G$7,MATCH($C76,$D$4:$D$7,0))/($E76*N76*IF($J76="",1,$J76))/O76+0.000000001,0)*O76))</f>
        <v/>
      </c>
      <c r="W76" s="46" t="str">
        <f aca="false">IF(U76="","",IF(V76="",U76,MIN(U76,V76)))</f>
        <v/>
      </c>
      <c r="X76" s="47" t="str">
        <f aca="false">IF($E76="","",IFERROR(INDEX($H$4:$H$7,MATCH($C76,$D$4:$D$7,0)),""))</f>
        <v/>
      </c>
      <c r="Y76" s="43" t="str">
        <f aca="false">IF(W76="","",W76*T76)</f>
        <v/>
      </c>
      <c r="Z76" s="40" t="str">
        <f aca="false">IF(OR(Y76="",N($B$4)=0),"",Y76/$B$4)</f>
        <v/>
      </c>
      <c r="AA76" s="43" t="str">
        <f aca="false">IF(W76="","",W76*$E76*N76*IF($J76="",1,$J76))</f>
        <v/>
      </c>
      <c r="AB76" s="44" t="str">
        <f aca="false">IF(OR(Q76="",N(Q76)=0),"",IF($G76&lt;&gt;"",$G76,$E76+SIGN($E76-$F76)*$B$6*Q76))</f>
        <v/>
      </c>
      <c r="AC76" s="48" t="str">
        <f aca="false">IF(AB76="","",ABS(AB76-$E76)/Q76)</f>
        <v/>
      </c>
      <c r="AD76" s="43" t="str">
        <f aca="false">IF(OR(W76="",AB76=""),"",W76*ABS(AB76-$E76)*N76*IF($J76="",1,$J76))</f>
        <v/>
      </c>
      <c r="AE76" s="47" t="str">
        <f aca="false">IF($E76="","",IF(N($B$4)&lt;=0,"Enter account size",IF(ISNA(MATCH($C76,$D$4:$D$7,0)),"Pick a market",IF($F76="","Enter stop price",IF(Q76=0,"Stop equals entry",IF(AND($D76="Long",$F76&gt;$E76),"Stop above entry for a long",IF(AND($D76="Short",$F76&lt;$E76),"Stop below entry for a short",IF(N76="","Enter multiplier",IF(AND($G76&lt;&gt;"",($G76-$E76)*($E76-$F76)&lt;=0),"Target on wrong side of entry",IF(W76=0,"Size rounds to 0: risk too small",IF(W76&lt;U76,"Capped by max position","OK")))))))))))</f>
        <v/>
      </c>
    </row>
    <row r="77" customFormat="false" ht="15" hidden="false" customHeight="false" outlineLevel="0" collapsed="false">
      <c r="A77" s="32"/>
      <c r="B77" s="33"/>
      <c r="C77" s="33"/>
      <c r="D77" s="33"/>
      <c r="E77" s="34"/>
      <c r="F77" s="34"/>
      <c r="G77" s="34"/>
      <c r="H77" s="35"/>
      <c r="I77" s="36"/>
      <c r="J77" s="37"/>
      <c r="K77" s="38"/>
      <c r="L77" s="39"/>
      <c r="M77" s="40" t="str">
        <f aca="false">IF($E77="","",IF($H77&lt;&gt;"",$H77,$B$5))</f>
        <v/>
      </c>
      <c r="N77" s="41" t="str">
        <f aca="false">IF($E77="","",IF($I77&lt;&gt;"",$I77,IFERROR(IF(N(INDEX($E$4:$E$7,MATCH($C77,$D$4:$D$7,0)))=0,"",INDEX($E$4:$E$7,MATCH($C77,$D$4:$D$7,0))),"")))</f>
        <v/>
      </c>
      <c r="O77" s="42" t="str">
        <f aca="false">IF($E77="","",IF($L77&lt;&gt;"",$L77,IFERROR(IF(N(INDEX($F$4:$F$7,MATCH($C77,$D$4:$D$7,0)))=0,"",INDEX($F$4:$F$7,MATCH($C77,$D$4:$D$7,0))),"")))</f>
        <v/>
      </c>
      <c r="P77" s="43" t="str">
        <f aca="false">IF($E77="","",N($B$4)*M77)</f>
        <v/>
      </c>
      <c r="Q77" s="44" t="str">
        <f aca="false">IF(OR($E77="",$F77=""),"",ABS($E77-$F77))</f>
        <v/>
      </c>
      <c r="R77" s="45" t="str">
        <f aca="false">IF(OR($C77&lt;&gt;"Forex",Q77=""),"",Q77/IF($K77="",0.0001,$K77))</f>
        <v/>
      </c>
      <c r="S77" s="43" t="str">
        <f aca="false">IF(OR($C77&lt;&gt;"Forex",N77=""),"",IF($K77="",0.0001,$K77)*N77*IF($J77="",1,$J77))</f>
        <v/>
      </c>
      <c r="T77" s="43" t="str">
        <f aca="false">IF(OR(Q77="",N77=""),"",IF(Q77=0,"",Q77*N77*IF($J77="",1,$J77)))</f>
        <v/>
      </c>
      <c r="U77" s="42" t="str">
        <f aca="false">IF(OR(T77="",O77=""),"",ROUNDDOWN(P77/T77/O77+0.000000001,0)*O77)</f>
        <v/>
      </c>
      <c r="V77" s="42" t="str">
        <f aca="false">IF(U77="","",IF(N(INDEX($G$4:$G$7,MATCH($C77,$D$4:$D$7,0)))=0,"",ROUNDDOWN(N($B$4)*INDEX($G$4:$G$7,MATCH($C77,$D$4:$D$7,0))/($E77*N77*IF($J77="",1,$J77))/O77+0.000000001,0)*O77))</f>
        <v/>
      </c>
      <c r="W77" s="46" t="str">
        <f aca="false">IF(U77="","",IF(V77="",U77,MIN(U77,V77)))</f>
        <v/>
      </c>
      <c r="X77" s="47" t="str">
        <f aca="false">IF($E77="","",IFERROR(INDEX($H$4:$H$7,MATCH($C77,$D$4:$D$7,0)),""))</f>
        <v/>
      </c>
      <c r="Y77" s="43" t="str">
        <f aca="false">IF(W77="","",W77*T77)</f>
        <v/>
      </c>
      <c r="Z77" s="40" t="str">
        <f aca="false">IF(OR(Y77="",N($B$4)=0),"",Y77/$B$4)</f>
        <v/>
      </c>
      <c r="AA77" s="43" t="str">
        <f aca="false">IF(W77="","",W77*$E77*N77*IF($J77="",1,$J77))</f>
        <v/>
      </c>
      <c r="AB77" s="44" t="str">
        <f aca="false">IF(OR(Q77="",N(Q77)=0),"",IF($G77&lt;&gt;"",$G77,$E77+SIGN($E77-$F77)*$B$6*Q77))</f>
        <v/>
      </c>
      <c r="AC77" s="48" t="str">
        <f aca="false">IF(AB77="","",ABS(AB77-$E77)/Q77)</f>
        <v/>
      </c>
      <c r="AD77" s="43" t="str">
        <f aca="false">IF(OR(W77="",AB77=""),"",W77*ABS(AB77-$E77)*N77*IF($J77="",1,$J77))</f>
        <v/>
      </c>
      <c r="AE77" s="47" t="str">
        <f aca="false">IF($E77="","",IF(N($B$4)&lt;=0,"Enter account size",IF(ISNA(MATCH($C77,$D$4:$D$7,0)),"Pick a market",IF($F77="","Enter stop price",IF(Q77=0,"Stop equals entry",IF(AND($D77="Long",$F77&gt;$E77),"Stop above entry for a long",IF(AND($D77="Short",$F77&lt;$E77),"Stop below entry for a short",IF(N77="","Enter multiplier",IF(AND($G77&lt;&gt;"",($G77-$E77)*($E77-$F77)&lt;=0),"Target on wrong side of entry",IF(W77=0,"Size rounds to 0: risk too small",IF(W77&lt;U77,"Capped by max position","OK")))))))))))</f>
        <v/>
      </c>
    </row>
    <row r="78" customFormat="false" ht="15" hidden="false" customHeight="false" outlineLevel="0" collapsed="false">
      <c r="A78" s="32"/>
      <c r="B78" s="33"/>
      <c r="C78" s="33"/>
      <c r="D78" s="33"/>
      <c r="E78" s="34"/>
      <c r="F78" s="34"/>
      <c r="G78" s="34"/>
      <c r="H78" s="35"/>
      <c r="I78" s="36"/>
      <c r="J78" s="37"/>
      <c r="K78" s="38"/>
      <c r="L78" s="39"/>
      <c r="M78" s="40" t="str">
        <f aca="false">IF($E78="","",IF($H78&lt;&gt;"",$H78,$B$5))</f>
        <v/>
      </c>
      <c r="N78" s="41" t="str">
        <f aca="false">IF($E78="","",IF($I78&lt;&gt;"",$I78,IFERROR(IF(N(INDEX($E$4:$E$7,MATCH($C78,$D$4:$D$7,0)))=0,"",INDEX($E$4:$E$7,MATCH($C78,$D$4:$D$7,0))),"")))</f>
        <v/>
      </c>
      <c r="O78" s="42" t="str">
        <f aca="false">IF($E78="","",IF($L78&lt;&gt;"",$L78,IFERROR(IF(N(INDEX($F$4:$F$7,MATCH($C78,$D$4:$D$7,0)))=0,"",INDEX($F$4:$F$7,MATCH($C78,$D$4:$D$7,0))),"")))</f>
        <v/>
      </c>
      <c r="P78" s="43" t="str">
        <f aca="false">IF($E78="","",N($B$4)*M78)</f>
        <v/>
      </c>
      <c r="Q78" s="44" t="str">
        <f aca="false">IF(OR($E78="",$F78=""),"",ABS($E78-$F78))</f>
        <v/>
      </c>
      <c r="R78" s="45" t="str">
        <f aca="false">IF(OR($C78&lt;&gt;"Forex",Q78=""),"",Q78/IF($K78="",0.0001,$K78))</f>
        <v/>
      </c>
      <c r="S78" s="43" t="str">
        <f aca="false">IF(OR($C78&lt;&gt;"Forex",N78=""),"",IF($K78="",0.0001,$K78)*N78*IF($J78="",1,$J78))</f>
        <v/>
      </c>
      <c r="T78" s="43" t="str">
        <f aca="false">IF(OR(Q78="",N78=""),"",IF(Q78=0,"",Q78*N78*IF($J78="",1,$J78)))</f>
        <v/>
      </c>
      <c r="U78" s="42" t="str">
        <f aca="false">IF(OR(T78="",O78=""),"",ROUNDDOWN(P78/T78/O78+0.000000001,0)*O78)</f>
        <v/>
      </c>
      <c r="V78" s="42" t="str">
        <f aca="false">IF(U78="","",IF(N(INDEX($G$4:$G$7,MATCH($C78,$D$4:$D$7,0)))=0,"",ROUNDDOWN(N($B$4)*INDEX($G$4:$G$7,MATCH($C78,$D$4:$D$7,0))/($E78*N78*IF($J78="",1,$J78))/O78+0.000000001,0)*O78))</f>
        <v/>
      </c>
      <c r="W78" s="46" t="str">
        <f aca="false">IF(U78="","",IF(V78="",U78,MIN(U78,V78)))</f>
        <v/>
      </c>
      <c r="X78" s="47" t="str">
        <f aca="false">IF($E78="","",IFERROR(INDEX($H$4:$H$7,MATCH($C78,$D$4:$D$7,0)),""))</f>
        <v/>
      </c>
      <c r="Y78" s="43" t="str">
        <f aca="false">IF(W78="","",W78*T78)</f>
        <v/>
      </c>
      <c r="Z78" s="40" t="str">
        <f aca="false">IF(OR(Y78="",N($B$4)=0),"",Y78/$B$4)</f>
        <v/>
      </c>
      <c r="AA78" s="43" t="str">
        <f aca="false">IF(W78="","",W78*$E78*N78*IF($J78="",1,$J78))</f>
        <v/>
      </c>
      <c r="AB78" s="44" t="str">
        <f aca="false">IF(OR(Q78="",N(Q78)=0),"",IF($G78&lt;&gt;"",$G78,$E78+SIGN($E78-$F78)*$B$6*Q78))</f>
        <v/>
      </c>
      <c r="AC78" s="48" t="str">
        <f aca="false">IF(AB78="","",ABS(AB78-$E78)/Q78)</f>
        <v/>
      </c>
      <c r="AD78" s="43" t="str">
        <f aca="false">IF(OR(W78="",AB78=""),"",W78*ABS(AB78-$E78)*N78*IF($J78="",1,$J78))</f>
        <v/>
      </c>
      <c r="AE78" s="47" t="str">
        <f aca="false">IF($E78="","",IF(N($B$4)&lt;=0,"Enter account size",IF(ISNA(MATCH($C78,$D$4:$D$7,0)),"Pick a market",IF($F78="","Enter stop price",IF(Q78=0,"Stop equals entry",IF(AND($D78="Long",$F78&gt;$E78),"Stop above entry for a long",IF(AND($D78="Short",$F78&lt;$E78),"Stop below entry for a short",IF(N78="","Enter multiplier",IF(AND($G78&lt;&gt;"",($G78-$E78)*($E78-$F78)&lt;=0),"Target on wrong side of entry",IF(W78=0,"Size rounds to 0: risk too small",IF(W78&lt;U78,"Capped by max position","OK")))))))))))</f>
        <v/>
      </c>
    </row>
    <row r="79" customFormat="false" ht="15" hidden="false" customHeight="false" outlineLevel="0" collapsed="false">
      <c r="A79" s="32"/>
      <c r="B79" s="33"/>
      <c r="C79" s="33"/>
      <c r="D79" s="33"/>
      <c r="E79" s="34"/>
      <c r="F79" s="34"/>
      <c r="G79" s="34"/>
      <c r="H79" s="35"/>
      <c r="I79" s="36"/>
      <c r="J79" s="37"/>
      <c r="K79" s="38"/>
      <c r="L79" s="39"/>
      <c r="M79" s="40" t="str">
        <f aca="false">IF($E79="","",IF($H79&lt;&gt;"",$H79,$B$5))</f>
        <v/>
      </c>
      <c r="N79" s="41" t="str">
        <f aca="false">IF($E79="","",IF($I79&lt;&gt;"",$I79,IFERROR(IF(N(INDEX($E$4:$E$7,MATCH($C79,$D$4:$D$7,0)))=0,"",INDEX($E$4:$E$7,MATCH($C79,$D$4:$D$7,0))),"")))</f>
        <v/>
      </c>
      <c r="O79" s="42" t="str">
        <f aca="false">IF($E79="","",IF($L79&lt;&gt;"",$L79,IFERROR(IF(N(INDEX($F$4:$F$7,MATCH($C79,$D$4:$D$7,0)))=0,"",INDEX($F$4:$F$7,MATCH($C79,$D$4:$D$7,0))),"")))</f>
        <v/>
      </c>
      <c r="P79" s="43" t="str">
        <f aca="false">IF($E79="","",N($B$4)*M79)</f>
        <v/>
      </c>
      <c r="Q79" s="44" t="str">
        <f aca="false">IF(OR($E79="",$F79=""),"",ABS($E79-$F79))</f>
        <v/>
      </c>
      <c r="R79" s="45" t="str">
        <f aca="false">IF(OR($C79&lt;&gt;"Forex",Q79=""),"",Q79/IF($K79="",0.0001,$K79))</f>
        <v/>
      </c>
      <c r="S79" s="43" t="str">
        <f aca="false">IF(OR($C79&lt;&gt;"Forex",N79=""),"",IF($K79="",0.0001,$K79)*N79*IF($J79="",1,$J79))</f>
        <v/>
      </c>
      <c r="T79" s="43" t="str">
        <f aca="false">IF(OR(Q79="",N79=""),"",IF(Q79=0,"",Q79*N79*IF($J79="",1,$J79)))</f>
        <v/>
      </c>
      <c r="U79" s="42" t="str">
        <f aca="false">IF(OR(T79="",O79=""),"",ROUNDDOWN(P79/T79/O79+0.000000001,0)*O79)</f>
        <v/>
      </c>
      <c r="V79" s="42" t="str">
        <f aca="false">IF(U79="","",IF(N(INDEX($G$4:$G$7,MATCH($C79,$D$4:$D$7,0)))=0,"",ROUNDDOWN(N($B$4)*INDEX($G$4:$G$7,MATCH($C79,$D$4:$D$7,0))/($E79*N79*IF($J79="",1,$J79))/O79+0.000000001,0)*O79))</f>
        <v/>
      </c>
      <c r="W79" s="46" t="str">
        <f aca="false">IF(U79="","",IF(V79="",U79,MIN(U79,V79)))</f>
        <v/>
      </c>
      <c r="X79" s="47" t="str">
        <f aca="false">IF($E79="","",IFERROR(INDEX($H$4:$H$7,MATCH($C79,$D$4:$D$7,0)),""))</f>
        <v/>
      </c>
      <c r="Y79" s="43" t="str">
        <f aca="false">IF(W79="","",W79*T79)</f>
        <v/>
      </c>
      <c r="Z79" s="40" t="str">
        <f aca="false">IF(OR(Y79="",N($B$4)=0),"",Y79/$B$4)</f>
        <v/>
      </c>
      <c r="AA79" s="43" t="str">
        <f aca="false">IF(W79="","",W79*$E79*N79*IF($J79="",1,$J79))</f>
        <v/>
      </c>
      <c r="AB79" s="44" t="str">
        <f aca="false">IF(OR(Q79="",N(Q79)=0),"",IF($G79&lt;&gt;"",$G79,$E79+SIGN($E79-$F79)*$B$6*Q79))</f>
        <v/>
      </c>
      <c r="AC79" s="48" t="str">
        <f aca="false">IF(AB79="","",ABS(AB79-$E79)/Q79)</f>
        <v/>
      </c>
      <c r="AD79" s="43" t="str">
        <f aca="false">IF(OR(W79="",AB79=""),"",W79*ABS(AB79-$E79)*N79*IF($J79="",1,$J79))</f>
        <v/>
      </c>
      <c r="AE79" s="47" t="str">
        <f aca="false">IF($E79="","",IF(N($B$4)&lt;=0,"Enter account size",IF(ISNA(MATCH($C79,$D$4:$D$7,0)),"Pick a market",IF($F79="","Enter stop price",IF(Q79=0,"Stop equals entry",IF(AND($D79="Long",$F79&gt;$E79),"Stop above entry for a long",IF(AND($D79="Short",$F79&lt;$E79),"Stop below entry for a short",IF(N79="","Enter multiplier",IF(AND($G79&lt;&gt;"",($G79-$E79)*($E79-$F79)&lt;=0),"Target on wrong side of entry",IF(W79=0,"Size rounds to 0: risk too small",IF(W79&lt;U79,"Capped by max position","OK")))))))))))</f>
        <v/>
      </c>
    </row>
    <row r="80" customFormat="false" ht="15" hidden="false" customHeight="false" outlineLevel="0" collapsed="false">
      <c r="A80" s="32"/>
      <c r="B80" s="33"/>
      <c r="C80" s="33"/>
      <c r="D80" s="33"/>
      <c r="E80" s="34"/>
      <c r="F80" s="34"/>
      <c r="G80" s="34"/>
      <c r="H80" s="35"/>
      <c r="I80" s="36"/>
      <c r="J80" s="37"/>
      <c r="K80" s="38"/>
      <c r="L80" s="39"/>
      <c r="M80" s="40" t="str">
        <f aca="false">IF($E80="","",IF($H80&lt;&gt;"",$H80,$B$5))</f>
        <v/>
      </c>
      <c r="N80" s="41" t="str">
        <f aca="false">IF($E80="","",IF($I80&lt;&gt;"",$I80,IFERROR(IF(N(INDEX($E$4:$E$7,MATCH($C80,$D$4:$D$7,0)))=0,"",INDEX($E$4:$E$7,MATCH($C80,$D$4:$D$7,0))),"")))</f>
        <v/>
      </c>
      <c r="O80" s="42" t="str">
        <f aca="false">IF($E80="","",IF($L80&lt;&gt;"",$L80,IFERROR(IF(N(INDEX($F$4:$F$7,MATCH($C80,$D$4:$D$7,0)))=0,"",INDEX($F$4:$F$7,MATCH($C80,$D$4:$D$7,0))),"")))</f>
        <v/>
      </c>
      <c r="P80" s="43" t="str">
        <f aca="false">IF($E80="","",N($B$4)*M80)</f>
        <v/>
      </c>
      <c r="Q80" s="44" t="str">
        <f aca="false">IF(OR($E80="",$F80=""),"",ABS($E80-$F80))</f>
        <v/>
      </c>
      <c r="R80" s="45" t="str">
        <f aca="false">IF(OR($C80&lt;&gt;"Forex",Q80=""),"",Q80/IF($K80="",0.0001,$K80))</f>
        <v/>
      </c>
      <c r="S80" s="43" t="str">
        <f aca="false">IF(OR($C80&lt;&gt;"Forex",N80=""),"",IF($K80="",0.0001,$K80)*N80*IF($J80="",1,$J80))</f>
        <v/>
      </c>
      <c r="T80" s="43" t="str">
        <f aca="false">IF(OR(Q80="",N80=""),"",IF(Q80=0,"",Q80*N80*IF($J80="",1,$J80)))</f>
        <v/>
      </c>
      <c r="U80" s="42" t="str">
        <f aca="false">IF(OR(T80="",O80=""),"",ROUNDDOWN(P80/T80/O80+0.000000001,0)*O80)</f>
        <v/>
      </c>
      <c r="V80" s="42" t="str">
        <f aca="false">IF(U80="","",IF(N(INDEX($G$4:$G$7,MATCH($C80,$D$4:$D$7,0)))=0,"",ROUNDDOWN(N($B$4)*INDEX($G$4:$G$7,MATCH($C80,$D$4:$D$7,0))/($E80*N80*IF($J80="",1,$J80))/O80+0.000000001,0)*O80))</f>
        <v/>
      </c>
      <c r="W80" s="46" t="str">
        <f aca="false">IF(U80="","",IF(V80="",U80,MIN(U80,V80)))</f>
        <v/>
      </c>
      <c r="X80" s="47" t="str">
        <f aca="false">IF($E80="","",IFERROR(INDEX($H$4:$H$7,MATCH($C80,$D$4:$D$7,0)),""))</f>
        <v/>
      </c>
      <c r="Y80" s="43" t="str">
        <f aca="false">IF(W80="","",W80*T80)</f>
        <v/>
      </c>
      <c r="Z80" s="40" t="str">
        <f aca="false">IF(OR(Y80="",N($B$4)=0),"",Y80/$B$4)</f>
        <v/>
      </c>
      <c r="AA80" s="43" t="str">
        <f aca="false">IF(W80="","",W80*$E80*N80*IF($J80="",1,$J80))</f>
        <v/>
      </c>
      <c r="AB80" s="44" t="str">
        <f aca="false">IF(OR(Q80="",N(Q80)=0),"",IF($G80&lt;&gt;"",$G80,$E80+SIGN($E80-$F80)*$B$6*Q80))</f>
        <v/>
      </c>
      <c r="AC80" s="48" t="str">
        <f aca="false">IF(AB80="","",ABS(AB80-$E80)/Q80)</f>
        <v/>
      </c>
      <c r="AD80" s="43" t="str">
        <f aca="false">IF(OR(W80="",AB80=""),"",W80*ABS(AB80-$E80)*N80*IF($J80="",1,$J80))</f>
        <v/>
      </c>
      <c r="AE80" s="47" t="str">
        <f aca="false">IF($E80="","",IF(N($B$4)&lt;=0,"Enter account size",IF(ISNA(MATCH($C80,$D$4:$D$7,0)),"Pick a market",IF($F80="","Enter stop price",IF(Q80=0,"Stop equals entry",IF(AND($D80="Long",$F80&gt;$E80),"Stop above entry for a long",IF(AND($D80="Short",$F80&lt;$E80),"Stop below entry for a short",IF(N80="","Enter multiplier",IF(AND($G80&lt;&gt;"",($G80-$E80)*($E80-$F80)&lt;=0),"Target on wrong side of entry",IF(W80=0,"Size rounds to 0: risk too small",IF(W80&lt;U80,"Capped by max position","OK")))))))))))</f>
        <v/>
      </c>
    </row>
    <row r="81" customFormat="false" ht="15" hidden="false" customHeight="false" outlineLevel="0" collapsed="false">
      <c r="A81" s="32"/>
      <c r="B81" s="33"/>
      <c r="C81" s="33"/>
      <c r="D81" s="33"/>
      <c r="E81" s="34"/>
      <c r="F81" s="34"/>
      <c r="G81" s="34"/>
      <c r="H81" s="35"/>
      <c r="I81" s="36"/>
      <c r="J81" s="37"/>
      <c r="K81" s="38"/>
      <c r="L81" s="39"/>
      <c r="M81" s="40" t="str">
        <f aca="false">IF($E81="","",IF($H81&lt;&gt;"",$H81,$B$5))</f>
        <v/>
      </c>
      <c r="N81" s="41" t="str">
        <f aca="false">IF($E81="","",IF($I81&lt;&gt;"",$I81,IFERROR(IF(N(INDEX($E$4:$E$7,MATCH($C81,$D$4:$D$7,0)))=0,"",INDEX($E$4:$E$7,MATCH($C81,$D$4:$D$7,0))),"")))</f>
        <v/>
      </c>
      <c r="O81" s="42" t="str">
        <f aca="false">IF($E81="","",IF($L81&lt;&gt;"",$L81,IFERROR(IF(N(INDEX($F$4:$F$7,MATCH($C81,$D$4:$D$7,0)))=0,"",INDEX($F$4:$F$7,MATCH($C81,$D$4:$D$7,0))),"")))</f>
        <v/>
      </c>
      <c r="P81" s="43" t="str">
        <f aca="false">IF($E81="","",N($B$4)*M81)</f>
        <v/>
      </c>
      <c r="Q81" s="44" t="str">
        <f aca="false">IF(OR($E81="",$F81=""),"",ABS($E81-$F81))</f>
        <v/>
      </c>
      <c r="R81" s="45" t="str">
        <f aca="false">IF(OR($C81&lt;&gt;"Forex",Q81=""),"",Q81/IF($K81="",0.0001,$K81))</f>
        <v/>
      </c>
      <c r="S81" s="43" t="str">
        <f aca="false">IF(OR($C81&lt;&gt;"Forex",N81=""),"",IF($K81="",0.0001,$K81)*N81*IF($J81="",1,$J81))</f>
        <v/>
      </c>
      <c r="T81" s="43" t="str">
        <f aca="false">IF(OR(Q81="",N81=""),"",IF(Q81=0,"",Q81*N81*IF($J81="",1,$J81)))</f>
        <v/>
      </c>
      <c r="U81" s="42" t="str">
        <f aca="false">IF(OR(T81="",O81=""),"",ROUNDDOWN(P81/T81/O81+0.000000001,0)*O81)</f>
        <v/>
      </c>
      <c r="V81" s="42" t="str">
        <f aca="false">IF(U81="","",IF(N(INDEX($G$4:$G$7,MATCH($C81,$D$4:$D$7,0)))=0,"",ROUNDDOWN(N($B$4)*INDEX($G$4:$G$7,MATCH($C81,$D$4:$D$7,0))/($E81*N81*IF($J81="",1,$J81))/O81+0.000000001,0)*O81))</f>
        <v/>
      </c>
      <c r="W81" s="46" t="str">
        <f aca="false">IF(U81="","",IF(V81="",U81,MIN(U81,V81)))</f>
        <v/>
      </c>
      <c r="X81" s="47" t="str">
        <f aca="false">IF($E81="","",IFERROR(INDEX($H$4:$H$7,MATCH($C81,$D$4:$D$7,0)),""))</f>
        <v/>
      </c>
      <c r="Y81" s="43" t="str">
        <f aca="false">IF(W81="","",W81*T81)</f>
        <v/>
      </c>
      <c r="Z81" s="40" t="str">
        <f aca="false">IF(OR(Y81="",N($B$4)=0),"",Y81/$B$4)</f>
        <v/>
      </c>
      <c r="AA81" s="43" t="str">
        <f aca="false">IF(W81="","",W81*$E81*N81*IF($J81="",1,$J81))</f>
        <v/>
      </c>
      <c r="AB81" s="44" t="str">
        <f aca="false">IF(OR(Q81="",N(Q81)=0),"",IF($G81&lt;&gt;"",$G81,$E81+SIGN($E81-$F81)*$B$6*Q81))</f>
        <v/>
      </c>
      <c r="AC81" s="48" t="str">
        <f aca="false">IF(AB81="","",ABS(AB81-$E81)/Q81)</f>
        <v/>
      </c>
      <c r="AD81" s="43" t="str">
        <f aca="false">IF(OR(W81="",AB81=""),"",W81*ABS(AB81-$E81)*N81*IF($J81="",1,$J81))</f>
        <v/>
      </c>
      <c r="AE81" s="47" t="str">
        <f aca="false">IF($E81="","",IF(N($B$4)&lt;=0,"Enter account size",IF(ISNA(MATCH($C81,$D$4:$D$7,0)),"Pick a market",IF($F81="","Enter stop price",IF(Q81=0,"Stop equals entry",IF(AND($D81="Long",$F81&gt;$E81),"Stop above entry for a long",IF(AND($D81="Short",$F81&lt;$E81),"Stop below entry for a short",IF(N81="","Enter multiplier",IF(AND($G81&lt;&gt;"",($G81-$E81)*($E81-$F81)&lt;=0),"Target on wrong side of entry",IF(W81=0,"Size rounds to 0: risk too small",IF(W81&lt;U81,"Capped by max position","OK")))))))))))</f>
        <v/>
      </c>
    </row>
    <row r="82" customFormat="false" ht="15" hidden="false" customHeight="false" outlineLevel="0" collapsed="false">
      <c r="A82" s="32"/>
      <c r="B82" s="33"/>
      <c r="C82" s="33"/>
      <c r="D82" s="33"/>
      <c r="E82" s="34"/>
      <c r="F82" s="34"/>
      <c r="G82" s="34"/>
      <c r="H82" s="35"/>
      <c r="I82" s="36"/>
      <c r="J82" s="37"/>
      <c r="K82" s="38"/>
      <c r="L82" s="39"/>
      <c r="M82" s="40" t="str">
        <f aca="false">IF($E82="","",IF($H82&lt;&gt;"",$H82,$B$5))</f>
        <v/>
      </c>
      <c r="N82" s="41" t="str">
        <f aca="false">IF($E82="","",IF($I82&lt;&gt;"",$I82,IFERROR(IF(N(INDEX($E$4:$E$7,MATCH($C82,$D$4:$D$7,0)))=0,"",INDEX($E$4:$E$7,MATCH($C82,$D$4:$D$7,0))),"")))</f>
        <v/>
      </c>
      <c r="O82" s="42" t="str">
        <f aca="false">IF($E82="","",IF($L82&lt;&gt;"",$L82,IFERROR(IF(N(INDEX($F$4:$F$7,MATCH($C82,$D$4:$D$7,0)))=0,"",INDEX($F$4:$F$7,MATCH($C82,$D$4:$D$7,0))),"")))</f>
        <v/>
      </c>
      <c r="P82" s="43" t="str">
        <f aca="false">IF($E82="","",N($B$4)*M82)</f>
        <v/>
      </c>
      <c r="Q82" s="44" t="str">
        <f aca="false">IF(OR($E82="",$F82=""),"",ABS($E82-$F82))</f>
        <v/>
      </c>
      <c r="R82" s="45" t="str">
        <f aca="false">IF(OR($C82&lt;&gt;"Forex",Q82=""),"",Q82/IF($K82="",0.0001,$K82))</f>
        <v/>
      </c>
      <c r="S82" s="43" t="str">
        <f aca="false">IF(OR($C82&lt;&gt;"Forex",N82=""),"",IF($K82="",0.0001,$K82)*N82*IF($J82="",1,$J82))</f>
        <v/>
      </c>
      <c r="T82" s="43" t="str">
        <f aca="false">IF(OR(Q82="",N82=""),"",IF(Q82=0,"",Q82*N82*IF($J82="",1,$J82)))</f>
        <v/>
      </c>
      <c r="U82" s="42" t="str">
        <f aca="false">IF(OR(T82="",O82=""),"",ROUNDDOWN(P82/T82/O82+0.000000001,0)*O82)</f>
        <v/>
      </c>
      <c r="V82" s="42" t="str">
        <f aca="false">IF(U82="","",IF(N(INDEX($G$4:$G$7,MATCH($C82,$D$4:$D$7,0)))=0,"",ROUNDDOWN(N($B$4)*INDEX($G$4:$G$7,MATCH($C82,$D$4:$D$7,0))/($E82*N82*IF($J82="",1,$J82))/O82+0.000000001,0)*O82))</f>
        <v/>
      </c>
      <c r="W82" s="46" t="str">
        <f aca="false">IF(U82="","",IF(V82="",U82,MIN(U82,V82)))</f>
        <v/>
      </c>
      <c r="X82" s="47" t="str">
        <f aca="false">IF($E82="","",IFERROR(INDEX($H$4:$H$7,MATCH($C82,$D$4:$D$7,0)),""))</f>
        <v/>
      </c>
      <c r="Y82" s="43" t="str">
        <f aca="false">IF(W82="","",W82*T82)</f>
        <v/>
      </c>
      <c r="Z82" s="40" t="str">
        <f aca="false">IF(OR(Y82="",N($B$4)=0),"",Y82/$B$4)</f>
        <v/>
      </c>
      <c r="AA82" s="43" t="str">
        <f aca="false">IF(W82="","",W82*$E82*N82*IF($J82="",1,$J82))</f>
        <v/>
      </c>
      <c r="AB82" s="44" t="str">
        <f aca="false">IF(OR(Q82="",N(Q82)=0),"",IF($G82&lt;&gt;"",$G82,$E82+SIGN($E82-$F82)*$B$6*Q82))</f>
        <v/>
      </c>
      <c r="AC82" s="48" t="str">
        <f aca="false">IF(AB82="","",ABS(AB82-$E82)/Q82)</f>
        <v/>
      </c>
      <c r="AD82" s="43" t="str">
        <f aca="false">IF(OR(W82="",AB82=""),"",W82*ABS(AB82-$E82)*N82*IF($J82="",1,$J82))</f>
        <v/>
      </c>
      <c r="AE82" s="47" t="str">
        <f aca="false">IF($E82="","",IF(N($B$4)&lt;=0,"Enter account size",IF(ISNA(MATCH($C82,$D$4:$D$7,0)),"Pick a market",IF($F82="","Enter stop price",IF(Q82=0,"Stop equals entry",IF(AND($D82="Long",$F82&gt;$E82),"Stop above entry for a long",IF(AND($D82="Short",$F82&lt;$E82),"Stop below entry for a short",IF(N82="","Enter multiplier",IF(AND($G82&lt;&gt;"",($G82-$E82)*($E82-$F82)&lt;=0),"Target on wrong side of entry",IF(W82=0,"Size rounds to 0: risk too small",IF(W82&lt;U82,"Capped by max position","OK")))))))))))</f>
        <v/>
      </c>
    </row>
    <row r="83" customFormat="false" ht="15" hidden="false" customHeight="false" outlineLevel="0" collapsed="false">
      <c r="A83" s="32"/>
      <c r="B83" s="33"/>
      <c r="C83" s="33"/>
      <c r="D83" s="33"/>
      <c r="E83" s="34"/>
      <c r="F83" s="34"/>
      <c r="G83" s="34"/>
      <c r="H83" s="35"/>
      <c r="I83" s="36"/>
      <c r="J83" s="37"/>
      <c r="K83" s="38"/>
      <c r="L83" s="39"/>
      <c r="M83" s="40" t="str">
        <f aca="false">IF($E83="","",IF($H83&lt;&gt;"",$H83,$B$5))</f>
        <v/>
      </c>
      <c r="N83" s="41" t="str">
        <f aca="false">IF($E83="","",IF($I83&lt;&gt;"",$I83,IFERROR(IF(N(INDEX($E$4:$E$7,MATCH($C83,$D$4:$D$7,0)))=0,"",INDEX($E$4:$E$7,MATCH($C83,$D$4:$D$7,0))),"")))</f>
        <v/>
      </c>
      <c r="O83" s="42" t="str">
        <f aca="false">IF($E83="","",IF($L83&lt;&gt;"",$L83,IFERROR(IF(N(INDEX($F$4:$F$7,MATCH($C83,$D$4:$D$7,0)))=0,"",INDEX($F$4:$F$7,MATCH($C83,$D$4:$D$7,0))),"")))</f>
        <v/>
      </c>
      <c r="P83" s="43" t="str">
        <f aca="false">IF($E83="","",N($B$4)*M83)</f>
        <v/>
      </c>
      <c r="Q83" s="44" t="str">
        <f aca="false">IF(OR($E83="",$F83=""),"",ABS($E83-$F83))</f>
        <v/>
      </c>
      <c r="R83" s="45" t="str">
        <f aca="false">IF(OR($C83&lt;&gt;"Forex",Q83=""),"",Q83/IF($K83="",0.0001,$K83))</f>
        <v/>
      </c>
      <c r="S83" s="43" t="str">
        <f aca="false">IF(OR($C83&lt;&gt;"Forex",N83=""),"",IF($K83="",0.0001,$K83)*N83*IF($J83="",1,$J83))</f>
        <v/>
      </c>
      <c r="T83" s="43" t="str">
        <f aca="false">IF(OR(Q83="",N83=""),"",IF(Q83=0,"",Q83*N83*IF($J83="",1,$J83)))</f>
        <v/>
      </c>
      <c r="U83" s="42" t="str">
        <f aca="false">IF(OR(T83="",O83=""),"",ROUNDDOWN(P83/T83/O83+0.000000001,0)*O83)</f>
        <v/>
      </c>
      <c r="V83" s="42" t="str">
        <f aca="false">IF(U83="","",IF(N(INDEX($G$4:$G$7,MATCH($C83,$D$4:$D$7,0)))=0,"",ROUNDDOWN(N($B$4)*INDEX($G$4:$G$7,MATCH($C83,$D$4:$D$7,0))/($E83*N83*IF($J83="",1,$J83))/O83+0.000000001,0)*O83))</f>
        <v/>
      </c>
      <c r="W83" s="46" t="str">
        <f aca="false">IF(U83="","",IF(V83="",U83,MIN(U83,V83)))</f>
        <v/>
      </c>
      <c r="X83" s="47" t="str">
        <f aca="false">IF($E83="","",IFERROR(INDEX($H$4:$H$7,MATCH($C83,$D$4:$D$7,0)),""))</f>
        <v/>
      </c>
      <c r="Y83" s="43" t="str">
        <f aca="false">IF(W83="","",W83*T83)</f>
        <v/>
      </c>
      <c r="Z83" s="40" t="str">
        <f aca="false">IF(OR(Y83="",N($B$4)=0),"",Y83/$B$4)</f>
        <v/>
      </c>
      <c r="AA83" s="43" t="str">
        <f aca="false">IF(W83="","",W83*$E83*N83*IF($J83="",1,$J83))</f>
        <v/>
      </c>
      <c r="AB83" s="44" t="str">
        <f aca="false">IF(OR(Q83="",N(Q83)=0),"",IF($G83&lt;&gt;"",$G83,$E83+SIGN($E83-$F83)*$B$6*Q83))</f>
        <v/>
      </c>
      <c r="AC83" s="48" t="str">
        <f aca="false">IF(AB83="","",ABS(AB83-$E83)/Q83)</f>
        <v/>
      </c>
      <c r="AD83" s="43" t="str">
        <f aca="false">IF(OR(W83="",AB83=""),"",W83*ABS(AB83-$E83)*N83*IF($J83="",1,$J83))</f>
        <v/>
      </c>
      <c r="AE83" s="47" t="str">
        <f aca="false">IF($E83="","",IF(N($B$4)&lt;=0,"Enter account size",IF(ISNA(MATCH($C83,$D$4:$D$7,0)),"Pick a market",IF($F83="","Enter stop price",IF(Q83=0,"Stop equals entry",IF(AND($D83="Long",$F83&gt;$E83),"Stop above entry for a long",IF(AND($D83="Short",$F83&lt;$E83),"Stop below entry for a short",IF(N83="","Enter multiplier",IF(AND($G83&lt;&gt;"",($G83-$E83)*($E83-$F83)&lt;=0),"Target on wrong side of entry",IF(W83=0,"Size rounds to 0: risk too small",IF(W83&lt;U83,"Capped by max position","OK")))))))))))</f>
        <v/>
      </c>
    </row>
    <row r="84" customFormat="false" ht="15" hidden="false" customHeight="false" outlineLevel="0" collapsed="false">
      <c r="A84" s="32"/>
      <c r="B84" s="33"/>
      <c r="C84" s="33"/>
      <c r="D84" s="33"/>
      <c r="E84" s="34"/>
      <c r="F84" s="34"/>
      <c r="G84" s="34"/>
      <c r="H84" s="35"/>
      <c r="I84" s="36"/>
      <c r="J84" s="37"/>
      <c r="K84" s="38"/>
      <c r="L84" s="39"/>
      <c r="M84" s="40" t="str">
        <f aca="false">IF($E84="","",IF($H84&lt;&gt;"",$H84,$B$5))</f>
        <v/>
      </c>
      <c r="N84" s="41" t="str">
        <f aca="false">IF($E84="","",IF($I84&lt;&gt;"",$I84,IFERROR(IF(N(INDEX($E$4:$E$7,MATCH($C84,$D$4:$D$7,0)))=0,"",INDEX($E$4:$E$7,MATCH($C84,$D$4:$D$7,0))),"")))</f>
        <v/>
      </c>
      <c r="O84" s="42" t="str">
        <f aca="false">IF($E84="","",IF($L84&lt;&gt;"",$L84,IFERROR(IF(N(INDEX($F$4:$F$7,MATCH($C84,$D$4:$D$7,0)))=0,"",INDEX($F$4:$F$7,MATCH($C84,$D$4:$D$7,0))),"")))</f>
        <v/>
      </c>
      <c r="P84" s="43" t="str">
        <f aca="false">IF($E84="","",N($B$4)*M84)</f>
        <v/>
      </c>
      <c r="Q84" s="44" t="str">
        <f aca="false">IF(OR($E84="",$F84=""),"",ABS($E84-$F84))</f>
        <v/>
      </c>
      <c r="R84" s="45" t="str">
        <f aca="false">IF(OR($C84&lt;&gt;"Forex",Q84=""),"",Q84/IF($K84="",0.0001,$K84))</f>
        <v/>
      </c>
      <c r="S84" s="43" t="str">
        <f aca="false">IF(OR($C84&lt;&gt;"Forex",N84=""),"",IF($K84="",0.0001,$K84)*N84*IF($J84="",1,$J84))</f>
        <v/>
      </c>
      <c r="T84" s="43" t="str">
        <f aca="false">IF(OR(Q84="",N84=""),"",IF(Q84=0,"",Q84*N84*IF($J84="",1,$J84)))</f>
        <v/>
      </c>
      <c r="U84" s="42" t="str">
        <f aca="false">IF(OR(T84="",O84=""),"",ROUNDDOWN(P84/T84/O84+0.000000001,0)*O84)</f>
        <v/>
      </c>
      <c r="V84" s="42" t="str">
        <f aca="false">IF(U84="","",IF(N(INDEX($G$4:$G$7,MATCH($C84,$D$4:$D$7,0)))=0,"",ROUNDDOWN(N($B$4)*INDEX($G$4:$G$7,MATCH($C84,$D$4:$D$7,0))/($E84*N84*IF($J84="",1,$J84))/O84+0.000000001,0)*O84))</f>
        <v/>
      </c>
      <c r="W84" s="46" t="str">
        <f aca="false">IF(U84="","",IF(V84="",U84,MIN(U84,V84)))</f>
        <v/>
      </c>
      <c r="X84" s="47" t="str">
        <f aca="false">IF($E84="","",IFERROR(INDEX($H$4:$H$7,MATCH($C84,$D$4:$D$7,0)),""))</f>
        <v/>
      </c>
      <c r="Y84" s="43" t="str">
        <f aca="false">IF(W84="","",W84*T84)</f>
        <v/>
      </c>
      <c r="Z84" s="40" t="str">
        <f aca="false">IF(OR(Y84="",N($B$4)=0),"",Y84/$B$4)</f>
        <v/>
      </c>
      <c r="AA84" s="43" t="str">
        <f aca="false">IF(W84="","",W84*$E84*N84*IF($J84="",1,$J84))</f>
        <v/>
      </c>
      <c r="AB84" s="44" t="str">
        <f aca="false">IF(OR(Q84="",N(Q84)=0),"",IF($G84&lt;&gt;"",$G84,$E84+SIGN($E84-$F84)*$B$6*Q84))</f>
        <v/>
      </c>
      <c r="AC84" s="48" t="str">
        <f aca="false">IF(AB84="","",ABS(AB84-$E84)/Q84)</f>
        <v/>
      </c>
      <c r="AD84" s="43" t="str">
        <f aca="false">IF(OR(W84="",AB84=""),"",W84*ABS(AB84-$E84)*N84*IF($J84="",1,$J84))</f>
        <v/>
      </c>
      <c r="AE84" s="47" t="str">
        <f aca="false">IF($E84="","",IF(N($B$4)&lt;=0,"Enter account size",IF(ISNA(MATCH($C84,$D$4:$D$7,0)),"Pick a market",IF($F84="","Enter stop price",IF(Q84=0,"Stop equals entry",IF(AND($D84="Long",$F84&gt;$E84),"Stop above entry for a long",IF(AND($D84="Short",$F84&lt;$E84),"Stop below entry for a short",IF(N84="","Enter multiplier",IF(AND($G84&lt;&gt;"",($G84-$E84)*($E84-$F84)&lt;=0),"Target on wrong side of entry",IF(W84=0,"Size rounds to 0: risk too small",IF(W84&lt;U84,"Capped by max position","OK")))))))))))</f>
        <v/>
      </c>
    </row>
    <row r="85" customFormat="false" ht="15" hidden="false" customHeight="false" outlineLevel="0" collapsed="false">
      <c r="A85" s="32"/>
      <c r="B85" s="33"/>
      <c r="C85" s="33"/>
      <c r="D85" s="33"/>
      <c r="E85" s="34"/>
      <c r="F85" s="34"/>
      <c r="G85" s="34"/>
      <c r="H85" s="35"/>
      <c r="I85" s="36"/>
      <c r="J85" s="37"/>
      <c r="K85" s="38"/>
      <c r="L85" s="39"/>
      <c r="M85" s="40" t="str">
        <f aca="false">IF($E85="","",IF($H85&lt;&gt;"",$H85,$B$5))</f>
        <v/>
      </c>
      <c r="N85" s="41" t="str">
        <f aca="false">IF($E85="","",IF($I85&lt;&gt;"",$I85,IFERROR(IF(N(INDEX($E$4:$E$7,MATCH($C85,$D$4:$D$7,0)))=0,"",INDEX($E$4:$E$7,MATCH($C85,$D$4:$D$7,0))),"")))</f>
        <v/>
      </c>
      <c r="O85" s="42" t="str">
        <f aca="false">IF($E85="","",IF($L85&lt;&gt;"",$L85,IFERROR(IF(N(INDEX($F$4:$F$7,MATCH($C85,$D$4:$D$7,0)))=0,"",INDEX($F$4:$F$7,MATCH($C85,$D$4:$D$7,0))),"")))</f>
        <v/>
      </c>
      <c r="P85" s="43" t="str">
        <f aca="false">IF($E85="","",N($B$4)*M85)</f>
        <v/>
      </c>
      <c r="Q85" s="44" t="str">
        <f aca="false">IF(OR($E85="",$F85=""),"",ABS($E85-$F85))</f>
        <v/>
      </c>
      <c r="R85" s="45" t="str">
        <f aca="false">IF(OR($C85&lt;&gt;"Forex",Q85=""),"",Q85/IF($K85="",0.0001,$K85))</f>
        <v/>
      </c>
      <c r="S85" s="43" t="str">
        <f aca="false">IF(OR($C85&lt;&gt;"Forex",N85=""),"",IF($K85="",0.0001,$K85)*N85*IF($J85="",1,$J85))</f>
        <v/>
      </c>
      <c r="T85" s="43" t="str">
        <f aca="false">IF(OR(Q85="",N85=""),"",IF(Q85=0,"",Q85*N85*IF($J85="",1,$J85)))</f>
        <v/>
      </c>
      <c r="U85" s="42" t="str">
        <f aca="false">IF(OR(T85="",O85=""),"",ROUNDDOWN(P85/T85/O85+0.000000001,0)*O85)</f>
        <v/>
      </c>
      <c r="V85" s="42" t="str">
        <f aca="false">IF(U85="","",IF(N(INDEX($G$4:$G$7,MATCH($C85,$D$4:$D$7,0)))=0,"",ROUNDDOWN(N($B$4)*INDEX($G$4:$G$7,MATCH($C85,$D$4:$D$7,0))/($E85*N85*IF($J85="",1,$J85))/O85+0.000000001,0)*O85))</f>
        <v/>
      </c>
      <c r="W85" s="46" t="str">
        <f aca="false">IF(U85="","",IF(V85="",U85,MIN(U85,V85)))</f>
        <v/>
      </c>
      <c r="X85" s="47" t="str">
        <f aca="false">IF($E85="","",IFERROR(INDEX($H$4:$H$7,MATCH($C85,$D$4:$D$7,0)),""))</f>
        <v/>
      </c>
      <c r="Y85" s="43" t="str">
        <f aca="false">IF(W85="","",W85*T85)</f>
        <v/>
      </c>
      <c r="Z85" s="40" t="str">
        <f aca="false">IF(OR(Y85="",N($B$4)=0),"",Y85/$B$4)</f>
        <v/>
      </c>
      <c r="AA85" s="43" t="str">
        <f aca="false">IF(W85="","",W85*$E85*N85*IF($J85="",1,$J85))</f>
        <v/>
      </c>
      <c r="AB85" s="44" t="str">
        <f aca="false">IF(OR(Q85="",N(Q85)=0),"",IF($G85&lt;&gt;"",$G85,$E85+SIGN($E85-$F85)*$B$6*Q85))</f>
        <v/>
      </c>
      <c r="AC85" s="48" t="str">
        <f aca="false">IF(AB85="","",ABS(AB85-$E85)/Q85)</f>
        <v/>
      </c>
      <c r="AD85" s="43" t="str">
        <f aca="false">IF(OR(W85="",AB85=""),"",W85*ABS(AB85-$E85)*N85*IF($J85="",1,$J85))</f>
        <v/>
      </c>
      <c r="AE85" s="47" t="str">
        <f aca="false">IF($E85="","",IF(N($B$4)&lt;=0,"Enter account size",IF(ISNA(MATCH($C85,$D$4:$D$7,0)),"Pick a market",IF($F85="","Enter stop price",IF(Q85=0,"Stop equals entry",IF(AND($D85="Long",$F85&gt;$E85),"Stop above entry for a long",IF(AND($D85="Short",$F85&lt;$E85),"Stop below entry for a short",IF(N85="","Enter multiplier",IF(AND($G85&lt;&gt;"",($G85-$E85)*($E85-$F85)&lt;=0),"Target on wrong side of entry",IF(W85=0,"Size rounds to 0: risk too small",IF(W85&lt;U85,"Capped by max position","OK")))))))))))</f>
        <v/>
      </c>
    </row>
    <row r="86" customFormat="false" ht="15" hidden="false" customHeight="false" outlineLevel="0" collapsed="false">
      <c r="A86" s="32"/>
      <c r="B86" s="33"/>
      <c r="C86" s="33"/>
      <c r="D86" s="33"/>
      <c r="E86" s="34"/>
      <c r="F86" s="34"/>
      <c r="G86" s="34"/>
      <c r="H86" s="35"/>
      <c r="I86" s="36"/>
      <c r="J86" s="37"/>
      <c r="K86" s="38"/>
      <c r="L86" s="39"/>
      <c r="M86" s="40" t="str">
        <f aca="false">IF($E86="","",IF($H86&lt;&gt;"",$H86,$B$5))</f>
        <v/>
      </c>
      <c r="N86" s="41" t="str">
        <f aca="false">IF($E86="","",IF($I86&lt;&gt;"",$I86,IFERROR(IF(N(INDEX($E$4:$E$7,MATCH($C86,$D$4:$D$7,0)))=0,"",INDEX($E$4:$E$7,MATCH($C86,$D$4:$D$7,0))),"")))</f>
        <v/>
      </c>
      <c r="O86" s="42" t="str">
        <f aca="false">IF($E86="","",IF($L86&lt;&gt;"",$L86,IFERROR(IF(N(INDEX($F$4:$F$7,MATCH($C86,$D$4:$D$7,0)))=0,"",INDEX($F$4:$F$7,MATCH($C86,$D$4:$D$7,0))),"")))</f>
        <v/>
      </c>
      <c r="P86" s="43" t="str">
        <f aca="false">IF($E86="","",N($B$4)*M86)</f>
        <v/>
      </c>
      <c r="Q86" s="44" t="str">
        <f aca="false">IF(OR($E86="",$F86=""),"",ABS($E86-$F86))</f>
        <v/>
      </c>
      <c r="R86" s="45" t="str">
        <f aca="false">IF(OR($C86&lt;&gt;"Forex",Q86=""),"",Q86/IF($K86="",0.0001,$K86))</f>
        <v/>
      </c>
      <c r="S86" s="43" t="str">
        <f aca="false">IF(OR($C86&lt;&gt;"Forex",N86=""),"",IF($K86="",0.0001,$K86)*N86*IF($J86="",1,$J86))</f>
        <v/>
      </c>
      <c r="T86" s="43" t="str">
        <f aca="false">IF(OR(Q86="",N86=""),"",IF(Q86=0,"",Q86*N86*IF($J86="",1,$J86)))</f>
        <v/>
      </c>
      <c r="U86" s="42" t="str">
        <f aca="false">IF(OR(T86="",O86=""),"",ROUNDDOWN(P86/T86/O86+0.000000001,0)*O86)</f>
        <v/>
      </c>
      <c r="V86" s="42" t="str">
        <f aca="false">IF(U86="","",IF(N(INDEX($G$4:$G$7,MATCH($C86,$D$4:$D$7,0)))=0,"",ROUNDDOWN(N($B$4)*INDEX($G$4:$G$7,MATCH($C86,$D$4:$D$7,0))/($E86*N86*IF($J86="",1,$J86))/O86+0.000000001,0)*O86))</f>
        <v/>
      </c>
      <c r="W86" s="46" t="str">
        <f aca="false">IF(U86="","",IF(V86="",U86,MIN(U86,V86)))</f>
        <v/>
      </c>
      <c r="X86" s="47" t="str">
        <f aca="false">IF($E86="","",IFERROR(INDEX($H$4:$H$7,MATCH($C86,$D$4:$D$7,0)),""))</f>
        <v/>
      </c>
      <c r="Y86" s="43" t="str">
        <f aca="false">IF(W86="","",W86*T86)</f>
        <v/>
      </c>
      <c r="Z86" s="40" t="str">
        <f aca="false">IF(OR(Y86="",N($B$4)=0),"",Y86/$B$4)</f>
        <v/>
      </c>
      <c r="AA86" s="43" t="str">
        <f aca="false">IF(W86="","",W86*$E86*N86*IF($J86="",1,$J86))</f>
        <v/>
      </c>
      <c r="AB86" s="44" t="str">
        <f aca="false">IF(OR(Q86="",N(Q86)=0),"",IF($G86&lt;&gt;"",$G86,$E86+SIGN($E86-$F86)*$B$6*Q86))</f>
        <v/>
      </c>
      <c r="AC86" s="48" t="str">
        <f aca="false">IF(AB86="","",ABS(AB86-$E86)/Q86)</f>
        <v/>
      </c>
      <c r="AD86" s="43" t="str">
        <f aca="false">IF(OR(W86="",AB86=""),"",W86*ABS(AB86-$E86)*N86*IF($J86="",1,$J86))</f>
        <v/>
      </c>
      <c r="AE86" s="47" t="str">
        <f aca="false">IF($E86="","",IF(N($B$4)&lt;=0,"Enter account size",IF(ISNA(MATCH($C86,$D$4:$D$7,0)),"Pick a market",IF($F86="","Enter stop price",IF(Q86=0,"Stop equals entry",IF(AND($D86="Long",$F86&gt;$E86),"Stop above entry for a long",IF(AND($D86="Short",$F86&lt;$E86),"Stop below entry for a short",IF(N86="","Enter multiplier",IF(AND($G86&lt;&gt;"",($G86-$E86)*($E86-$F86)&lt;=0),"Target on wrong side of entry",IF(W86=0,"Size rounds to 0: risk too small",IF(W86&lt;U86,"Capped by max position","OK")))))))))))</f>
        <v/>
      </c>
    </row>
    <row r="87" customFormat="false" ht="15" hidden="false" customHeight="false" outlineLevel="0" collapsed="false">
      <c r="A87" s="32"/>
      <c r="B87" s="33"/>
      <c r="C87" s="33"/>
      <c r="D87" s="33"/>
      <c r="E87" s="34"/>
      <c r="F87" s="34"/>
      <c r="G87" s="34"/>
      <c r="H87" s="35"/>
      <c r="I87" s="36"/>
      <c r="J87" s="37"/>
      <c r="K87" s="38"/>
      <c r="L87" s="39"/>
      <c r="M87" s="40" t="str">
        <f aca="false">IF($E87="","",IF($H87&lt;&gt;"",$H87,$B$5))</f>
        <v/>
      </c>
      <c r="N87" s="41" t="str">
        <f aca="false">IF($E87="","",IF($I87&lt;&gt;"",$I87,IFERROR(IF(N(INDEX($E$4:$E$7,MATCH($C87,$D$4:$D$7,0)))=0,"",INDEX($E$4:$E$7,MATCH($C87,$D$4:$D$7,0))),"")))</f>
        <v/>
      </c>
      <c r="O87" s="42" t="str">
        <f aca="false">IF($E87="","",IF($L87&lt;&gt;"",$L87,IFERROR(IF(N(INDEX($F$4:$F$7,MATCH($C87,$D$4:$D$7,0)))=0,"",INDEX($F$4:$F$7,MATCH($C87,$D$4:$D$7,0))),"")))</f>
        <v/>
      </c>
      <c r="P87" s="43" t="str">
        <f aca="false">IF($E87="","",N($B$4)*M87)</f>
        <v/>
      </c>
      <c r="Q87" s="44" t="str">
        <f aca="false">IF(OR($E87="",$F87=""),"",ABS($E87-$F87))</f>
        <v/>
      </c>
      <c r="R87" s="45" t="str">
        <f aca="false">IF(OR($C87&lt;&gt;"Forex",Q87=""),"",Q87/IF($K87="",0.0001,$K87))</f>
        <v/>
      </c>
      <c r="S87" s="43" t="str">
        <f aca="false">IF(OR($C87&lt;&gt;"Forex",N87=""),"",IF($K87="",0.0001,$K87)*N87*IF($J87="",1,$J87))</f>
        <v/>
      </c>
      <c r="T87" s="43" t="str">
        <f aca="false">IF(OR(Q87="",N87=""),"",IF(Q87=0,"",Q87*N87*IF($J87="",1,$J87)))</f>
        <v/>
      </c>
      <c r="U87" s="42" t="str">
        <f aca="false">IF(OR(T87="",O87=""),"",ROUNDDOWN(P87/T87/O87+0.000000001,0)*O87)</f>
        <v/>
      </c>
      <c r="V87" s="42" t="str">
        <f aca="false">IF(U87="","",IF(N(INDEX($G$4:$G$7,MATCH($C87,$D$4:$D$7,0)))=0,"",ROUNDDOWN(N($B$4)*INDEX($G$4:$G$7,MATCH($C87,$D$4:$D$7,0))/($E87*N87*IF($J87="",1,$J87))/O87+0.000000001,0)*O87))</f>
        <v/>
      </c>
      <c r="W87" s="46" t="str">
        <f aca="false">IF(U87="","",IF(V87="",U87,MIN(U87,V87)))</f>
        <v/>
      </c>
      <c r="X87" s="47" t="str">
        <f aca="false">IF($E87="","",IFERROR(INDEX($H$4:$H$7,MATCH($C87,$D$4:$D$7,0)),""))</f>
        <v/>
      </c>
      <c r="Y87" s="43" t="str">
        <f aca="false">IF(W87="","",W87*T87)</f>
        <v/>
      </c>
      <c r="Z87" s="40" t="str">
        <f aca="false">IF(OR(Y87="",N($B$4)=0),"",Y87/$B$4)</f>
        <v/>
      </c>
      <c r="AA87" s="43" t="str">
        <f aca="false">IF(W87="","",W87*$E87*N87*IF($J87="",1,$J87))</f>
        <v/>
      </c>
      <c r="AB87" s="44" t="str">
        <f aca="false">IF(OR(Q87="",N(Q87)=0),"",IF($G87&lt;&gt;"",$G87,$E87+SIGN($E87-$F87)*$B$6*Q87))</f>
        <v/>
      </c>
      <c r="AC87" s="48" t="str">
        <f aca="false">IF(AB87="","",ABS(AB87-$E87)/Q87)</f>
        <v/>
      </c>
      <c r="AD87" s="43" t="str">
        <f aca="false">IF(OR(W87="",AB87=""),"",W87*ABS(AB87-$E87)*N87*IF($J87="",1,$J87))</f>
        <v/>
      </c>
      <c r="AE87" s="47" t="str">
        <f aca="false">IF($E87="","",IF(N($B$4)&lt;=0,"Enter account size",IF(ISNA(MATCH($C87,$D$4:$D$7,0)),"Pick a market",IF($F87="","Enter stop price",IF(Q87=0,"Stop equals entry",IF(AND($D87="Long",$F87&gt;$E87),"Stop above entry for a long",IF(AND($D87="Short",$F87&lt;$E87),"Stop below entry for a short",IF(N87="","Enter multiplier",IF(AND($G87&lt;&gt;"",($G87-$E87)*($E87-$F87)&lt;=0),"Target on wrong side of entry",IF(W87=0,"Size rounds to 0: risk too small",IF(W87&lt;U87,"Capped by max position","OK")))))))))))</f>
        <v/>
      </c>
    </row>
    <row r="88" customFormat="false" ht="15" hidden="false" customHeight="false" outlineLevel="0" collapsed="false">
      <c r="A88" s="32"/>
      <c r="B88" s="33"/>
      <c r="C88" s="33"/>
      <c r="D88" s="33"/>
      <c r="E88" s="34"/>
      <c r="F88" s="34"/>
      <c r="G88" s="34"/>
      <c r="H88" s="35"/>
      <c r="I88" s="36"/>
      <c r="J88" s="37"/>
      <c r="K88" s="38"/>
      <c r="L88" s="39"/>
      <c r="M88" s="40" t="str">
        <f aca="false">IF($E88="","",IF($H88&lt;&gt;"",$H88,$B$5))</f>
        <v/>
      </c>
      <c r="N88" s="41" t="str">
        <f aca="false">IF($E88="","",IF($I88&lt;&gt;"",$I88,IFERROR(IF(N(INDEX($E$4:$E$7,MATCH($C88,$D$4:$D$7,0)))=0,"",INDEX($E$4:$E$7,MATCH($C88,$D$4:$D$7,0))),"")))</f>
        <v/>
      </c>
      <c r="O88" s="42" t="str">
        <f aca="false">IF($E88="","",IF($L88&lt;&gt;"",$L88,IFERROR(IF(N(INDEX($F$4:$F$7,MATCH($C88,$D$4:$D$7,0)))=0,"",INDEX($F$4:$F$7,MATCH($C88,$D$4:$D$7,0))),"")))</f>
        <v/>
      </c>
      <c r="P88" s="43" t="str">
        <f aca="false">IF($E88="","",N($B$4)*M88)</f>
        <v/>
      </c>
      <c r="Q88" s="44" t="str">
        <f aca="false">IF(OR($E88="",$F88=""),"",ABS($E88-$F88))</f>
        <v/>
      </c>
      <c r="R88" s="45" t="str">
        <f aca="false">IF(OR($C88&lt;&gt;"Forex",Q88=""),"",Q88/IF($K88="",0.0001,$K88))</f>
        <v/>
      </c>
      <c r="S88" s="43" t="str">
        <f aca="false">IF(OR($C88&lt;&gt;"Forex",N88=""),"",IF($K88="",0.0001,$K88)*N88*IF($J88="",1,$J88))</f>
        <v/>
      </c>
      <c r="T88" s="43" t="str">
        <f aca="false">IF(OR(Q88="",N88=""),"",IF(Q88=0,"",Q88*N88*IF($J88="",1,$J88)))</f>
        <v/>
      </c>
      <c r="U88" s="42" t="str">
        <f aca="false">IF(OR(T88="",O88=""),"",ROUNDDOWN(P88/T88/O88+0.000000001,0)*O88)</f>
        <v/>
      </c>
      <c r="V88" s="42" t="str">
        <f aca="false">IF(U88="","",IF(N(INDEX($G$4:$G$7,MATCH($C88,$D$4:$D$7,0)))=0,"",ROUNDDOWN(N($B$4)*INDEX($G$4:$G$7,MATCH($C88,$D$4:$D$7,0))/($E88*N88*IF($J88="",1,$J88))/O88+0.000000001,0)*O88))</f>
        <v/>
      </c>
      <c r="W88" s="46" t="str">
        <f aca="false">IF(U88="","",IF(V88="",U88,MIN(U88,V88)))</f>
        <v/>
      </c>
      <c r="X88" s="47" t="str">
        <f aca="false">IF($E88="","",IFERROR(INDEX($H$4:$H$7,MATCH($C88,$D$4:$D$7,0)),""))</f>
        <v/>
      </c>
      <c r="Y88" s="43" t="str">
        <f aca="false">IF(W88="","",W88*T88)</f>
        <v/>
      </c>
      <c r="Z88" s="40" t="str">
        <f aca="false">IF(OR(Y88="",N($B$4)=0),"",Y88/$B$4)</f>
        <v/>
      </c>
      <c r="AA88" s="43" t="str">
        <f aca="false">IF(W88="","",W88*$E88*N88*IF($J88="",1,$J88))</f>
        <v/>
      </c>
      <c r="AB88" s="44" t="str">
        <f aca="false">IF(OR(Q88="",N(Q88)=0),"",IF($G88&lt;&gt;"",$G88,$E88+SIGN($E88-$F88)*$B$6*Q88))</f>
        <v/>
      </c>
      <c r="AC88" s="48" t="str">
        <f aca="false">IF(AB88="","",ABS(AB88-$E88)/Q88)</f>
        <v/>
      </c>
      <c r="AD88" s="43" t="str">
        <f aca="false">IF(OR(W88="",AB88=""),"",W88*ABS(AB88-$E88)*N88*IF($J88="",1,$J88))</f>
        <v/>
      </c>
      <c r="AE88" s="47" t="str">
        <f aca="false">IF($E88="","",IF(N($B$4)&lt;=0,"Enter account size",IF(ISNA(MATCH($C88,$D$4:$D$7,0)),"Pick a market",IF($F88="","Enter stop price",IF(Q88=0,"Stop equals entry",IF(AND($D88="Long",$F88&gt;$E88),"Stop above entry for a long",IF(AND($D88="Short",$F88&lt;$E88),"Stop below entry for a short",IF(N88="","Enter multiplier",IF(AND($G88&lt;&gt;"",($G88-$E88)*($E88-$F88)&lt;=0),"Target on wrong side of entry",IF(W88=0,"Size rounds to 0: risk too small",IF(W88&lt;U88,"Capped by max position","OK")))))))))))</f>
        <v/>
      </c>
    </row>
    <row r="89" customFormat="false" ht="15" hidden="false" customHeight="false" outlineLevel="0" collapsed="false">
      <c r="A89" s="32"/>
      <c r="B89" s="33"/>
      <c r="C89" s="33"/>
      <c r="D89" s="33"/>
      <c r="E89" s="34"/>
      <c r="F89" s="34"/>
      <c r="G89" s="34"/>
      <c r="H89" s="35"/>
      <c r="I89" s="36"/>
      <c r="J89" s="37"/>
      <c r="K89" s="38"/>
      <c r="L89" s="39"/>
      <c r="M89" s="40" t="str">
        <f aca="false">IF($E89="","",IF($H89&lt;&gt;"",$H89,$B$5))</f>
        <v/>
      </c>
      <c r="N89" s="41" t="str">
        <f aca="false">IF($E89="","",IF($I89&lt;&gt;"",$I89,IFERROR(IF(N(INDEX($E$4:$E$7,MATCH($C89,$D$4:$D$7,0)))=0,"",INDEX($E$4:$E$7,MATCH($C89,$D$4:$D$7,0))),"")))</f>
        <v/>
      </c>
      <c r="O89" s="42" t="str">
        <f aca="false">IF($E89="","",IF($L89&lt;&gt;"",$L89,IFERROR(IF(N(INDEX($F$4:$F$7,MATCH($C89,$D$4:$D$7,0)))=0,"",INDEX($F$4:$F$7,MATCH($C89,$D$4:$D$7,0))),"")))</f>
        <v/>
      </c>
      <c r="P89" s="43" t="str">
        <f aca="false">IF($E89="","",N($B$4)*M89)</f>
        <v/>
      </c>
      <c r="Q89" s="44" t="str">
        <f aca="false">IF(OR($E89="",$F89=""),"",ABS($E89-$F89))</f>
        <v/>
      </c>
      <c r="R89" s="45" t="str">
        <f aca="false">IF(OR($C89&lt;&gt;"Forex",Q89=""),"",Q89/IF($K89="",0.0001,$K89))</f>
        <v/>
      </c>
      <c r="S89" s="43" t="str">
        <f aca="false">IF(OR($C89&lt;&gt;"Forex",N89=""),"",IF($K89="",0.0001,$K89)*N89*IF($J89="",1,$J89))</f>
        <v/>
      </c>
      <c r="T89" s="43" t="str">
        <f aca="false">IF(OR(Q89="",N89=""),"",IF(Q89=0,"",Q89*N89*IF($J89="",1,$J89)))</f>
        <v/>
      </c>
      <c r="U89" s="42" t="str">
        <f aca="false">IF(OR(T89="",O89=""),"",ROUNDDOWN(P89/T89/O89+0.000000001,0)*O89)</f>
        <v/>
      </c>
      <c r="V89" s="42" t="str">
        <f aca="false">IF(U89="","",IF(N(INDEX($G$4:$G$7,MATCH($C89,$D$4:$D$7,0)))=0,"",ROUNDDOWN(N($B$4)*INDEX($G$4:$G$7,MATCH($C89,$D$4:$D$7,0))/($E89*N89*IF($J89="",1,$J89))/O89+0.000000001,0)*O89))</f>
        <v/>
      </c>
      <c r="W89" s="46" t="str">
        <f aca="false">IF(U89="","",IF(V89="",U89,MIN(U89,V89)))</f>
        <v/>
      </c>
      <c r="X89" s="47" t="str">
        <f aca="false">IF($E89="","",IFERROR(INDEX($H$4:$H$7,MATCH($C89,$D$4:$D$7,0)),""))</f>
        <v/>
      </c>
      <c r="Y89" s="43" t="str">
        <f aca="false">IF(W89="","",W89*T89)</f>
        <v/>
      </c>
      <c r="Z89" s="40" t="str">
        <f aca="false">IF(OR(Y89="",N($B$4)=0),"",Y89/$B$4)</f>
        <v/>
      </c>
      <c r="AA89" s="43" t="str">
        <f aca="false">IF(W89="","",W89*$E89*N89*IF($J89="",1,$J89))</f>
        <v/>
      </c>
      <c r="AB89" s="44" t="str">
        <f aca="false">IF(OR(Q89="",N(Q89)=0),"",IF($G89&lt;&gt;"",$G89,$E89+SIGN($E89-$F89)*$B$6*Q89))</f>
        <v/>
      </c>
      <c r="AC89" s="48" t="str">
        <f aca="false">IF(AB89="","",ABS(AB89-$E89)/Q89)</f>
        <v/>
      </c>
      <c r="AD89" s="43" t="str">
        <f aca="false">IF(OR(W89="",AB89=""),"",W89*ABS(AB89-$E89)*N89*IF($J89="",1,$J89))</f>
        <v/>
      </c>
      <c r="AE89" s="47" t="str">
        <f aca="false">IF($E89="","",IF(N($B$4)&lt;=0,"Enter account size",IF(ISNA(MATCH($C89,$D$4:$D$7,0)),"Pick a market",IF($F89="","Enter stop price",IF(Q89=0,"Stop equals entry",IF(AND($D89="Long",$F89&gt;$E89),"Stop above entry for a long",IF(AND($D89="Short",$F89&lt;$E89),"Stop below entry for a short",IF(N89="","Enter multiplier",IF(AND($G89&lt;&gt;"",($G89-$E89)*($E89-$F89)&lt;=0),"Target on wrong side of entry",IF(W89=0,"Size rounds to 0: risk too small",IF(W89&lt;U89,"Capped by max position","OK")))))))))))</f>
        <v/>
      </c>
    </row>
    <row r="90" customFormat="false" ht="15" hidden="false" customHeight="false" outlineLevel="0" collapsed="false">
      <c r="A90" s="32"/>
      <c r="B90" s="33"/>
      <c r="C90" s="33"/>
      <c r="D90" s="33"/>
      <c r="E90" s="34"/>
      <c r="F90" s="34"/>
      <c r="G90" s="34"/>
      <c r="H90" s="35"/>
      <c r="I90" s="36"/>
      <c r="J90" s="37"/>
      <c r="K90" s="38"/>
      <c r="L90" s="39"/>
      <c r="M90" s="40" t="str">
        <f aca="false">IF($E90="","",IF($H90&lt;&gt;"",$H90,$B$5))</f>
        <v/>
      </c>
      <c r="N90" s="41" t="str">
        <f aca="false">IF($E90="","",IF($I90&lt;&gt;"",$I90,IFERROR(IF(N(INDEX($E$4:$E$7,MATCH($C90,$D$4:$D$7,0)))=0,"",INDEX($E$4:$E$7,MATCH($C90,$D$4:$D$7,0))),"")))</f>
        <v/>
      </c>
      <c r="O90" s="42" t="str">
        <f aca="false">IF($E90="","",IF($L90&lt;&gt;"",$L90,IFERROR(IF(N(INDEX($F$4:$F$7,MATCH($C90,$D$4:$D$7,0)))=0,"",INDEX($F$4:$F$7,MATCH($C90,$D$4:$D$7,0))),"")))</f>
        <v/>
      </c>
      <c r="P90" s="43" t="str">
        <f aca="false">IF($E90="","",N($B$4)*M90)</f>
        <v/>
      </c>
      <c r="Q90" s="44" t="str">
        <f aca="false">IF(OR($E90="",$F90=""),"",ABS($E90-$F90))</f>
        <v/>
      </c>
      <c r="R90" s="45" t="str">
        <f aca="false">IF(OR($C90&lt;&gt;"Forex",Q90=""),"",Q90/IF($K90="",0.0001,$K90))</f>
        <v/>
      </c>
      <c r="S90" s="43" t="str">
        <f aca="false">IF(OR($C90&lt;&gt;"Forex",N90=""),"",IF($K90="",0.0001,$K90)*N90*IF($J90="",1,$J90))</f>
        <v/>
      </c>
      <c r="T90" s="43" t="str">
        <f aca="false">IF(OR(Q90="",N90=""),"",IF(Q90=0,"",Q90*N90*IF($J90="",1,$J90)))</f>
        <v/>
      </c>
      <c r="U90" s="42" t="str">
        <f aca="false">IF(OR(T90="",O90=""),"",ROUNDDOWN(P90/T90/O90+0.000000001,0)*O90)</f>
        <v/>
      </c>
      <c r="V90" s="42" t="str">
        <f aca="false">IF(U90="","",IF(N(INDEX($G$4:$G$7,MATCH($C90,$D$4:$D$7,0)))=0,"",ROUNDDOWN(N($B$4)*INDEX($G$4:$G$7,MATCH($C90,$D$4:$D$7,0))/($E90*N90*IF($J90="",1,$J90))/O90+0.000000001,0)*O90))</f>
        <v/>
      </c>
      <c r="W90" s="46" t="str">
        <f aca="false">IF(U90="","",IF(V90="",U90,MIN(U90,V90)))</f>
        <v/>
      </c>
      <c r="X90" s="47" t="str">
        <f aca="false">IF($E90="","",IFERROR(INDEX($H$4:$H$7,MATCH($C90,$D$4:$D$7,0)),""))</f>
        <v/>
      </c>
      <c r="Y90" s="43" t="str">
        <f aca="false">IF(W90="","",W90*T90)</f>
        <v/>
      </c>
      <c r="Z90" s="40" t="str">
        <f aca="false">IF(OR(Y90="",N($B$4)=0),"",Y90/$B$4)</f>
        <v/>
      </c>
      <c r="AA90" s="43" t="str">
        <f aca="false">IF(W90="","",W90*$E90*N90*IF($J90="",1,$J90))</f>
        <v/>
      </c>
      <c r="AB90" s="44" t="str">
        <f aca="false">IF(OR(Q90="",N(Q90)=0),"",IF($G90&lt;&gt;"",$G90,$E90+SIGN($E90-$F90)*$B$6*Q90))</f>
        <v/>
      </c>
      <c r="AC90" s="48" t="str">
        <f aca="false">IF(AB90="","",ABS(AB90-$E90)/Q90)</f>
        <v/>
      </c>
      <c r="AD90" s="43" t="str">
        <f aca="false">IF(OR(W90="",AB90=""),"",W90*ABS(AB90-$E90)*N90*IF($J90="",1,$J90))</f>
        <v/>
      </c>
      <c r="AE90" s="47" t="str">
        <f aca="false">IF($E90="","",IF(N($B$4)&lt;=0,"Enter account size",IF(ISNA(MATCH($C90,$D$4:$D$7,0)),"Pick a market",IF($F90="","Enter stop price",IF(Q90=0,"Stop equals entry",IF(AND($D90="Long",$F90&gt;$E90),"Stop above entry for a long",IF(AND($D90="Short",$F90&lt;$E90),"Stop below entry for a short",IF(N90="","Enter multiplier",IF(AND($G90&lt;&gt;"",($G90-$E90)*($E90-$F90)&lt;=0),"Target on wrong side of entry",IF(W90=0,"Size rounds to 0: risk too small",IF(W90&lt;U90,"Capped by max position","OK")))))))))))</f>
        <v/>
      </c>
    </row>
    <row r="91" customFormat="false" ht="15" hidden="false" customHeight="false" outlineLevel="0" collapsed="false">
      <c r="A91" s="32"/>
      <c r="B91" s="33"/>
      <c r="C91" s="33"/>
      <c r="D91" s="33"/>
      <c r="E91" s="34"/>
      <c r="F91" s="34"/>
      <c r="G91" s="34"/>
      <c r="H91" s="35"/>
      <c r="I91" s="36"/>
      <c r="J91" s="37"/>
      <c r="K91" s="38"/>
      <c r="L91" s="39"/>
      <c r="M91" s="40" t="str">
        <f aca="false">IF($E91="","",IF($H91&lt;&gt;"",$H91,$B$5))</f>
        <v/>
      </c>
      <c r="N91" s="41" t="str">
        <f aca="false">IF($E91="","",IF($I91&lt;&gt;"",$I91,IFERROR(IF(N(INDEX($E$4:$E$7,MATCH($C91,$D$4:$D$7,0)))=0,"",INDEX($E$4:$E$7,MATCH($C91,$D$4:$D$7,0))),"")))</f>
        <v/>
      </c>
      <c r="O91" s="42" t="str">
        <f aca="false">IF($E91="","",IF($L91&lt;&gt;"",$L91,IFERROR(IF(N(INDEX($F$4:$F$7,MATCH($C91,$D$4:$D$7,0)))=0,"",INDEX($F$4:$F$7,MATCH($C91,$D$4:$D$7,0))),"")))</f>
        <v/>
      </c>
      <c r="P91" s="43" t="str">
        <f aca="false">IF($E91="","",N($B$4)*M91)</f>
        <v/>
      </c>
      <c r="Q91" s="44" t="str">
        <f aca="false">IF(OR($E91="",$F91=""),"",ABS($E91-$F91))</f>
        <v/>
      </c>
      <c r="R91" s="45" t="str">
        <f aca="false">IF(OR($C91&lt;&gt;"Forex",Q91=""),"",Q91/IF($K91="",0.0001,$K91))</f>
        <v/>
      </c>
      <c r="S91" s="43" t="str">
        <f aca="false">IF(OR($C91&lt;&gt;"Forex",N91=""),"",IF($K91="",0.0001,$K91)*N91*IF($J91="",1,$J91))</f>
        <v/>
      </c>
      <c r="T91" s="43" t="str">
        <f aca="false">IF(OR(Q91="",N91=""),"",IF(Q91=0,"",Q91*N91*IF($J91="",1,$J91)))</f>
        <v/>
      </c>
      <c r="U91" s="42" t="str">
        <f aca="false">IF(OR(T91="",O91=""),"",ROUNDDOWN(P91/T91/O91+0.000000001,0)*O91)</f>
        <v/>
      </c>
      <c r="V91" s="42" t="str">
        <f aca="false">IF(U91="","",IF(N(INDEX($G$4:$G$7,MATCH($C91,$D$4:$D$7,0)))=0,"",ROUNDDOWN(N($B$4)*INDEX($G$4:$G$7,MATCH($C91,$D$4:$D$7,0))/($E91*N91*IF($J91="",1,$J91))/O91+0.000000001,0)*O91))</f>
        <v/>
      </c>
      <c r="W91" s="46" t="str">
        <f aca="false">IF(U91="","",IF(V91="",U91,MIN(U91,V91)))</f>
        <v/>
      </c>
      <c r="X91" s="47" t="str">
        <f aca="false">IF($E91="","",IFERROR(INDEX($H$4:$H$7,MATCH($C91,$D$4:$D$7,0)),""))</f>
        <v/>
      </c>
      <c r="Y91" s="43" t="str">
        <f aca="false">IF(W91="","",W91*T91)</f>
        <v/>
      </c>
      <c r="Z91" s="40" t="str">
        <f aca="false">IF(OR(Y91="",N($B$4)=0),"",Y91/$B$4)</f>
        <v/>
      </c>
      <c r="AA91" s="43" t="str">
        <f aca="false">IF(W91="","",W91*$E91*N91*IF($J91="",1,$J91))</f>
        <v/>
      </c>
      <c r="AB91" s="44" t="str">
        <f aca="false">IF(OR(Q91="",N(Q91)=0),"",IF($G91&lt;&gt;"",$G91,$E91+SIGN($E91-$F91)*$B$6*Q91))</f>
        <v/>
      </c>
      <c r="AC91" s="48" t="str">
        <f aca="false">IF(AB91="","",ABS(AB91-$E91)/Q91)</f>
        <v/>
      </c>
      <c r="AD91" s="43" t="str">
        <f aca="false">IF(OR(W91="",AB91=""),"",W91*ABS(AB91-$E91)*N91*IF($J91="",1,$J91))</f>
        <v/>
      </c>
      <c r="AE91" s="47" t="str">
        <f aca="false">IF($E91="","",IF(N($B$4)&lt;=0,"Enter account size",IF(ISNA(MATCH($C91,$D$4:$D$7,0)),"Pick a market",IF($F91="","Enter stop price",IF(Q91=0,"Stop equals entry",IF(AND($D91="Long",$F91&gt;$E91),"Stop above entry for a long",IF(AND($D91="Short",$F91&lt;$E91),"Stop below entry for a short",IF(N91="","Enter multiplier",IF(AND($G91&lt;&gt;"",($G91-$E91)*($E91-$F91)&lt;=0),"Target on wrong side of entry",IF(W91=0,"Size rounds to 0: risk too small",IF(W91&lt;U91,"Capped by max position","OK")))))))))))</f>
        <v/>
      </c>
    </row>
    <row r="92" customFormat="false" ht="15" hidden="false" customHeight="false" outlineLevel="0" collapsed="false">
      <c r="A92" s="32"/>
      <c r="B92" s="33"/>
      <c r="C92" s="33"/>
      <c r="D92" s="33"/>
      <c r="E92" s="34"/>
      <c r="F92" s="34"/>
      <c r="G92" s="34"/>
      <c r="H92" s="35"/>
      <c r="I92" s="36"/>
      <c r="J92" s="37"/>
      <c r="K92" s="38"/>
      <c r="L92" s="39"/>
      <c r="M92" s="40" t="str">
        <f aca="false">IF($E92="","",IF($H92&lt;&gt;"",$H92,$B$5))</f>
        <v/>
      </c>
      <c r="N92" s="41" t="str">
        <f aca="false">IF($E92="","",IF($I92&lt;&gt;"",$I92,IFERROR(IF(N(INDEX($E$4:$E$7,MATCH($C92,$D$4:$D$7,0)))=0,"",INDEX($E$4:$E$7,MATCH($C92,$D$4:$D$7,0))),"")))</f>
        <v/>
      </c>
      <c r="O92" s="42" t="str">
        <f aca="false">IF($E92="","",IF($L92&lt;&gt;"",$L92,IFERROR(IF(N(INDEX($F$4:$F$7,MATCH($C92,$D$4:$D$7,0)))=0,"",INDEX($F$4:$F$7,MATCH($C92,$D$4:$D$7,0))),"")))</f>
        <v/>
      </c>
      <c r="P92" s="43" t="str">
        <f aca="false">IF($E92="","",N($B$4)*M92)</f>
        <v/>
      </c>
      <c r="Q92" s="44" t="str">
        <f aca="false">IF(OR($E92="",$F92=""),"",ABS($E92-$F92))</f>
        <v/>
      </c>
      <c r="R92" s="45" t="str">
        <f aca="false">IF(OR($C92&lt;&gt;"Forex",Q92=""),"",Q92/IF($K92="",0.0001,$K92))</f>
        <v/>
      </c>
      <c r="S92" s="43" t="str">
        <f aca="false">IF(OR($C92&lt;&gt;"Forex",N92=""),"",IF($K92="",0.0001,$K92)*N92*IF($J92="",1,$J92))</f>
        <v/>
      </c>
      <c r="T92" s="43" t="str">
        <f aca="false">IF(OR(Q92="",N92=""),"",IF(Q92=0,"",Q92*N92*IF($J92="",1,$J92)))</f>
        <v/>
      </c>
      <c r="U92" s="42" t="str">
        <f aca="false">IF(OR(T92="",O92=""),"",ROUNDDOWN(P92/T92/O92+0.000000001,0)*O92)</f>
        <v/>
      </c>
      <c r="V92" s="42" t="str">
        <f aca="false">IF(U92="","",IF(N(INDEX($G$4:$G$7,MATCH($C92,$D$4:$D$7,0)))=0,"",ROUNDDOWN(N($B$4)*INDEX($G$4:$G$7,MATCH($C92,$D$4:$D$7,0))/($E92*N92*IF($J92="",1,$J92))/O92+0.000000001,0)*O92))</f>
        <v/>
      </c>
      <c r="W92" s="46" t="str">
        <f aca="false">IF(U92="","",IF(V92="",U92,MIN(U92,V92)))</f>
        <v/>
      </c>
      <c r="X92" s="47" t="str">
        <f aca="false">IF($E92="","",IFERROR(INDEX($H$4:$H$7,MATCH($C92,$D$4:$D$7,0)),""))</f>
        <v/>
      </c>
      <c r="Y92" s="43" t="str">
        <f aca="false">IF(W92="","",W92*T92)</f>
        <v/>
      </c>
      <c r="Z92" s="40" t="str">
        <f aca="false">IF(OR(Y92="",N($B$4)=0),"",Y92/$B$4)</f>
        <v/>
      </c>
      <c r="AA92" s="43" t="str">
        <f aca="false">IF(W92="","",W92*$E92*N92*IF($J92="",1,$J92))</f>
        <v/>
      </c>
      <c r="AB92" s="44" t="str">
        <f aca="false">IF(OR(Q92="",N(Q92)=0),"",IF($G92&lt;&gt;"",$G92,$E92+SIGN($E92-$F92)*$B$6*Q92))</f>
        <v/>
      </c>
      <c r="AC92" s="48" t="str">
        <f aca="false">IF(AB92="","",ABS(AB92-$E92)/Q92)</f>
        <v/>
      </c>
      <c r="AD92" s="43" t="str">
        <f aca="false">IF(OR(W92="",AB92=""),"",W92*ABS(AB92-$E92)*N92*IF($J92="",1,$J92))</f>
        <v/>
      </c>
      <c r="AE92" s="47" t="str">
        <f aca="false">IF($E92="","",IF(N($B$4)&lt;=0,"Enter account size",IF(ISNA(MATCH($C92,$D$4:$D$7,0)),"Pick a market",IF($F92="","Enter stop price",IF(Q92=0,"Stop equals entry",IF(AND($D92="Long",$F92&gt;$E92),"Stop above entry for a long",IF(AND($D92="Short",$F92&lt;$E92),"Stop below entry for a short",IF(N92="","Enter multiplier",IF(AND($G92&lt;&gt;"",($G92-$E92)*($E92-$F92)&lt;=0),"Target on wrong side of entry",IF(W92=0,"Size rounds to 0: risk too small",IF(W92&lt;U92,"Capped by max position","OK")))))))))))</f>
        <v/>
      </c>
    </row>
    <row r="93" customFormat="false" ht="15" hidden="false" customHeight="false" outlineLevel="0" collapsed="false">
      <c r="A93" s="32"/>
      <c r="B93" s="33"/>
      <c r="C93" s="33"/>
      <c r="D93" s="33"/>
      <c r="E93" s="34"/>
      <c r="F93" s="34"/>
      <c r="G93" s="34"/>
      <c r="H93" s="35"/>
      <c r="I93" s="36"/>
      <c r="J93" s="37"/>
      <c r="K93" s="38"/>
      <c r="L93" s="39"/>
      <c r="M93" s="40" t="str">
        <f aca="false">IF($E93="","",IF($H93&lt;&gt;"",$H93,$B$5))</f>
        <v/>
      </c>
      <c r="N93" s="41" t="str">
        <f aca="false">IF($E93="","",IF($I93&lt;&gt;"",$I93,IFERROR(IF(N(INDEX($E$4:$E$7,MATCH($C93,$D$4:$D$7,0)))=0,"",INDEX($E$4:$E$7,MATCH($C93,$D$4:$D$7,0))),"")))</f>
        <v/>
      </c>
      <c r="O93" s="42" t="str">
        <f aca="false">IF($E93="","",IF($L93&lt;&gt;"",$L93,IFERROR(IF(N(INDEX($F$4:$F$7,MATCH($C93,$D$4:$D$7,0)))=0,"",INDEX($F$4:$F$7,MATCH($C93,$D$4:$D$7,0))),"")))</f>
        <v/>
      </c>
      <c r="P93" s="43" t="str">
        <f aca="false">IF($E93="","",N($B$4)*M93)</f>
        <v/>
      </c>
      <c r="Q93" s="44" t="str">
        <f aca="false">IF(OR($E93="",$F93=""),"",ABS($E93-$F93))</f>
        <v/>
      </c>
      <c r="R93" s="45" t="str">
        <f aca="false">IF(OR($C93&lt;&gt;"Forex",Q93=""),"",Q93/IF($K93="",0.0001,$K93))</f>
        <v/>
      </c>
      <c r="S93" s="43" t="str">
        <f aca="false">IF(OR($C93&lt;&gt;"Forex",N93=""),"",IF($K93="",0.0001,$K93)*N93*IF($J93="",1,$J93))</f>
        <v/>
      </c>
      <c r="T93" s="43" t="str">
        <f aca="false">IF(OR(Q93="",N93=""),"",IF(Q93=0,"",Q93*N93*IF($J93="",1,$J93)))</f>
        <v/>
      </c>
      <c r="U93" s="42" t="str">
        <f aca="false">IF(OR(T93="",O93=""),"",ROUNDDOWN(P93/T93/O93+0.000000001,0)*O93)</f>
        <v/>
      </c>
      <c r="V93" s="42" t="str">
        <f aca="false">IF(U93="","",IF(N(INDEX($G$4:$G$7,MATCH($C93,$D$4:$D$7,0)))=0,"",ROUNDDOWN(N($B$4)*INDEX($G$4:$G$7,MATCH($C93,$D$4:$D$7,0))/($E93*N93*IF($J93="",1,$J93))/O93+0.000000001,0)*O93))</f>
        <v/>
      </c>
      <c r="W93" s="46" t="str">
        <f aca="false">IF(U93="","",IF(V93="",U93,MIN(U93,V93)))</f>
        <v/>
      </c>
      <c r="X93" s="47" t="str">
        <f aca="false">IF($E93="","",IFERROR(INDEX($H$4:$H$7,MATCH($C93,$D$4:$D$7,0)),""))</f>
        <v/>
      </c>
      <c r="Y93" s="43" t="str">
        <f aca="false">IF(W93="","",W93*T93)</f>
        <v/>
      </c>
      <c r="Z93" s="40" t="str">
        <f aca="false">IF(OR(Y93="",N($B$4)=0),"",Y93/$B$4)</f>
        <v/>
      </c>
      <c r="AA93" s="43" t="str">
        <f aca="false">IF(W93="","",W93*$E93*N93*IF($J93="",1,$J93))</f>
        <v/>
      </c>
      <c r="AB93" s="44" t="str">
        <f aca="false">IF(OR(Q93="",N(Q93)=0),"",IF($G93&lt;&gt;"",$G93,$E93+SIGN($E93-$F93)*$B$6*Q93))</f>
        <v/>
      </c>
      <c r="AC93" s="48" t="str">
        <f aca="false">IF(AB93="","",ABS(AB93-$E93)/Q93)</f>
        <v/>
      </c>
      <c r="AD93" s="43" t="str">
        <f aca="false">IF(OR(W93="",AB93=""),"",W93*ABS(AB93-$E93)*N93*IF($J93="",1,$J93))</f>
        <v/>
      </c>
      <c r="AE93" s="47" t="str">
        <f aca="false">IF($E93="","",IF(N($B$4)&lt;=0,"Enter account size",IF(ISNA(MATCH($C93,$D$4:$D$7,0)),"Pick a market",IF($F93="","Enter stop price",IF(Q93=0,"Stop equals entry",IF(AND($D93="Long",$F93&gt;$E93),"Stop above entry for a long",IF(AND($D93="Short",$F93&lt;$E93),"Stop below entry for a short",IF(N93="","Enter multiplier",IF(AND($G93&lt;&gt;"",($G93-$E93)*($E93-$F93)&lt;=0),"Target on wrong side of entry",IF(W93=0,"Size rounds to 0: risk too small",IF(W93&lt;U93,"Capped by max position","OK")))))))))))</f>
        <v/>
      </c>
    </row>
    <row r="94" customFormat="false" ht="15" hidden="false" customHeight="false" outlineLevel="0" collapsed="false">
      <c r="A94" s="32"/>
      <c r="B94" s="33"/>
      <c r="C94" s="33"/>
      <c r="D94" s="33"/>
      <c r="E94" s="34"/>
      <c r="F94" s="34"/>
      <c r="G94" s="34"/>
      <c r="H94" s="35"/>
      <c r="I94" s="36"/>
      <c r="J94" s="37"/>
      <c r="K94" s="38"/>
      <c r="L94" s="39"/>
      <c r="M94" s="40" t="str">
        <f aca="false">IF($E94="","",IF($H94&lt;&gt;"",$H94,$B$5))</f>
        <v/>
      </c>
      <c r="N94" s="41" t="str">
        <f aca="false">IF($E94="","",IF($I94&lt;&gt;"",$I94,IFERROR(IF(N(INDEX($E$4:$E$7,MATCH($C94,$D$4:$D$7,0)))=0,"",INDEX($E$4:$E$7,MATCH($C94,$D$4:$D$7,0))),"")))</f>
        <v/>
      </c>
      <c r="O94" s="42" t="str">
        <f aca="false">IF($E94="","",IF($L94&lt;&gt;"",$L94,IFERROR(IF(N(INDEX($F$4:$F$7,MATCH($C94,$D$4:$D$7,0)))=0,"",INDEX($F$4:$F$7,MATCH($C94,$D$4:$D$7,0))),"")))</f>
        <v/>
      </c>
      <c r="P94" s="43" t="str">
        <f aca="false">IF($E94="","",N($B$4)*M94)</f>
        <v/>
      </c>
      <c r="Q94" s="44" t="str">
        <f aca="false">IF(OR($E94="",$F94=""),"",ABS($E94-$F94))</f>
        <v/>
      </c>
      <c r="R94" s="45" t="str">
        <f aca="false">IF(OR($C94&lt;&gt;"Forex",Q94=""),"",Q94/IF($K94="",0.0001,$K94))</f>
        <v/>
      </c>
      <c r="S94" s="43" t="str">
        <f aca="false">IF(OR($C94&lt;&gt;"Forex",N94=""),"",IF($K94="",0.0001,$K94)*N94*IF($J94="",1,$J94))</f>
        <v/>
      </c>
      <c r="T94" s="43" t="str">
        <f aca="false">IF(OR(Q94="",N94=""),"",IF(Q94=0,"",Q94*N94*IF($J94="",1,$J94)))</f>
        <v/>
      </c>
      <c r="U94" s="42" t="str">
        <f aca="false">IF(OR(T94="",O94=""),"",ROUNDDOWN(P94/T94/O94+0.000000001,0)*O94)</f>
        <v/>
      </c>
      <c r="V94" s="42" t="str">
        <f aca="false">IF(U94="","",IF(N(INDEX($G$4:$G$7,MATCH($C94,$D$4:$D$7,0)))=0,"",ROUNDDOWN(N($B$4)*INDEX($G$4:$G$7,MATCH($C94,$D$4:$D$7,0))/($E94*N94*IF($J94="",1,$J94))/O94+0.000000001,0)*O94))</f>
        <v/>
      </c>
      <c r="W94" s="46" t="str">
        <f aca="false">IF(U94="","",IF(V94="",U94,MIN(U94,V94)))</f>
        <v/>
      </c>
      <c r="X94" s="47" t="str">
        <f aca="false">IF($E94="","",IFERROR(INDEX($H$4:$H$7,MATCH($C94,$D$4:$D$7,0)),""))</f>
        <v/>
      </c>
      <c r="Y94" s="43" t="str">
        <f aca="false">IF(W94="","",W94*T94)</f>
        <v/>
      </c>
      <c r="Z94" s="40" t="str">
        <f aca="false">IF(OR(Y94="",N($B$4)=0),"",Y94/$B$4)</f>
        <v/>
      </c>
      <c r="AA94" s="43" t="str">
        <f aca="false">IF(W94="","",W94*$E94*N94*IF($J94="",1,$J94))</f>
        <v/>
      </c>
      <c r="AB94" s="44" t="str">
        <f aca="false">IF(OR(Q94="",N(Q94)=0),"",IF($G94&lt;&gt;"",$G94,$E94+SIGN($E94-$F94)*$B$6*Q94))</f>
        <v/>
      </c>
      <c r="AC94" s="48" t="str">
        <f aca="false">IF(AB94="","",ABS(AB94-$E94)/Q94)</f>
        <v/>
      </c>
      <c r="AD94" s="43" t="str">
        <f aca="false">IF(OR(W94="",AB94=""),"",W94*ABS(AB94-$E94)*N94*IF($J94="",1,$J94))</f>
        <v/>
      </c>
      <c r="AE94" s="47" t="str">
        <f aca="false">IF($E94="","",IF(N($B$4)&lt;=0,"Enter account size",IF(ISNA(MATCH($C94,$D$4:$D$7,0)),"Pick a market",IF($F94="","Enter stop price",IF(Q94=0,"Stop equals entry",IF(AND($D94="Long",$F94&gt;$E94),"Stop above entry for a long",IF(AND($D94="Short",$F94&lt;$E94),"Stop below entry for a short",IF(N94="","Enter multiplier",IF(AND($G94&lt;&gt;"",($G94-$E94)*($E94-$F94)&lt;=0),"Target on wrong side of entry",IF(W94=0,"Size rounds to 0: risk too small",IF(W94&lt;U94,"Capped by max position","OK")))))))))))</f>
        <v/>
      </c>
    </row>
    <row r="95" customFormat="false" ht="15" hidden="false" customHeight="false" outlineLevel="0" collapsed="false">
      <c r="A95" s="32"/>
      <c r="B95" s="33"/>
      <c r="C95" s="33"/>
      <c r="D95" s="33"/>
      <c r="E95" s="34"/>
      <c r="F95" s="34"/>
      <c r="G95" s="34"/>
      <c r="H95" s="35"/>
      <c r="I95" s="36"/>
      <c r="J95" s="37"/>
      <c r="K95" s="38"/>
      <c r="L95" s="39"/>
      <c r="M95" s="40" t="str">
        <f aca="false">IF($E95="","",IF($H95&lt;&gt;"",$H95,$B$5))</f>
        <v/>
      </c>
      <c r="N95" s="41" t="str">
        <f aca="false">IF($E95="","",IF($I95&lt;&gt;"",$I95,IFERROR(IF(N(INDEX($E$4:$E$7,MATCH($C95,$D$4:$D$7,0)))=0,"",INDEX($E$4:$E$7,MATCH($C95,$D$4:$D$7,0))),"")))</f>
        <v/>
      </c>
      <c r="O95" s="42" t="str">
        <f aca="false">IF($E95="","",IF($L95&lt;&gt;"",$L95,IFERROR(IF(N(INDEX($F$4:$F$7,MATCH($C95,$D$4:$D$7,0)))=0,"",INDEX($F$4:$F$7,MATCH($C95,$D$4:$D$7,0))),"")))</f>
        <v/>
      </c>
      <c r="P95" s="43" t="str">
        <f aca="false">IF($E95="","",N($B$4)*M95)</f>
        <v/>
      </c>
      <c r="Q95" s="44" t="str">
        <f aca="false">IF(OR($E95="",$F95=""),"",ABS($E95-$F95))</f>
        <v/>
      </c>
      <c r="R95" s="45" t="str">
        <f aca="false">IF(OR($C95&lt;&gt;"Forex",Q95=""),"",Q95/IF($K95="",0.0001,$K95))</f>
        <v/>
      </c>
      <c r="S95" s="43" t="str">
        <f aca="false">IF(OR($C95&lt;&gt;"Forex",N95=""),"",IF($K95="",0.0001,$K95)*N95*IF($J95="",1,$J95))</f>
        <v/>
      </c>
      <c r="T95" s="43" t="str">
        <f aca="false">IF(OR(Q95="",N95=""),"",IF(Q95=0,"",Q95*N95*IF($J95="",1,$J95)))</f>
        <v/>
      </c>
      <c r="U95" s="42" t="str">
        <f aca="false">IF(OR(T95="",O95=""),"",ROUNDDOWN(P95/T95/O95+0.000000001,0)*O95)</f>
        <v/>
      </c>
      <c r="V95" s="42" t="str">
        <f aca="false">IF(U95="","",IF(N(INDEX($G$4:$G$7,MATCH($C95,$D$4:$D$7,0)))=0,"",ROUNDDOWN(N($B$4)*INDEX($G$4:$G$7,MATCH($C95,$D$4:$D$7,0))/($E95*N95*IF($J95="",1,$J95))/O95+0.000000001,0)*O95))</f>
        <v/>
      </c>
      <c r="W95" s="46" t="str">
        <f aca="false">IF(U95="","",IF(V95="",U95,MIN(U95,V95)))</f>
        <v/>
      </c>
      <c r="X95" s="47" t="str">
        <f aca="false">IF($E95="","",IFERROR(INDEX($H$4:$H$7,MATCH($C95,$D$4:$D$7,0)),""))</f>
        <v/>
      </c>
      <c r="Y95" s="43" t="str">
        <f aca="false">IF(W95="","",W95*T95)</f>
        <v/>
      </c>
      <c r="Z95" s="40" t="str">
        <f aca="false">IF(OR(Y95="",N($B$4)=0),"",Y95/$B$4)</f>
        <v/>
      </c>
      <c r="AA95" s="43" t="str">
        <f aca="false">IF(W95="","",W95*$E95*N95*IF($J95="",1,$J95))</f>
        <v/>
      </c>
      <c r="AB95" s="44" t="str">
        <f aca="false">IF(OR(Q95="",N(Q95)=0),"",IF($G95&lt;&gt;"",$G95,$E95+SIGN($E95-$F95)*$B$6*Q95))</f>
        <v/>
      </c>
      <c r="AC95" s="48" t="str">
        <f aca="false">IF(AB95="","",ABS(AB95-$E95)/Q95)</f>
        <v/>
      </c>
      <c r="AD95" s="43" t="str">
        <f aca="false">IF(OR(W95="",AB95=""),"",W95*ABS(AB95-$E95)*N95*IF($J95="",1,$J95))</f>
        <v/>
      </c>
      <c r="AE95" s="47" t="str">
        <f aca="false">IF($E95="","",IF(N($B$4)&lt;=0,"Enter account size",IF(ISNA(MATCH($C95,$D$4:$D$7,0)),"Pick a market",IF($F95="","Enter stop price",IF(Q95=0,"Stop equals entry",IF(AND($D95="Long",$F95&gt;$E95),"Stop above entry for a long",IF(AND($D95="Short",$F95&lt;$E95),"Stop below entry for a short",IF(N95="","Enter multiplier",IF(AND($G95&lt;&gt;"",($G95-$E95)*($E95-$F95)&lt;=0),"Target on wrong side of entry",IF(W95=0,"Size rounds to 0: risk too small",IF(W95&lt;U95,"Capped by max position","OK")))))))))))</f>
        <v/>
      </c>
    </row>
    <row r="96" customFormat="false" ht="15" hidden="false" customHeight="false" outlineLevel="0" collapsed="false">
      <c r="A96" s="32"/>
      <c r="B96" s="33"/>
      <c r="C96" s="33"/>
      <c r="D96" s="33"/>
      <c r="E96" s="34"/>
      <c r="F96" s="34"/>
      <c r="G96" s="34"/>
      <c r="H96" s="35"/>
      <c r="I96" s="36"/>
      <c r="J96" s="37"/>
      <c r="K96" s="38"/>
      <c r="L96" s="39"/>
      <c r="M96" s="40" t="str">
        <f aca="false">IF($E96="","",IF($H96&lt;&gt;"",$H96,$B$5))</f>
        <v/>
      </c>
      <c r="N96" s="41" t="str">
        <f aca="false">IF($E96="","",IF($I96&lt;&gt;"",$I96,IFERROR(IF(N(INDEX($E$4:$E$7,MATCH($C96,$D$4:$D$7,0)))=0,"",INDEX($E$4:$E$7,MATCH($C96,$D$4:$D$7,0))),"")))</f>
        <v/>
      </c>
      <c r="O96" s="42" t="str">
        <f aca="false">IF($E96="","",IF($L96&lt;&gt;"",$L96,IFERROR(IF(N(INDEX($F$4:$F$7,MATCH($C96,$D$4:$D$7,0)))=0,"",INDEX($F$4:$F$7,MATCH($C96,$D$4:$D$7,0))),"")))</f>
        <v/>
      </c>
      <c r="P96" s="43" t="str">
        <f aca="false">IF($E96="","",N($B$4)*M96)</f>
        <v/>
      </c>
      <c r="Q96" s="44" t="str">
        <f aca="false">IF(OR($E96="",$F96=""),"",ABS($E96-$F96))</f>
        <v/>
      </c>
      <c r="R96" s="45" t="str">
        <f aca="false">IF(OR($C96&lt;&gt;"Forex",Q96=""),"",Q96/IF($K96="",0.0001,$K96))</f>
        <v/>
      </c>
      <c r="S96" s="43" t="str">
        <f aca="false">IF(OR($C96&lt;&gt;"Forex",N96=""),"",IF($K96="",0.0001,$K96)*N96*IF($J96="",1,$J96))</f>
        <v/>
      </c>
      <c r="T96" s="43" t="str">
        <f aca="false">IF(OR(Q96="",N96=""),"",IF(Q96=0,"",Q96*N96*IF($J96="",1,$J96)))</f>
        <v/>
      </c>
      <c r="U96" s="42" t="str">
        <f aca="false">IF(OR(T96="",O96=""),"",ROUNDDOWN(P96/T96/O96+0.000000001,0)*O96)</f>
        <v/>
      </c>
      <c r="V96" s="42" t="str">
        <f aca="false">IF(U96="","",IF(N(INDEX($G$4:$G$7,MATCH($C96,$D$4:$D$7,0)))=0,"",ROUNDDOWN(N($B$4)*INDEX($G$4:$G$7,MATCH($C96,$D$4:$D$7,0))/($E96*N96*IF($J96="",1,$J96))/O96+0.000000001,0)*O96))</f>
        <v/>
      </c>
      <c r="W96" s="46" t="str">
        <f aca="false">IF(U96="","",IF(V96="",U96,MIN(U96,V96)))</f>
        <v/>
      </c>
      <c r="X96" s="47" t="str">
        <f aca="false">IF($E96="","",IFERROR(INDEX($H$4:$H$7,MATCH($C96,$D$4:$D$7,0)),""))</f>
        <v/>
      </c>
      <c r="Y96" s="43" t="str">
        <f aca="false">IF(W96="","",W96*T96)</f>
        <v/>
      </c>
      <c r="Z96" s="40" t="str">
        <f aca="false">IF(OR(Y96="",N($B$4)=0),"",Y96/$B$4)</f>
        <v/>
      </c>
      <c r="AA96" s="43" t="str">
        <f aca="false">IF(W96="","",W96*$E96*N96*IF($J96="",1,$J96))</f>
        <v/>
      </c>
      <c r="AB96" s="44" t="str">
        <f aca="false">IF(OR(Q96="",N(Q96)=0),"",IF($G96&lt;&gt;"",$G96,$E96+SIGN($E96-$F96)*$B$6*Q96))</f>
        <v/>
      </c>
      <c r="AC96" s="48" t="str">
        <f aca="false">IF(AB96="","",ABS(AB96-$E96)/Q96)</f>
        <v/>
      </c>
      <c r="AD96" s="43" t="str">
        <f aca="false">IF(OR(W96="",AB96=""),"",W96*ABS(AB96-$E96)*N96*IF($J96="",1,$J96))</f>
        <v/>
      </c>
      <c r="AE96" s="47" t="str">
        <f aca="false">IF($E96="","",IF(N($B$4)&lt;=0,"Enter account size",IF(ISNA(MATCH($C96,$D$4:$D$7,0)),"Pick a market",IF($F96="","Enter stop price",IF(Q96=0,"Stop equals entry",IF(AND($D96="Long",$F96&gt;$E96),"Stop above entry for a long",IF(AND($D96="Short",$F96&lt;$E96),"Stop below entry for a short",IF(N96="","Enter multiplier",IF(AND($G96&lt;&gt;"",($G96-$E96)*($E96-$F96)&lt;=0),"Target on wrong side of entry",IF(W96=0,"Size rounds to 0: risk too small",IF(W96&lt;U96,"Capped by max position","OK")))))))))))</f>
        <v/>
      </c>
    </row>
    <row r="97" customFormat="false" ht="15" hidden="false" customHeight="false" outlineLevel="0" collapsed="false">
      <c r="A97" s="32"/>
      <c r="B97" s="33"/>
      <c r="C97" s="33"/>
      <c r="D97" s="33"/>
      <c r="E97" s="34"/>
      <c r="F97" s="34"/>
      <c r="G97" s="34"/>
      <c r="H97" s="35"/>
      <c r="I97" s="36"/>
      <c r="J97" s="37"/>
      <c r="K97" s="38"/>
      <c r="L97" s="39"/>
      <c r="M97" s="40" t="str">
        <f aca="false">IF($E97="","",IF($H97&lt;&gt;"",$H97,$B$5))</f>
        <v/>
      </c>
      <c r="N97" s="41" t="str">
        <f aca="false">IF($E97="","",IF($I97&lt;&gt;"",$I97,IFERROR(IF(N(INDEX($E$4:$E$7,MATCH($C97,$D$4:$D$7,0)))=0,"",INDEX($E$4:$E$7,MATCH($C97,$D$4:$D$7,0))),"")))</f>
        <v/>
      </c>
      <c r="O97" s="42" t="str">
        <f aca="false">IF($E97="","",IF($L97&lt;&gt;"",$L97,IFERROR(IF(N(INDEX($F$4:$F$7,MATCH($C97,$D$4:$D$7,0)))=0,"",INDEX($F$4:$F$7,MATCH($C97,$D$4:$D$7,0))),"")))</f>
        <v/>
      </c>
      <c r="P97" s="43" t="str">
        <f aca="false">IF($E97="","",N($B$4)*M97)</f>
        <v/>
      </c>
      <c r="Q97" s="44" t="str">
        <f aca="false">IF(OR($E97="",$F97=""),"",ABS($E97-$F97))</f>
        <v/>
      </c>
      <c r="R97" s="45" t="str">
        <f aca="false">IF(OR($C97&lt;&gt;"Forex",Q97=""),"",Q97/IF($K97="",0.0001,$K97))</f>
        <v/>
      </c>
      <c r="S97" s="43" t="str">
        <f aca="false">IF(OR($C97&lt;&gt;"Forex",N97=""),"",IF($K97="",0.0001,$K97)*N97*IF($J97="",1,$J97))</f>
        <v/>
      </c>
      <c r="T97" s="43" t="str">
        <f aca="false">IF(OR(Q97="",N97=""),"",IF(Q97=0,"",Q97*N97*IF($J97="",1,$J97)))</f>
        <v/>
      </c>
      <c r="U97" s="42" t="str">
        <f aca="false">IF(OR(T97="",O97=""),"",ROUNDDOWN(P97/T97/O97+0.000000001,0)*O97)</f>
        <v/>
      </c>
      <c r="V97" s="42" t="str">
        <f aca="false">IF(U97="","",IF(N(INDEX($G$4:$G$7,MATCH($C97,$D$4:$D$7,0)))=0,"",ROUNDDOWN(N($B$4)*INDEX($G$4:$G$7,MATCH($C97,$D$4:$D$7,0))/($E97*N97*IF($J97="",1,$J97))/O97+0.000000001,0)*O97))</f>
        <v/>
      </c>
      <c r="W97" s="46" t="str">
        <f aca="false">IF(U97="","",IF(V97="",U97,MIN(U97,V97)))</f>
        <v/>
      </c>
      <c r="X97" s="47" t="str">
        <f aca="false">IF($E97="","",IFERROR(INDEX($H$4:$H$7,MATCH($C97,$D$4:$D$7,0)),""))</f>
        <v/>
      </c>
      <c r="Y97" s="43" t="str">
        <f aca="false">IF(W97="","",W97*T97)</f>
        <v/>
      </c>
      <c r="Z97" s="40" t="str">
        <f aca="false">IF(OR(Y97="",N($B$4)=0),"",Y97/$B$4)</f>
        <v/>
      </c>
      <c r="AA97" s="43" t="str">
        <f aca="false">IF(W97="","",W97*$E97*N97*IF($J97="",1,$J97))</f>
        <v/>
      </c>
      <c r="AB97" s="44" t="str">
        <f aca="false">IF(OR(Q97="",N(Q97)=0),"",IF($G97&lt;&gt;"",$G97,$E97+SIGN($E97-$F97)*$B$6*Q97))</f>
        <v/>
      </c>
      <c r="AC97" s="48" t="str">
        <f aca="false">IF(AB97="","",ABS(AB97-$E97)/Q97)</f>
        <v/>
      </c>
      <c r="AD97" s="43" t="str">
        <f aca="false">IF(OR(W97="",AB97=""),"",W97*ABS(AB97-$E97)*N97*IF($J97="",1,$J97))</f>
        <v/>
      </c>
      <c r="AE97" s="47" t="str">
        <f aca="false">IF($E97="","",IF(N($B$4)&lt;=0,"Enter account size",IF(ISNA(MATCH($C97,$D$4:$D$7,0)),"Pick a market",IF($F97="","Enter stop price",IF(Q97=0,"Stop equals entry",IF(AND($D97="Long",$F97&gt;$E97),"Stop above entry for a long",IF(AND($D97="Short",$F97&lt;$E97),"Stop below entry for a short",IF(N97="","Enter multiplier",IF(AND($G97&lt;&gt;"",($G97-$E97)*($E97-$F97)&lt;=0),"Target on wrong side of entry",IF(W97=0,"Size rounds to 0: risk too small",IF(W97&lt;U97,"Capped by max position","OK")))))))))))</f>
        <v/>
      </c>
    </row>
    <row r="98" customFormat="false" ht="15" hidden="false" customHeight="false" outlineLevel="0" collapsed="false">
      <c r="A98" s="32"/>
      <c r="B98" s="33"/>
      <c r="C98" s="33"/>
      <c r="D98" s="33"/>
      <c r="E98" s="34"/>
      <c r="F98" s="34"/>
      <c r="G98" s="34"/>
      <c r="H98" s="35"/>
      <c r="I98" s="36"/>
      <c r="J98" s="37"/>
      <c r="K98" s="38"/>
      <c r="L98" s="39"/>
      <c r="M98" s="40" t="str">
        <f aca="false">IF($E98="","",IF($H98&lt;&gt;"",$H98,$B$5))</f>
        <v/>
      </c>
      <c r="N98" s="41" t="str">
        <f aca="false">IF($E98="","",IF($I98&lt;&gt;"",$I98,IFERROR(IF(N(INDEX($E$4:$E$7,MATCH($C98,$D$4:$D$7,0)))=0,"",INDEX($E$4:$E$7,MATCH($C98,$D$4:$D$7,0))),"")))</f>
        <v/>
      </c>
      <c r="O98" s="42" t="str">
        <f aca="false">IF($E98="","",IF($L98&lt;&gt;"",$L98,IFERROR(IF(N(INDEX($F$4:$F$7,MATCH($C98,$D$4:$D$7,0)))=0,"",INDEX($F$4:$F$7,MATCH($C98,$D$4:$D$7,0))),"")))</f>
        <v/>
      </c>
      <c r="P98" s="43" t="str">
        <f aca="false">IF($E98="","",N($B$4)*M98)</f>
        <v/>
      </c>
      <c r="Q98" s="44" t="str">
        <f aca="false">IF(OR($E98="",$F98=""),"",ABS($E98-$F98))</f>
        <v/>
      </c>
      <c r="R98" s="45" t="str">
        <f aca="false">IF(OR($C98&lt;&gt;"Forex",Q98=""),"",Q98/IF($K98="",0.0001,$K98))</f>
        <v/>
      </c>
      <c r="S98" s="43" t="str">
        <f aca="false">IF(OR($C98&lt;&gt;"Forex",N98=""),"",IF($K98="",0.0001,$K98)*N98*IF($J98="",1,$J98))</f>
        <v/>
      </c>
      <c r="T98" s="43" t="str">
        <f aca="false">IF(OR(Q98="",N98=""),"",IF(Q98=0,"",Q98*N98*IF($J98="",1,$J98)))</f>
        <v/>
      </c>
      <c r="U98" s="42" t="str">
        <f aca="false">IF(OR(T98="",O98=""),"",ROUNDDOWN(P98/T98/O98+0.000000001,0)*O98)</f>
        <v/>
      </c>
      <c r="V98" s="42" t="str">
        <f aca="false">IF(U98="","",IF(N(INDEX($G$4:$G$7,MATCH($C98,$D$4:$D$7,0)))=0,"",ROUNDDOWN(N($B$4)*INDEX($G$4:$G$7,MATCH($C98,$D$4:$D$7,0))/($E98*N98*IF($J98="",1,$J98))/O98+0.000000001,0)*O98))</f>
        <v/>
      </c>
      <c r="W98" s="46" t="str">
        <f aca="false">IF(U98="","",IF(V98="",U98,MIN(U98,V98)))</f>
        <v/>
      </c>
      <c r="X98" s="47" t="str">
        <f aca="false">IF($E98="","",IFERROR(INDEX($H$4:$H$7,MATCH($C98,$D$4:$D$7,0)),""))</f>
        <v/>
      </c>
      <c r="Y98" s="43" t="str">
        <f aca="false">IF(W98="","",W98*T98)</f>
        <v/>
      </c>
      <c r="Z98" s="40" t="str">
        <f aca="false">IF(OR(Y98="",N($B$4)=0),"",Y98/$B$4)</f>
        <v/>
      </c>
      <c r="AA98" s="43" t="str">
        <f aca="false">IF(W98="","",W98*$E98*N98*IF($J98="",1,$J98))</f>
        <v/>
      </c>
      <c r="AB98" s="44" t="str">
        <f aca="false">IF(OR(Q98="",N(Q98)=0),"",IF($G98&lt;&gt;"",$G98,$E98+SIGN($E98-$F98)*$B$6*Q98))</f>
        <v/>
      </c>
      <c r="AC98" s="48" t="str">
        <f aca="false">IF(AB98="","",ABS(AB98-$E98)/Q98)</f>
        <v/>
      </c>
      <c r="AD98" s="43" t="str">
        <f aca="false">IF(OR(W98="",AB98=""),"",W98*ABS(AB98-$E98)*N98*IF($J98="",1,$J98))</f>
        <v/>
      </c>
      <c r="AE98" s="47" t="str">
        <f aca="false">IF($E98="","",IF(N($B$4)&lt;=0,"Enter account size",IF(ISNA(MATCH($C98,$D$4:$D$7,0)),"Pick a market",IF($F98="","Enter stop price",IF(Q98=0,"Stop equals entry",IF(AND($D98="Long",$F98&gt;$E98),"Stop above entry for a long",IF(AND($D98="Short",$F98&lt;$E98),"Stop below entry for a short",IF(N98="","Enter multiplier",IF(AND($G98&lt;&gt;"",($G98-$E98)*($E98-$F98)&lt;=0),"Target on wrong side of entry",IF(W98=0,"Size rounds to 0: risk too small",IF(W98&lt;U98,"Capped by max position","OK")))))))))))</f>
        <v/>
      </c>
    </row>
    <row r="99" customFormat="false" ht="15" hidden="false" customHeight="false" outlineLevel="0" collapsed="false">
      <c r="A99" s="32"/>
      <c r="B99" s="33"/>
      <c r="C99" s="33"/>
      <c r="D99" s="33"/>
      <c r="E99" s="34"/>
      <c r="F99" s="34"/>
      <c r="G99" s="34"/>
      <c r="H99" s="35"/>
      <c r="I99" s="36"/>
      <c r="J99" s="37"/>
      <c r="K99" s="38"/>
      <c r="L99" s="39"/>
      <c r="M99" s="40" t="str">
        <f aca="false">IF($E99="","",IF($H99&lt;&gt;"",$H99,$B$5))</f>
        <v/>
      </c>
      <c r="N99" s="41" t="str">
        <f aca="false">IF($E99="","",IF($I99&lt;&gt;"",$I99,IFERROR(IF(N(INDEX($E$4:$E$7,MATCH($C99,$D$4:$D$7,0)))=0,"",INDEX($E$4:$E$7,MATCH($C99,$D$4:$D$7,0))),"")))</f>
        <v/>
      </c>
      <c r="O99" s="42" t="str">
        <f aca="false">IF($E99="","",IF($L99&lt;&gt;"",$L99,IFERROR(IF(N(INDEX($F$4:$F$7,MATCH($C99,$D$4:$D$7,0)))=0,"",INDEX($F$4:$F$7,MATCH($C99,$D$4:$D$7,0))),"")))</f>
        <v/>
      </c>
      <c r="P99" s="43" t="str">
        <f aca="false">IF($E99="","",N($B$4)*M99)</f>
        <v/>
      </c>
      <c r="Q99" s="44" t="str">
        <f aca="false">IF(OR($E99="",$F99=""),"",ABS($E99-$F99))</f>
        <v/>
      </c>
      <c r="R99" s="45" t="str">
        <f aca="false">IF(OR($C99&lt;&gt;"Forex",Q99=""),"",Q99/IF($K99="",0.0001,$K99))</f>
        <v/>
      </c>
      <c r="S99" s="43" t="str">
        <f aca="false">IF(OR($C99&lt;&gt;"Forex",N99=""),"",IF($K99="",0.0001,$K99)*N99*IF($J99="",1,$J99))</f>
        <v/>
      </c>
      <c r="T99" s="43" t="str">
        <f aca="false">IF(OR(Q99="",N99=""),"",IF(Q99=0,"",Q99*N99*IF($J99="",1,$J99)))</f>
        <v/>
      </c>
      <c r="U99" s="42" t="str">
        <f aca="false">IF(OR(T99="",O99=""),"",ROUNDDOWN(P99/T99/O99+0.000000001,0)*O99)</f>
        <v/>
      </c>
      <c r="V99" s="42" t="str">
        <f aca="false">IF(U99="","",IF(N(INDEX($G$4:$G$7,MATCH($C99,$D$4:$D$7,0)))=0,"",ROUNDDOWN(N($B$4)*INDEX($G$4:$G$7,MATCH($C99,$D$4:$D$7,0))/($E99*N99*IF($J99="",1,$J99))/O99+0.000000001,0)*O99))</f>
        <v/>
      </c>
      <c r="W99" s="46" t="str">
        <f aca="false">IF(U99="","",IF(V99="",U99,MIN(U99,V99)))</f>
        <v/>
      </c>
      <c r="X99" s="47" t="str">
        <f aca="false">IF($E99="","",IFERROR(INDEX($H$4:$H$7,MATCH($C99,$D$4:$D$7,0)),""))</f>
        <v/>
      </c>
      <c r="Y99" s="43" t="str">
        <f aca="false">IF(W99="","",W99*T99)</f>
        <v/>
      </c>
      <c r="Z99" s="40" t="str">
        <f aca="false">IF(OR(Y99="",N($B$4)=0),"",Y99/$B$4)</f>
        <v/>
      </c>
      <c r="AA99" s="43" t="str">
        <f aca="false">IF(W99="","",W99*$E99*N99*IF($J99="",1,$J99))</f>
        <v/>
      </c>
      <c r="AB99" s="44" t="str">
        <f aca="false">IF(OR(Q99="",N(Q99)=0),"",IF($G99&lt;&gt;"",$G99,$E99+SIGN($E99-$F99)*$B$6*Q99))</f>
        <v/>
      </c>
      <c r="AC99" s="48" t="str">
        <f aca="false">IF(AB99="","",ABS(AB99-$E99)/Q99)</f>
        <v/>
      </c>
      <c r="AD99" s="43" t="str">
        <f aca="false">IF(OR(W99="",AB99=""),"",W99*ABS(AB99-$E99)*N99*IF($J99="",1,$J99))</f>
        <v/>
      </c>
      <c r="AE99" s="47" t="str">
        <f aca="false">IF($E99="","",IF(N($B$4)&lt;=0,"Enter account size",IF(ISNA(MATCH($C99,$D$4:$D$7,0)),"Pick a market",IF($F99="","Enter stop price",IF(Q99=0,"Stop equals entry",IF(AND($D99="Long",$F99&gt;$E99),"Stop above entry for a long",IF(AND($D99="Short",$F99&lt;$E99),"Stop below entry for a short",IF(N99="","Enter multiplier",IF(AND($G99&lt;&gt;"",($G99-$E99)*($E99-$F99)&lt;=0),"Target on wrong side of entry",IF(W99=0,"Size rounds to 0: risk too small",IF(W99&lt;U99,"Capped by max position","OK")))))))))))</f>
        <v/>
      </c>
    </row>
    <row r="100" customFormat="false" ht="15" hidden="false" customHeight="false" outlineLevel="0" collapsed="false">
      <c r="A100" s="32"/>
      <c r="B100" s="33"/>
      <c r="C100" s="33"/>
      <c r="D100" s="33"/>
      <c r="E100" s="34"/>
      <c r="F100" s="34"/>
      <c r="G100" s="34"/>
      <c r="H100" s="35"/>
      <c r="I100" s="36"/>
      <c r="J100" s="37"/>
      <c r="K100" s="38"/>
      <c r="L100" s="39"/>
      <c r="M100" s="40" t="str">
        <f aca="false">IF($E100="","",IF($H100&lt;&gt;"",$H100,$B$5))</f>
        <v/>
      </c>
      <c r="N100" s="41" t="str">
        <f aca="false">IF($E100="","",IF($I100&lt;&gt;"",$I100,IFERROR(IF(N(INDEX($E$4:$E$7,MATCH($C100,$D$4:$D$7,0)))=0,"",INDEX($E$4:$E$7,MATCH($C100,$D$4:$D$7,0))),"")))</f>
        <v/>
      </c>
      <c r="O100" s="42" t="str">
        <f aca="false">IF($E100="","",IF($L100&lt;&gt;"",$L100,IFERROR(IF(N(INDEX($F$4:$F$7,MATCH($C100,$D$4:$D$7,0)))=0,"",INDEX($F$4:$F$7,MATCH($C100,$D$4:$D$7,0))),"")))</f>
        <v/>
      </c>
      <c r="P100" s="43" t="str">
        <f aca="false">IF($E100="","",N($B$4)*M100)</f>
        <v/>
      </c>
      <c r="Q100" s="44" t="str">
        <f aca="false">IF(OR($E100="",$F100=""),"",ABS($E100-$F100))</f>
        <v/>
      </c>
      <c r="R100" s="45" t="str">
        <f aca="false">IF(OR($C100&lt;&gt;"Forex",Q100=""),"",Q100/IF($K100="",0.0001,$K100))</f>
        <v/>
      </c>
      <c r="S100" s="43" t="str">
        <f aca="false">IF(OR($C100&lt;&gt;"Forex",N100=""),"",IF($K100="",0.0001,$K100)*N100*IF($J100="",1,$J100))</f>
        <v/>
      </c>
      <c r="T100" s="43" t="str">
        <f aca="false">IF(OR(Q100="",N100=""),"",IF(Q100=0,"",Q100*N100*IF($J100="",1,$J100)))</f>
        <v/>
      </c>
      <c r="U100" s="42" t="str">
        <f aca="false">IF(OR(T100="",O100=""),"",ROUNDDOWN(P100/T100/O100+0.000000001,0)*O100)</f>
        <v/>
      </c>
      <c r="V100" s="42" t="str">
        <f aca="false">IF(U100="","",IF(N(INDEX($G$4:$G$7,MATCH($C100,$D$4:$D$7,0)))=0,"",ROUNDDOWN(N($B$4)*INDEX($G$4:$G$7,MATCH($C100,$D$4:$D$7,0))/($E100*N100*IF($J100="",1,$J100))/O100+0.000000001,0)*O100))</f>
        <v/>
      </c>
      <c r="W100" s="46" t="str">
        <f aca="false">IF(U100="","",IF(V100="",U100,MIN(U100,V100)))</f>
        <v/>
      </c>
      <c r="X100" s="47" t="str">
        <f aca="false">IF($E100="","",IFERROR(INDEX($H$4:$H$7,MATCH($C100,$D$4:$D$7,0)),""))</f>
        <v/>
      </c>
      <c r="Y100" s="43" t="str">
        <f aca="false">IF(W100="","",W100*T100)</f>
        <v/>
      </c>
      <c r="Z100" s="40" t="str">
        <f aca="false">IF(OR(Y100="",N($B$4)=0),"",Y100/$B$4)</f>
        <v/>
      </c>
      <c r="AA100" s="43" t="str">
        <f aca="false">IF(W100="","",W100*$E100*N100*IF($J100="",1,$J100))</f>
        <v/>
      </c>
      <c r="AB100" s="44" t="str">
        <f aca="false">IF(OR(Q100="",N(Q100)=0),"",IF($G100&lt;&gt;"",$G100,$E100+SIGN($E100-$F100)*$B$6*Q100))</f>
        <v/>
      </c>
      <c r="AC100" s="48" t="str">
        <f aca="false">IF(AB100="","",ABS(AB100-$E100)/Q100)</f>
        <v/>
      </c>
      <c r="AD100" s="43" t="str">
        <f aca="false">IF(OR(W100="",AB100=""),"",W100*ABS(AB100-$E100)*N100*IF($J100="",1,$J100))</f>
        <v/>
      </c>
      <c r="AE100" s="47" t="str">
        <f aca="false">IF($E100="","",IF(N($B$4)&lt;=0,"Enter account size",IF(ISNA(MATCH($C100,$D$4:$D$7,0)),"Pick a market",IF($F100="","Enter stop price",IF(Q100=0,"Stop equals entry",IF(AND($D100="Long",$F100&gt;$E100),"Stop above entry for a long",IF(AND($D100="Short",$F100&lt;$E100),"Stop below entry for a short",IF(N100="","Enter multiplier",IF(AND($G100&lt;&gt;"",($G100-$E100)*($E100-$F100)&lt;=0),"Target on wrong side of entry",IF(W100=0,"Size rounds to 0: risk too small",IF(W100&lt;U100,"Capped by max position","OK")))))))))))</f>
        <v/>
      </c>
    </row>
    <row r="101" customFormat="false" ht="15" hidden="false" customHeight="false" outlineLevel="0" collapsed="false">
      <c r="A101" s="32"/>
      <c r="B101" s="33"/>
      <c r="C101" s="33"/>
      <c r="D101" s="33"/>
      <c r="E101" s="34"/>
      <c r="F101" s="34"/>
      <c r="G101" s="34"/>
      <c r="H101" s="35"/>
      <c r="I101" s="36"/>
      <c r="J101" s="37"/>
      <c r="K101" s="38"/>
      <c r="L101" s="39"/>
      <c r="M101" s="40" t="str">
        <f aca="false">IF($E101="","",IF($H101&lt;&gt;"",$H101,$B$5))</f>
        <v/>
      </c>
      <c r="N101" s="41" t="str">
        <f aca="false">IF($E101="","",IF($I101&lt;&gt;"",$I101,IFERROR(IF(N(INDEX($E$4:$E$7,MATCH($C101,$D$4:$D$7,0)))=0,"",INDEX($E$4:$E$7,MATCH($C101,$D$4:$D$7,0))),"")))</f>
        <v/>
      </c>
      <c r="O101" s="42" t="str">
        <f aca="false">IF($E101="","",IF($L101&lt;&gt;"",$L101,IFERROR(IF(N(INDEX($F$4:$F$7,MATCH($C101,$D$4:$D$7,0)))=0,"",INDEX($F$4:$F$7,MATCH($C101,$D$4:$D$7,0))),"")))</f>
        <v/>
      </c>
      <c r="P101" s="43" t="str">
        <f aca="false">IF($E101="","",N($B$4)*M101)</f>
        <v/>
      </c>
      <c r="Q101" s="44" t="str">
        <f aca="false">IF(OR($E101="",$F101=""),"",ABS($E101-$F101))</f>
        <v/>
      </c>
      <c r="R101" s="45" t="str">
        <f aca="false">IF(OR($C101&lt;&gt;"Forex",Q101=""),"",Q101/IF($K101="",0.0001,$K101))</f>
        <v/>
      </c>
      <c r="S101" s="43" t="str">
        <f aca="false">IF(OR($C101&lt;&gt;"Forex",N101=""),"",IF($K101="",0.0001,$K101)*N101*IF($J101="",1,$J101))</f>
        <v/>
      </c>
      <c r="T101" s="43" t="str">
        <f aca="false">IF(OR(Q101="",N101=""),"",IF(Q101=0,"",Q101*N101*IF($J101="",1,$J101)))</f>
        <v/>
      </c>
      <c r="U101" s="42" t="str">
        <f aca="false">IF(OR(T101="",O101=""),"",ROUNDDOWN(P101/T101/O101+0.000000001,0)*O101)</f>
        <v/>
      </c>
      <c r="V101" s="42" t="str">
        <f aca="false">IF(U101="","",IF(N(INDEX($G$4:$G$7,MATCH($C101,$D$4:$D$7,0)))=0,"",ROUNDDOWN(N($B$4)*INDEX($G$4:$G$7,MATCH($C101,$D$4:$D$7,0))/($E101*N101*IF($J101="",1,$J101))/O101+0.000000001,0)*O101))</f>
        <v/>
      </c>
      <c r="W101" s="46" t="str">
        <f aca="false">IF(U101="","",IF(V101="",U101,MIN(U101,V101)))</f>
        <v/>
      </c>
      <c r="X101" s="47" t="str">
        <f aca="false">IF($E101="","",IFERROR(INDEX($H$4:$H$7,MATCH($C101,$D$4:$D$7,0)),""))</f>
        <v/>
      </c>
      <c r="Y101" s="43" t="str">
        <f aca="false">IF(W101="","",W101*T101)</f>
        <v/>
      </c>
      <c r="Z101" s="40" t="str">
        <f aca="false">IF(OR(Y101="",N($B$4)=0),"",Y101/$B$4)</f>
        <v/>
      </c>
      <c r="AA101" s="43" t="str">
        <f aca="false">IF(W101="","",W101*$E101*N101*IF($J101="",1,$J101))</f>
        <v/>
      </c>
      <c r="AB101" s="44" t="str">
        <f aca="false">IF(OR(Q101="",N(Q101)=0),"",IF($G101&lt;&gt;"",$G101,$E101+SIGN($E101-$F101)*$B$6*Q101))</f>
        <v/>
      </c>
      <c r="AC101" s="48" t="str">
        <f aca="false">IF(AB101="","",ABS(AB101-$E101)/Q101)</f>
        <v/>
      </c>
      <c r="AD101" s="43" t="str">
        <f aca="false">IF(OR(W101="",AB101=""),"",W101*ABS(AB101-$E101)*N101*IF($J101="",1,$J101))</f>
        <v/>
      </c>
      <c r="AE101" s="47" t="str">
        <f aca="false">IF($E101="","",IF(N($B$4)&lt;=0,"Enter account size",IF(ISNA(MATCH($C101,$D$4:$D$7,0)),"Pick a market",IF($F101="","Enter stop price",IF(Q101=0,"Stop equals entry",IF(AND($D101="Long",$F101&gt;$E101),"Stop above entry for a long",IF(AND($D101="Short",$F101&lt;$E101),"Stop below entry for a short",IF(N101="","Enter multiplier",IF(AND($G101&lt;&gt;"",($G101-$E101)*($E101-$F101)&lt;=0),"Target on wrong side of entry",IF(W101=0,"Size rounds to 0: risk too small",IF(W101&lt;U101,"Capped by max position","OK")))))))))))</f>
        <v/>
      </c>
    </row>
    <row r="102" customFormat="false" ht="15" hidden="false" customHeight="false" outlineLevel="0" collapsed="false">
      <c r="A102" s="32"/>
      <c r="B102" s="33"/>
      <c r="C102" s="33"/>
      <c r="D102" s="33"/>
      <c r="E102" s="34"/>
      <c r="F102" s="34"/>
      <c r="G102" s="34"/>
      <c r="H102" s="35"/>
      <c r="I102" s="36"/>
      <c r="J102" s="37"/>
      <c r="K102" s="38"/>
      <c r="L102" s="39"/>
      <c r="M102" s="40" t="str">
        <f aca="false">IF($E102="","",IF($H102&lt;&gt;"",$H102,$B$5))</f>
        <v/>
      </c>
      <c r="N102" s="41" t="str">
        <f aca="false">IF($E102="","",IF($I102&lt;&gt;"",$I102,IFERROR(IF(N(INDEX($E$4:$E$7,MATCH($C102,$D$4:$D$7,0)))=0,"",INDEX($E$4:$E$7,MATCH($C102,$D$4:$D$7,0))),"")))</f>
        <v/>
      </c>
      <c r="O102" s="42" t="str">
        <f aca="false">IF($E102="","",IF($L102&lt;&gt;"",$L102,IFERROR(IF(N(INDEX($F$4:$F$7,MATCH($C102,$D$4:$D$7,0)))=0,"",INDEX($F$4:$F$7,MATCH($C102,$D$4:$D$7,0))),"")))</f>
        <v/>
      </c>
      <c r="P102" s="43" t="str">
        <f aca="false">IF($E102="","",N($B$4)*M102)</f>
        <v/>
      </c>
      <c r="Q102" s="44" t="str">
        <f aca="false">IF(OR($E102="",$F102=""),"",ABS($E102-$F102))</f>
        <v/>
      </c>
      <c r="R102" s="45" t="str">
        <f aca="false">IF(OR($C102&lt;&gt;"Forex",Q102=""),"",Q102/IF($K102="",0.0001,$K102))</f>
        <v/>
      </c>
      <c r="S102" s="43" t="str">
        <f aca="false">IF(OR($C102&lt;&gt;"Forex",N102=""),"",IF($K102="",0.0001,$K102)*N102*IF($J102="",1,$J102))</f>
        <v/>
      </c>
      <c r="T102" s="43" t="str">
        <f aca="false">IF(OR(Q102="",N102=""),"",IF(Q102=0,"",Q102*N102*IF($J102="",1,$J102)))</f>
        <v/>
      </c>
      <c r="U102" s="42" t="str">
        <f aca="false">IF(OR(T102="",O102=""),"",ROUNDDOWN(P102/T102/O102+0.000000001,0)*O102)</f>
        <v/>
      </c>
      <c r="V102" s="42" t="str">
        <f aca="false">IF(U102="","",IF(N(INDEX($G$4:$G$7,MATCH($C102,$D$4:$D$7,0)))=0,"",ROUNDDOWN(N($B$4)*INDEX($G$4:$G$7,MATCH($C102,$D$4:$D$7,0))/($E102*N102*IF($J102="",1,$J102))/O102+0.000000001,0)*O102))</f>
        <v/>
      </c>
      <c r="W102" s="46" t="str">
        <f aca="false">IF(U102="","",IF(V102="",U102,MIN(U102,V102)))</f>
        <v/>
      </c>
      <c r="X102" s="47" t="str">
        <f aca="false">IF($E102="","",IFERROR(INDEX($H$4:$H$7,MATCH($C102,$D$4:$D$7,0)),""))</f>
        <v/>
      </c>
      <c r="Y102" s="43" t="str">
        <f aca="false">IF(W102="","",W102*T102)</f>
        <v/>
      </c>
      <c r="Z102" s="40" t="str">
        <f aca="false">IF(OR(Y102="",N($B$4)=0),"",Y102/$B$4)</f>
        <v/>
      </c>
      <c r="AA102" s="43" t="str">
        <f aca="false">IF(W102="","",W102*$E102*N102*IF($J102="",1,$J102))</f>
        <v/>
      </c>
      <c r="AB102" s="44" t="str">
        <f aca="false">IF(OR(Q102="",N(Q102)=0),"",IF($G102&lt;&gt;"",$G102,$E102+SIGN($E102-$F102)*$B$6*Q102))</f>
        <v/>
      </c>
      <c r="AC102" s="48" t="str">
        <f aca="false">IF(AB102="","",ABS(AB102-$E102)/Q102)</f>
        <v/>
      </c>
      <c r="AD102" s="43" t="str">
        <f aca="false">IF(OR(W102="",AB102=""),"",W102*ABS(AB102-$E102)*N102*IF($J102="",1,$J102))</f>
        <v/>
      </c>
      <c r="AE102" s="47" t="str">
        <f aca="false">IF($E102="","",IF(N($B$4)&lt;=0,"Enter account size",IF(ISNA(MATCH($C102,$D$4:$D$7,0)),"Pick a market",IF($F102="","Enter stop price",IF(Q102=0,"Stop equals entry",IF(AND($D102="Long",$F102&gt;$E102),"Stop above entry for a long",IF(AND($D102="Short",$F102&lt;$E102),"Stop below entry for a short",IF(N102="","Enter multiplier",IF(AND($G102&lt;&gt;"",($G102-$E102)*($E102-$F102)&lt;=0),"Target on wrong side of entry",IF(W102=0,"Size rounds to 0: risk too small",IF(W102&lt;U102,"Capped by max position","OK")))))))))))</f>
        <v/>
      </c>
    </row>
    <row r="103" customFormat="false" ht="15" hidden="false" customHeight="false" outlineLevel="0" collapsed="false">
      <c r="A103" s="32"/>
      <c r="B103" s="33"/>
      <c r="C103" s="33"/>
      <c r="D103" s="33"/>
      <c r="E103" s="34"/>
      <c r="F103" s="34"/>
      <c r="G103" s="34"/>
      <c r="H103" s="35"/>
      <c r="I103" s="36"/>
      <c r="J103" s="37"/>
      <c r="K103" s="38"/>
      <c r="L103" s="39"/>
      <c r="M103" s="40" t="str">
        <f aca="false">IF($E103="","",IF($H103&lt;&gt;"",$H103,$B$5))</f>
        <v/>
      </c>
      <c r="N103" s="41" t="str">
        <f aca="false">IF($E103="","",IF($I103&lt;&gt;"",$I103,IFERROR(IF(N(INDEX($E$4:$E$7,MATCH($C103,$D$4:$D$7,0)))=0,"",INDEX($E$4:$E$7,MATCH($C103,$D$4:$D$7,0))),"")))</f>
        <v/>
      </c>
      <c r="O103" s="42" t="str">
        <f aca="false">IF($E103="","",IF($L103&lt;&gt;"",$L103,IFERROR(IF(N(INDEX($F$4:$F$7,MATCH($C103,$D$4:$D$7,0)))=0,"",INDEX($F$4:$F$7,MATCH($C103,$D$4:$D$7,0))),"")))</f>
        <v/>
      </c>
      <c r="P103" s="43" t="str">
        <f aca="false">IF($E103="","",N($B$4)*M103)</f>
        <v/>
      </c>
      <c r="Q103" s="44" t="str">
        <f aca="false">IF(OR($E103="",$F103=""),"",ABS($E103-$F103))</f>
        <v/>
      </c>
      <c r="R103" s="45" t="str">
        <f aca="false">IF(OR($C103&lt;&gt;"Forex",Q103=""),"",Q103/IF($K103="",0.0001,$K103))</f>
        <v/>
      </c>
      <c r="S103" s="43" t="str">
        <f aca="false">IF(OR($C103&lt;&gt;"Forex",N103=""),"",IF($K103="",0.0001,$K103)*N103*IF($J103="",1,$J103))</f>
        <v/>
      </c>
      <c r="T103" s="43" t="str">
        <f aca="false">IF(OR(Q103="",N103=""),"",IF(Q103=0,"",Q103*N103*IF($J103="",1,$J103)))</f>
        <v/>
      </c>
      <c r="U103" s="42" t="str">
        <f aca="false">IF(OR(T103="",O103=""),"",ROUNDDOWN(P103/T103/O103+0.000000001,0)*O103)</f>
        <v/>
      </c>
      <c r="V103" s="42" t="str">
        <f aca="false">IF(U103="","",IF(N(INDEX($G$4:$G$7,MATCH($C103,$D$4:$D$7,0)))=0,"",ROUNDDOWN(N($B$4)*INDEX($G$4:$G$7,MATCH($C103,$D$4:$D$7,0))/($E103*N103*IF($J103="",1,$J103))/O103+0.000000001,0)*O103))</f>
        <v/>
      </c>
      <c r="W103" s="46" t="str">
        <f aca="false">IF(U103="","",IF(V103="",U103,MIN(U103,V103)))</f>
        <v/>
      </c>
      <c r="X103" s="47" t="str">
        <f aca="false">IF($E103="","",IFERROR(INDEX($H$4:$H$7,MATCH($C103,$D$4:$D$7,0)),""))</f>
        <v/>
      </c>
      <c r="Y103" s="43" t="str">
        <f aca="false">IF(W103="","",W103*T103)</f>
        <v/>
      </c>
      <c r="Z103" s="40" t="str">
        <f aca="false">IF(OR(Y103="",N($B$4)=0),"",Y103/$B$4)</f>
        <v/>
      </c>
      <c r="AA103" s="43" t="str">
        <f aca="false">IF(W103="","",W103*$E103*N103*IF($J103="",1,$J103))</f>
        <v/>
      </c>
      <c r="AB103" s="44" t="str">
        <f aca="false">IF(OR(Q103="",N(Q103)=0),"",IF($G103&lt;&gt;"",$G103,$E103+SIGN($E103-$F103)*$B$6*Q103))</f>
        <v/>
      </c>
      <c r="AC103" s="48" t="str">
        <f aca="false">IF(AB103="","",ABS(AB103-$E103)/Q103)</f>
        <v/>
      </c>
      <c r="AD103" s="43" t="str">
        <f aca="false">IF(OR(W103="",AB103=""),"",W103*ABS(AB103-$E103)*N103*IF($J103="",1,$J103))</f>
        <v/>
      </c>
      <c r="AE103" s="47" t="str">
        <f aca="false">IF($E103="","",IF(N($B$4)&lt;=0,"Enter account size",IF(ISNA(MATCH($C103,$D$4:$D$7,0)),"Pick a market",IF($F103="","Enter stop price",IF(Q103=0,"Stop equals entry",IF(AND($D103="Long",$F103&gt;$E103),"Stop above entry for a long",IF(AND($D103="Short",$F103&lt;$E103),"Stop below entry for a short",IF(N103="","Enter multiplier",IF(AND($G103&lt;&gt;"",($G103-$E103)*($E103-$F103)&lt;=0),"Target on wrong side of entry",IF(W103=0,"Size rounds to 0: risk too small",IF(W103&lt;U103,"Capped by max position","OK")))))))))))</f>
        <v/>
      </c>
    </row>
    <row r="104" customFormat="false" ht="15" hidden="false" customHeight="false" outlineLevel="0" collapsed="false">
      <c r="A104" s="32"/>
      <c r="B104" s="33"/>
      <c r="C104" s="33"/>
      <c r="D104" s="33"/>
      <c r="E104" s="34"/>
      <c r="F104" s="34"/>
      <c r="G104" s="34"/>
      <c r="H104" s="35"/>
      <c r="I104" s="36"/>
      <c r="J104" s="37"/>
      <c r="K104" s="38"/>
      <c r="L104" s="39"/>
      <c r="M104" s="40" t="str">
        <f aca="false">IF($E104="","",IF($H104&lt;&gt;"",$H104,$B$5))</f>
        <v/>
      </c>
      <c r="N104" s="41" t="str">
        <f aca="false">IF($E104="","",IF($I104&lt;&gt;"",$I104,IFERROR(IF(N(INDEX($E$4:$E$7,MATCH($C104,$D$4:$D$7,0)))=0,"",INDEX($E$4:$E$7,MATCH($C104,$D$4:$D$7,0))),"")))</f>
        <v/>
      </c>
      <c r="O104" s="42" t="str">
        <f aca="false">IF($E104="","",IF($L104&lt;&gt;"",$L104,IFERROR(IF(N(INDEX($F$4:$F$7,MATCH($C104,$D$4:$D$7,0)))=0,"",INDEX($F$4:$F$7,MATCH($C104,$D$4:$D$7,0))),"")))</f>
        <v/>
      </c>
      <c r="P104" s="43" t="str">
        <f aca="false">IF($E104="","",N($B$4)*M104)</f>
        <v/>
      </c>
      <c r="Q104" s="44" t="str">
        <f aca="false">IF(OR($E104="",$F104=""),"",ABS($E104-$F104))</f>
        <v/>
      </c>
      <c r="R104" s="45" t="str">
        <f aca="false">IF(OR($C104&lt;&gt;"Forex",Q104=""),"",Q104/IF($K104="",0.0001,$K104))</f>
        <v/>
      </c>
      <c r="S104" s="43" t="str">
        <f aca="false">IF(OR($C104&lt;&gt;"Forex",N104=""),"",IF($K104="",0.0001,$K104)*N104*IF($J104="",1,$J104))</f>
        <v/>
      </c>
      <c r="T104" s="43" t="str">
        <f aca="false">IF(OR(Q104="",N104=""),"",IF(Q104=0,"",Q104*N104*IF($J104="",1,$J104)))</f>
        <v/>
      </c>
      <c r="U104" s="42" t="str">
        <f aca="false">IF(OR(T104="",O104=""),"",ROUNDDOWN(P104/T104/O104+0.000000001,0)*O104)</f>
        <v/>
      </c>
      <c r="V104" s="42" t="str">
        <f aca="false">IF(U104="","",IF(N(INDEX($G$4:$G$7,MATCH($C104,$D$4:$D$7,0)))=0,"",ROUNDDOWN(N($B$4)*INDEX($G$4:$G$7,MATCH($C104,$D$4:$D$7,0))/($E104*N104*IF($J104="",1,$J104))/O104+0.000000001,0)*O104))</f>
        <v/>
      </c>
      <c r="W104" s="46" t="str">
        <f aca="false">IF(U104="","",IF(V104="",U104,MIN(U104,V104)))</f>
        <v/>
      </c>
      <c r="X104" s="47" t="str">
        <f aca="false">IF($E104="","",IFERROR(INDEX($H$4:$H$7,MATCH($C104,$D$4:$D$7,0)),""))</f>
        <v/>
      </c>
      <c r="Y104" s="43" t="str">
        <f aca="false">IF(W104="","",W104*T104)</f>
        <v/>
      </c>
      <c r="Z104" s="40" t="str">
        <f aca="false">IF(OR(Y104="",N($B$4)=0),"",Y104/$B$4)</f>
        <v/>
      </c>
      <c r="AA104" s="43" t="str">
        <f aca="false">IF(W104="","",W104*$E104*N104*IF($J104="",1,$J104))</f>
        <v/>
      </c>
      <c r="AB104" s="44" t="str">
        <f aca="false">IF(OR(Q104="",N(Q104)=0),"",IF($G104&lt;&gt;"",$G104,$E104+SIGN($E104-$F104)*$B$6*Q104))</f>
        <v/>
      </c>
      <c r="AC104" s="48" t="str">
        <f aca="false">IF(AB104="","",ABS(AB104-$E104)/Q104)</f>
        <v/>
      </c>
      <c r="AD104" s="43" t="str">
        <f aca="false">IF(OR(W104="",AB104=""),"",W104*ABS(AB104-$E104)*N104*IF($J104="",1,$J104))</f>
        <v/>
      </c>
      <c r="AE104" s="47" t="str">
        <f aca="false">IF($E104="","",IF(N($B$4)&lt;=0,"Enter account size",IF(ISNA(MATCH($C104,$D$4:$D$7,0)),"Pick a market",IF($F104="","Enter stop price",IF(Q104=0,"Stop equals entry",IF(AND($D104="Long",$F104&gt;$E104),"Stop above entry for a long",IF(AND($D104="Short",$F104&lt;$E104),"Stop below entry for a short",IF(N104="","Enter multiplier",IF(AND($G104&lt;&gt;"",($G104-$E104)*($E104-$F104)&lt;=0),"Target on wrong side of entry",IF(W104=0,"Size rounds to 0: risk too small",IF(W104&lt;U104,"Capped by max position","OK")))))))))))</f>
        <v/>
      </c>
    </row>
    <row r="105" customFormat="false" ht="15" hidden="false" customHeight="false" outlineLevel="0" collapsed="false">
      <c r="A105" s="32"/>
      <c r="B105" s="33"/>
      <c r="C105" s="33"/>
      <c r="D105" s="33"/>
      <c r="E105" s="34"/>
      <c r="F105" s="34"/>
      <c r="G105" s="34"/>
      <c r="H105" s="35"/>
      <c r="I105" s="36"/>
      <c r="J105" s="37"/>
      <c r="K105" s="38"/>
      <c r="L105" s="39"/>
      <c r="M105" s="40" t="str">
        <f aca="false">IF($E105="","",IF($H105&lt;&gt;"",$H105,$B$5))</f>
        <v/>
      </c>
      <c r="N105" s="41" t="str">
        <f aca="false">IF($E105="","",IF($I105&lt;&gt;"",$I105,IFERROR(IF(N(INDEX($E$4:$E$7,MATCH($C105,$D$4:$D$7,0)))=0,"",INDEX($E$4:$E$7,MATCH($C105,$D$4:$D$7,0))),"")))</f>
        <v/>
      </c>
      <c r="O105" s="42" t="str">
        <f aca="false">IF($E105="","",IF($L105&lt;&gt;"",$L105,IFERROR(IF(N(INDEX($F$4:$F$7,MATCH($C105,$D$4:$D$7,0)))=0,"",INDEX($F$4:$F$7,MATCH($C105,$D$4:$D$7,0))),"")))</f>
        <v/>
      </c>
      <c r="P105" s="43" t="str">
        <f aca="false">IF($E105="","",N($B$4)*M105)</f>
        <v/>
      </c>
      <c r="Q105" s="44" t="str">
        <f aca="false">IF(OR($E105="",$F105=""),"",ABS($E105-$F105))</f>
        <v/>
      </c>
      <c r="R105" s="45" t="str">
        <f aca="false">IF(OR($C105&lt;&gt;"Forex",Q105=""),"",Q105/IF($K105="",0.0001,$K105))</f>
        <v/>
      </c>
      <c r="S105" s="43" t="str">
        <f aca="false">IF(OR($C105&lt;&gt;"Forex",N105=""),"",IF($K105="",0.0001,$K105)*N105*IF($J105="",1,$J105))</f>
        <v/>
      </c>
      <c r="T105" s="43" t="str">
        <f aca="false">IF(OR(Q105="",N105=""),"",IF(Q105=0,"",Q105*N105*IF($J105="",1,$J105)))</f>
        <v/>
      </c>
      <c r="U105" s="42" t="str">
        <f aca="false">IF(OR(T105="",O105=""),"",ROUNDDOWN(P105/T105/O105+0.000000001,0)*O105)</f>
        <v/>
      </c>
      <c r="V105" s="42" t="str">
        <f aca="false">IF(U105="","",IF(N(INDEX($G$4:$G$7,MATCH($C105,$D$4:$D$7,0)))=0,"",ROUNDDOWN(N($B$4)*INDEX($G$4:$G$7,MATCH($C105,$D$4:$D$7,0))/($E105*N105*IF($J105="",1,$J105))/O105+0.000000001,0)*O105))</f>
        <v/>
      </c>
      <c r="W105" s="46" t="str">
        <f aca="false">IF(U105="","",IF(V105="",U105,MIN(U105,V105)))</f>
        <v/>
      </c>
      <c r="X105" s="47" t="str">
        <f aca="false">IF($E105="","",IFERROR(INDEX($H$4:$H$7,MATCH($C105,$D$4:$D$7,0)),""))</f>
        <v/>
      </c>
      <c r="Y105" s="43" t="str">
        <f aca="false">IF(W105="","",W105*T105)</f>
        <v/>
      </c>
      <c r="Z105" s="40" t="str">
        <f aca="false">IF(OR(Y105="",N($B$4)=0),"",Y105/$B$4)</f>
        <v/>
      </c>
      <c r="AA105" s="43" t="str">
        <f aca="false">IF(W105="","",W105*$E105*N105*IF($J105="",1,$J105))</f>
        <v/>
      </c>
      <c r="AB105" s="44" t="str">
        <f aca="false">IF(OR(Q105="",N(Q105)=0),"",IF($G105&lt;&gt;"",$G105,$E105+SIGN($E105-$F105)*$B$6*Q105))</f>
        <v/>
      </c>
      <c r="AC105" s="48" t="str">
        <f aca="false">IF(AB105="","",ABS(AB105-$E105)/Q105)</f>
        <v/>
      </c>
      <c r="AD105" s="43" t="str">
        <f aca="false">IF(OR(W105="",AB105=""),"",W105*ABS(AB105-$E105)*N105*IF($J105="",1,$J105))</f>
        <v/>
      </c>
      <c r="AE105" s="47" t="str">
        <f aca="false">IF($E105="","",IF(N($B$4)&lt;=0,"Enter account size",IF(ISNA(MATCH($C105,$D$4:$D$7,0)),"Pick a market",IF($F105="","Enter stop price",IF(Q105=0,"Stop equals entry",IF(AND($D105="Long",$F105&gt;$E105),"Stop above entry for a long",IF(AND($D105="Short",$F105&lt;$E105),"Stop below entry for a short",IF(N105="","Enter multiplier",IF(AND($G105&lt;&gt;"",($G105-$E105)*($E105-$F105)&lt;=0),"Target on wrong side of entry",IF(W105=0,"Size rounds to 0: risk too small",IF(W105&lt;U105,"Capped by max position","OK")))))))))))</f>
        <v/>
      </c>
    </row>
    <row r="106" customFormat="false" ht="15" hidden="false" customHeight="false" outlineLevel="0" collapsed="false">
      <c r="A106" s="32"/>
      <c r="B106" s="33"/>
      <c r="C106" s="33"/>
      <c r="D106" s="33"/>
      <c r="E106" s="34"/>
      <c r="F106" s="34"/>
      <c r="G106" s="34"/>
      <c r="H106" s="35"/>
      <c r="I106" s="36"/>
      <c r="J106" s="37"/>
      <c r="K106" s="38"/>
      <c r="L106" s="39"/>
      <c r="M106" s="40" t="str">
        <f aca="false">IF($E106="","",IF($H106&lt;&gt;"",$H106,$B$5))</f>
        <v/>
      </c>
      <c r="N106" s="41" t="str">
        <f aca="false">IF($E106="","",IF($I106&lt;&gt;"",$I106,IFERROR(IF(N(INDEX($E$4:$E$7,MATCH($C106,$D$4:$D$7,0)))=0,"",INDEX($E$4:$E$7,MATCH($C106,$D$4:$D$7,0))),"")))</f>
        <v/>
      </c>
      <c r="O106" s="42" t="str">
        <f aca="false">IF($E106="","",IF($L106&lt;&gt;"",$L106,IFERROR(IF(N(INDEX($F$4:$F$7,MATCH($C106,$D$4:$D$7,0)))=0,"",INDEX($F$4:$F$7,MATCH($C106,$D$4:$D$7,0))),"")))</f>
        <v/>
      </c>
      <c r="P106" s="43" t="str">
        <f aca="false">IF($E106="","",N($B$4)*M106)</f>
        <v/>
      </c>
      <c r="Q106" s="44" t="str">
        <f aca="false">IF(OR($E106="",$F106=""),"",ABS($E106-$F106))</f>
        <v/>
      </c>
      <c r="R106" s="45" t="str">
        <f aca="false">IF(OR($C106&lt;&gt;"Forex",Q106=""),"",Q106/IF($K106="",0.0001,$K106))</f>
        <v/>
      </c>
      <c r="S106" s="43" t="str">
        <f aca="false">IF(OR($C106&lt;&gt;"Forex",N106=""),"",IF($K106="",0.0001,$K106)*N106*IF($J106="",1,$J106))</f>
        <v/>
      </c>
      <c r="T106" s="43" t="str">
        <f aca="false">IF(OR(Q106="",N106=""),"",IF(Q106=0,"",Q106*N106*IF($J106="",1,$J106)))</f>
        <v/>
      </c>
      <c r="U106" s="42" t="str">
        <f aca="false">IF(OR(T106="",O106=""),"",ROUNDDOWN(P106/T106/O106+0.000000001,0)*O106)</f>
        <v/>
      </c>
      <c r="V106" s="42" t="str">
        <f aca="false">IF(U106="","",IF(N(INDEX($G$4:$G$7,MATCH($C106,$D$4:$D$7,0)))=0,"",ROUNDDOWN(N($B$4)*INDEX($G$4:$G$7,MATCH($C106,$D$4:$D$7,0))/($E106*N106*IF($J106="",1,$J106))/O106+0.000000001,0)*O106))</f>
        <v/>
      </c>
      <c r="W106" s="46" t="str">
        <f aca="false">IF(U106="","",IF(V106="",U106,MIN(U106,V106)))</f>
        <v/>
      </c>
      <c r="X106" s="47" t="str">
        <f aca="false">IF($E106="","",IFERROR(INDEX($H$4:$H$7,MATCH($C106,$D$4:$D$7,0)),""))</f>
        <v/>
      </c>
      <c r="Y106" s="43" t="str">
        <f aca="false">IF(W106="","",W106*T106)</f>
        <v/>
      </c>
      <c r="Z106" s="40" t="str">
        <f aca="false">IF(OR(Y106="",N($B$4)=0),"",Y106/$B$4)</f>
        <v/>
      </c>
      <c r="AA106" s="43" t="str">
        <f aca="false">IF(W106="","",W106*$E106*N106*IF($J106="",1,$J106))</f>
        <v/>
      </c>
      <c r="AB106" s="44" t="str">
        <f aca="false">IF(OR(Q106="",N(Q106)=0),"",IF($G106&lt;&gt;"",$G106,$E106+SIGN($E106-$F106)*$B$6*Q106))</f>
        <v/>
      </c>
      <c r="AC106" s="48" t="str">
        <f aca="false">IF(AB106="","",ABS(AB106-$E106)/Q106)</f>
        <v/>
      </c>
      <c r="AD106" s="43" t="str">
        <f aca="false">IF(OR(W106="",AB106=""),"",W106*ABS(AB106-$E106)*N106*IF($J106="",1,$J106))</f>
        <v/>
      </c>
      <c r="AE106" s="47" t="str">
        <f aca="false">IF($E106="","",IF(N($B$4)&lt;=0,"Enter account size",IF(ISNA(MATCH($C106,$D$4:$D$7,0)),"Pick a market",IF($F106="","Enter stop price",IF(Q106=0,"Stop equals entry",IF(AND($D106="Long",$F106&gt;$E106),"Stop above entry for a long",IF(AND($D106="Short",$F106&lt;$E106),"Stop below entry for a short",IF(N106="","Enter multiplier",IF(AND($G106&lt;&gt;"",($G106-$E106)*($E106-$F106)&lt;=0),"Target on wrong side of entry",IF(W106=0,"Size rounds to 0: risk too small",IF(W106&lt;U106,"Capped by max position","OK")))))))))))</f>
        <v/>
      </c>
    </row>
    <row r="107" customFormat="false" ht="15" hidden="false" customHeight="false" outlineLevel="0" collapsed="false">
      <c r="A107" s="32"/>
      <c r="B107" s="33"/>
      <c r="C107" s="33"/>
      <c r="D107" s="33"/>
      <c r="E107" s="34"/>
      <c r="F107" s="34"/>
      <c r="G107" s="34"/>
      <c r="H107" s="35"/>
      <c r="I107" s="36"/>
      <c r="J107" s="37"/>
      <c r="K107" s="38"/>
      <c r="L107" s="39"/>
      <c r="M107" s="40" t="str">
        <f aca="false">IF($E107="","",IF($H107&lt;&gt;"",$H107,$B$5))</f>
        <v/>
      </c>
      <c r="N107" s="41" t="str">
        <f aca="false">IF($E107="","",IF($I107&lt;&gt;"",$I107,IFERROR(IF(N(INDEX($E$4:$E$7,MATCH($C107,$D$4:$D$7,0)))=0,"",INDEX($E$4:$E$7,MATCH($C107,$D$4:$D$7,0))),"")))</f>
        <v/>
      </c>
      <c r="O107" s="42" t="str">
        <f aca="false">IF($E107="","",IF($L107&lt;&gt;"",$L107,IFERROR(IF(N(INDEX($F$4:$F$7,MATCH($C107,$D$4:$D$7,0)))=0,"",INDEX($F$4:$F$7,MATCH($C107,$D$4:$D$7,0))),"")))</f>
        <v/>
      </c>
      <c r="P107" s="43" t="str">
        <f aca="false">IF($E107="","",N($B$4)*M107)</f>
        <v/>
      </c>
      <c r="Q107" s="44" t="str">
        <f aca="false">IF(OR($E107="",$F107=""),"",ABS($E107-$F107))</f>
        <v/>
      </c>
      <c r="R107" s="45" t="str">
        <f aca="false">IF(OR($C107&lt;&gt;"Forex",Q107=""),"",Q107/IF($K107="",0.0001,$K107))</f>
        <v/>
      </c>
      <c r="S107" s="43" t="str">
        <f aca="false">IF(OR($C107&lt;&gt;"Forex",N107=""),"",IF($K107="",0.0001,$K107)*N107*IF($J107="",1,$J107))</f>
        <v/>
      </c>
      <c r="T107" s="43" t="str">
        <f aca="false">IF(OR(Q107="",N107=""),"",IF(Q107=0,"",Q107*N107*IF($J107="",1,$J107)))</f>
        <v/>
      </c>
      <c r="U107" s="42" t="str">
        <f aca="false">IF(OR(T107="",O107=""),"",ROUNDDOWN(P107/T107/O107+0.000000001,0)*O107)</f>
        <v/>
      </c>
      <c r="V107" s="42" t="str">
        <f aca="false">IF(U107="","",IF(N(INDEX($G$4:$G$7,MATCH($C107,$D$4:$D$7,0)))=0,"",ROUNDDOWN(N($B$4)*INDEX($G$4:$G$7,MATCH($C107,$D$4:$D$7,0))/($E107*N107*IF($J107="",1,$J107))/O107+0.000000001,0)*O107))</f>
        <v/>
      </c>
      <c r="W107" s="46" t="str">
        <f aca="false">IF(U107="","",IF(V107="",U107,MIN(U107,V107)))</f>
        <v/>
      </c>
      <c r="X107" s="47" t="str">
        <f aca="false">IF($E107="","",IFERROR(INDEX($H$4:$H$7,MATCH($C107,$D$4:$D$7,0)),""))</f>
        <v/>
      </c>
      <c r="Y107" s="43" t="str">
        <f aca="false">IF(W107="","",W107*T107)</f>
        <v/>
      </c>
      <c r="Z107" s="40" t="str">
        <f aca="false">IF(OR(Y107="",N($B$4)=0),"",Y107/$B$4)</f>
        <v/>
      </c>
      <c r="AA107" s="43" t="str">
        <f aca="false">IF(W107="","",W107*$E107*N107*IF($J107="",1,$J107))</f>
        <v/>
      </c>
      <c r="AB107" s="44" t="str">
        <f aca="false">IF(OR(Q107="",N(Q107)=0),"",IF($G107&lt;&gt;"",$G107,$E107+SIGN($E107-$F107)*$B$6*Q107))</f>
        <v/>
      </c>
      <c r="AC107" s="48" t="str">
        <f aca="false">IF(AB107="","",ABS(AB107-$E107)/Q107)</f>
        <v/>
      </c>
      <c r="AD107" s="43" t="str">
        <f aca="false">IF(OR(W107="",AB107=""),"",W107*ABS(AB107-$E107)*N107*IF($J107="",1,$J107))</f>
        <v/>
      </c>
      <c r="AE107" s="47" t="str">
        <f aca="false">IF($E107="","",IF(N($B$4)&lt;=0,"Enter account size",IF(ISNA(MATCH($C107,$D$4:$D$7,0)),"Pick a market",IF($F107="","Enter stop price",IF(Q107=0,"Stop equals entry",IF(AND($D107="Long",$F107&gt;$E107),"Stop above entry for a long",IF(AND($D107="Short",$F107&lt;$E107),"Stop below entry for a short",IF(N107="","Enter multiplier",IF(AND($G107&lt;&gt;"",($G107-$E107)*($E107-$F107)&lt;=0),"Target on wrong side of entry",IF(W107=0,"Size rounds to 0: risk too small",IF(W107&lt;U107,"Capped by max position","OK")))))))))))</f>
        <v/>
      </c>
    </row>
    <row r="108" customFormat="false" ht="15" hidden="false" customHeight="false" outlineLevel="0" collapsed="false">
      <c r="A108" s="32"/>
      <c r="B108" s="33"/>
      <c r="C108" s="33"/>
      <c r="D108" s="33"/>
      <c r="E108" s="34"/>
      <c r="F108" s="34"/>
      <c r="G108" s="34"/>
      <c r="H108" s="35"/>
      <c r="I108" s="36"/>
      <c r="J108" s="37"/>
      <c r="K108" s="38"/>
      <c r="L108" s="39"/>
      <c r="M108" s="40" t="str">
        <f aca="false">IF($E108="","",IF($H108&lt;&gt;"",$H108,$B$5))</f>
        <v/>
      </c>
      <c r="N108" s="41" t="str">
        <f aca="false">IF($E108="","",IF($I108&lt;&gt;"",$I108,IFERROR(IF(N(INDEX($E$4:$E$7,MATCH($C108,$D$4:$D$7,0)))=0,"",INDEX($E$4:$E$7,MATCH($C108,$D$4:$D$7,0))),"")))</f>
        <v/>
      </c>
      <c r="O108" s="42" t="str">
        <f aca="false">IF($E108="","",IF($L108&lt;&gt;"",$L108,IFERROR(IF(N(INDEX($F$4:$F$7,MATCH($C108,$D$4:$D$7,0)))=0,"",INDEX($F$4:$F$7,MATCH($C108,$D$4:$D$7,0))),"")))</f>
        <v/>
      </c>
      <c r="P108" s="43" t="str">
        <f aca="false">IF($E108="","",N($B$4)*M108)</f>
        <v/>
      </c>
      <c r="Q108" s="44" t="str">
        <f aca="false">IF(OR($E108="",$F108=""),"",ABS($E108-$F108))</f>
        <v/>
      </c>
      <c r="R108" s="45" t="str">
        <f aca="false">IF(OR($C108&lt;&gt;"Forex",Q108=""),"",Q108/IF($K108="",0.0001,$K108))</f>
        <v/>
      </c>
      <c r="S108" s="43" t="str">
        <f aca="false">IF(OR($C108&lt;&gt;"Forex",N108=""),"",IF($K108="",0.0001,$K108)*N108*IF($J108="",1,$J108))</f>
        <v/>
      </c>
      <c r="T108" s="43" t="str">
        <f aca="false">IF(OR(Q108="",N108=""),"",IF(Q108=0,"",Q108*N108*IF($J108="",1,$J108)))</f>
        <v/>
      </c>
      <c r="U108" s="42" t="str">
        <f aca="false">IF(OR(T108="",O108=""),"",ROUNDDOWN(P108/T108/O108+0.000000001,0)*O108)</f>
        <v/>
      </c>
      <c r="V108" s="42" t="str">
        <f aca="false">IF(U108="","",IF(N(INDEX($G$4:$G$7,MATCH($C108,$D$4:$D$7,0)))=0,"",ROUNDDOWN(N($B$4)*INDEX($G$4:$G$7,MATCH($C108,$D$4:$D$7,0))/($E108*N108*IF($J108="",1,$J108))/O108+0.000000001,0)*O108))</f>
        <v/>
      </c>
      <c r="W108" s="46" t="str">
        <f aca="false">IF(U108="","",IF(V108="",U108,MIN(U108,V108)))</f>
        <v/>
      </c>
      <c r="X108" s="47" t="str">
        <f aca="false">IF($E108="","",IFERROR(INDEX($H$4:$H$7,MATCH($C108,$D$4:$D$7,0)),""))</f>
        <v/>
      </c>
      <c r="Y108" s="43" t="str">
        <f aca="false">IF(W108="","",W108*T108)</f>
        <v/>
      </c>
      <c r="Z108" s="40" t="str">
        <f aca="false">IF(OR(Y108="",N($B$4)=0),"",Y108/$B$4)</f>
        <v/>
      </c>
      <c r="AA108" s="43" t="str">
        <f aca="false">IF(W108="","",W108*$E108*N108*IF($J108="",1,$J108))</f>
        <v/>
      </c>
      <c r="AB108" s="44" t="str">
        <f aca="false">IF(OR(Q108="",N(Q108)=0),"",IF($G108&lt;&gt;"",$G108,$E108+SIGN($E108-$F108)*$B$6*Q108))</f>
        <v/>
      </c>
      <c r="AC108" s="48" t="str">
        <f aca="false">IF(AB108="","",ABS(AB108-$E108)/Q108)</f>
        <v/>
      </c>
      <c r="AD108" s="43" t="str">
        <f aca="false">IF(OR(W108="",AB108=""),"",W108*ABS(AB108-$E108)*N108*IF($J108="",1,$J108))</f>
        <v/>
      </c>
      <c r="AE108" s="47" t="str">
        <f aca="false">IF($E108="","",IF(N($B$4)&lt;=0,"Enter account size",IF(ISNA(MATCH($C108,$D$4:$D$7,0)),"Pick a market",IF($F108="","Enter stop price",IF(Q108=0,"Stop equals entry",IF(AND($D108="Long",$F108&gt;$E108),"Stop above entry for a long",IF(AND($D108="Short",$F108&lt;$E108),"Stop below entry for a short",IF(N108="","Enter multiplier",IF(AND($G108&lt;&gt;"",($G108-$E108)*($E108-$F108)&lt;=0),"Target on wrong side of entry",IF(W108=0,"Size rounds to 0: risk too small",IF(W108&lt;U108,"Capped by max position","OK")))))))))))</f>
        <v/>
      </c>
    </row>
    <row r="109" customFormat="false" ht="15" hidden="false" customHeight="false" outlineLevel="0" collapsed="false">
      <c r="A109" s="32"/>
      <c r="B109" s="33"/>
      <c r="C109" s="33"/>
      <c r="D109" s="33"/>
      <c r="E109" s="34"/>
      <c r="F109" s="34"/>
      <c r="G109" s="34"/>
      <c r="H109" s="35"/>
      <c r="I109" s="36"/>
      <c r="J109" s="37"/>
      <c r="K109" s="38"/>
      <c r="L109" s="39"/>
      <c r="M109" s="40" t="str">
        <f aca="false">IF($E109="","",IF($H109&lt;&gt;"",$H109,$B$5))</f>
        <v/>
      </c>
      <c r="N109" s="41" t="str">
        <f aca="false">IF($E109="","",IF($I109&lt;&gt;"",$I109,IFERROR(IF(N(INDEX($E$4:$E$7,MATCH($C109,$D$4:$D$7,0)))=0,"",INDEX($E$4:$E$7,MATCH($C109,$D$4:$D$7,0))),"")))</f>
        <v/>
      </c>
      <c r="O109" s="42" t="str">
        <f aca="false">IF($E109="","",IF($L109&lt;&gt;"",$L109,IFERROR(IF(N(INDEX($F$4:$F$7,MATCH($C109,$D$4:$D$7,0)))=0,"",INDEX($F$4:$F$7,MATCH($C109,$D$4:$D$7,0))),"")))</f>
        <v/>
      </c>
      <c r="P109" s="43" t="str">
        <f aca="false">IF($E109="","",N($B$4)*M109)</f>
        <v/>
      </c>
      <c r="Q109" s="44" t="str">
        <f aca="false">IF(OR($E109="",$F109=""),"",ABS($E109-$F109))</f>
        <v/>
      </c>
      <c r="R109" s="45" t="str">
        <f aca="false">IF(OR($C109&lt;&gt;"Forex",Q109=""),"",Q109/IF($K109="",0.0001,$K109))</f>
        <v/>
      </c>
      <c r="S109" s="43" t="str">
        <f aca="false">IF(OR($C109&lt;&gt;"Forex",N109=""),"",IF($K109="",0.0001,$K109)*N109*IF($J109="",1,$J109))</f>
        <v/>
      </c>
      <c r="T109" s="43" t="str">
        <f aca="false">IF(OR(Q109="",N109=""),"",IF(Q109=0,"",Q109*N109*IF($J109="",1,$J109)))</f>
        <v/>
      </c>
      <c r="U109" s="42" t="str">
        <f aca="false">IF(OR(T109="",O109=""),"",ROUNDDOWN(P109/T109/O109+0.000000001,0)*O109)</f>
        <v/>
      </c>
      <c r="V109" s="42" t="str">
        <f aca="false">IF(U109="","",IF(N(INDEX($G$4:$G$7,MATCH($C109,$D$4:$D$7,0)))=0,"",ROUNDDOWN(N($B$4)*INDEX($G$4:$G$7,MATCH($C109,$D$4:$D$7,0))/($E109*N109*IF($J109="",1,$J109))/O109+0.000000001,0)*O109))</f>
        <v/>
      </c>
      <c r="W109" s="46" t="str">
        <f aca="false">IF(U109="","",IF(V109="",U109,MIN(U109,V109)))</f>
        <v/>
      </c>
      <c r="X109" s="47" t="str">
        <f aca="false">IF($E109="","",IFERROR(INDEX($H$4:$H$7,MATCH($C109,$D$4:$D$7,0)),""))</f>
        <v/>
      </c>
      <c r="Y109" s="43" t="str">
        <f aca="false">IF(W109="","",W109*T109)</f>
        <v/>
      </c>
      <c r="Z109" s="40" t="str">
        <f aca="false">IF(OR(Y109="",N($B$4)=0),"",Y109/$B$4)</f>
        <v/>
      </c>
      <c r="AA109" s="43" t="str">
        <f aca="false">IF(W109="","",W109*$E109*N109*IF($J109="",1,$J109))</f>
        <v/>
      </c>
      <c r="AB109" s="44" t="str">
        <f aca="false">IF(OR(Q109="",N(Q109)=0),"",IF($G109&lt;&gt;"",$G109,$E109+SIGN($E109-$F109)*$B$6*Q109))</f>
        <v/>
      </c>
      <c r="AC109" s="48" t="str">
        <f aca="false">IF(AB109="","",ABS(AB109-$E109)/Q109)</f>
        <v/>
      </c>
      <c r="AD109" s="43" t="str">
        <f aca="false">IF(OR(W109="",AB109=""),"",W109*ABS(AB109-$E109)*N109*IF($J109="",1,$J109))</f>
        <v/>
      </c>
      <c r="AE109" s="47" t="str">
        <f aca="false">IF($E109="","",IF(N($B$4)&lt;=0,"Enter account size",IF(ISNA(MATCH($C109,$D$4:$D$7,0)),"Pick a market",IF($F109="","Enter stop price",IF(Q109=0,"Stop equals entry",IF(AND($D109="Long",$F109&gt;$E109),"Stop above entry for a long",IF(AND($D109="Short",$F109&lt;$E109),"Stop below entry for a short",IF(N109="","Enter multiplier",IF(AND($G109&lt;&gt;"",($G109-$E109)*($E109-$F109)&lt;=0),"Target on wrong side of entry",IF(W109=0,"Size rounds to 0: risk too small",IF(W109&lt;U109,"Capped by max position","OK")))))))))))</f>
        <v/>
      </c>
    </row>
    <row r="110" customFormat="false" ht="15" hidden="false" customHeight="false" outlineLevel="0" collapsed="false">
      <c r="A110" s="32"/>
      <c r="B110" s="33"/>
      <c r="C110" s="33"/>
      <c r="D110" s="33"/>
      <c r="E110" s="34"/>
      <c r="F110" s="34"/>
      <c r="G110" s="34"/>
      <c r="H110" s="35"/>
      <c r="I110" s="36"/>
      <c r="J110" s="37"/>
      <c r="K110" s="38"/>
      <c r="L110" s="39"/>
      <c r="M110" s="40" t="str">
        <f aca="false">IF($E110="","",IF($H110&lt;&gt;"",$H110,$B$5))</f>
        <v/>
      </c>
      <c r="N110" s="41" t="str">
        <f aca="false">IF($E110="","",IF($I110&lt;&gt;"",$I110,IFERROR(IF(N(INDEX($E$4:$E$7,MATCH($C110,$D$4:$D$7,0)))=0,"",INDEX($E$4:$E$7,MATCH($C110,$D$4:$D$7,0))),"")))</f>
        <v/>
      </c>
      <c r="O110" s="42" t="str">
        <f aca="false">IF($E110="","",IF($L110&lt;&gt;"",$L110,IFERROR(IF(N(INDEX($F$4:$F$7,MATCH($C110,$D$4:$D$7,0)))=0,"",INDEX($F$4:$F$7,MATCH($C110,$D$4:$D$7,0))),"")))</f>
        <v/>
      </c>
      <c r="P110" s="43" t="str">
        <f aca="false">IF($E110="","",N($B$4)*M110)</f>
        <v/>
      </c>
      <c r="Q110" s="44" t="str">
        <f aca="false">IF(OR($E110="",$F110=""),"",ABS($E110-$F110))</f>
        <v/>
      </c>
      <c r="R110" s="45" t="str">
        <f aca="false">IF(OR($C110&lt;&gt;"Forex",Q110=""),"",Q110/IF($K110="",0.0001,$K110))</f>
        <v/>
      </c>
      <c r="S110" s="43" t="str">
        <f aca="false">IF(OR($C110&lt;&gt;"Forex",N110=""),"",IF($K110="",0.0001,$K110)*N110*IF($J110="",1,$J110))</f>
        <v/>
      </c>
      <c r="T110" s="43" t="str">
        <f aca="false">IF(OR(Q110="",N110=""),"",IF(Q110=0,"",Q110*N110*IF($J110="",1,$J110)))</f>
        <v/>
      </c>
      <c r="U110" s="42" t="str">
        <f aca="false">IF(OR(T110="",O110=""),"",ROUNDDOWN(P110/T110/O110+0.000000001,0)*O110)</f>
        <v/>
      </c>
      <c r="V110" s="42" t="str">
        <f aca="false">IF(U110="","",IF(N(INDEX($G$4:$G$7,MATCH($C110,$D$4:$D$7,0)))=0,"",ROUNDDOWN(N($B$4)*INDEX($G$4:$G$7,MATCH($C110,$D$4:$D$7,0))/($E110*N110*IF($J110="",1,$J110))/O110+0.000000001,0)*O110))</f>
        <v/>
      </c>
      <c r="W110" s="46" t="str">
        <f aca="false">IF(U110="","",IF(V110="",U110,MIN(U110,V110)))</f>
        <v/>
      </c>
      <c r="X110" s="47" t="str">
        <f aca="false">IF($E110="","",IFERROR(INDEX($H$4:$H$7,MATCH($C110,$D$4:$D$7,0)),""))</f>
        <v/>
      </c>
      <c r="Y110" s="43" t="str">
        <f aca="false">IF(W110="","",W110*T110)</f>
        <v/>
      </c>
      <c r="Z110" s="40" t="str">
        <f aca="false">IF(OR(Y110="",N($B$4)=0),"",Y110/$B$4)</f>
        <v/>
      </c>
      <c r="AA110" s="43" t="str">
        <f aca="false">IF(W110="","",W110*$E110*N110*IF($J110="",1,$J110))</f>
        <v/>
      </c>
      <c r="AB110" s="44" t="str">
        <f aca="false">IF(OR(Q110="",N(Q110)=0),"",IF($G110&lt;&gt;"",$G110,$E110+SIGN($E110-$F110)*$B$6*Q110))</f>
        <v/>
      </c>
      <c r="AC110" s="48" t="str">
        <f aca="false">IF(AB110="","",ABS(AB110-$E110)/Q110)</f>
        <v/>
      </c>
      <c r="AD110" s="43" t="str">
        <f aca="false">IF(OR(W110="",AB110=""),"",W110*ABS(AB110-$E110)*N110*IF($J110="",1,$J110))</f>
        <v/>
      </c>
      <c r="AE110" s="47" t="str">
        <f aca="false">IF($E110="","",IF(N($B$4)&lt;=0,"Enter account size",IF(ISNA(MATCH($C110,$D$4:$D$7,0)),"Pick a market",IF($F110="","Enter stop price",IF(Q110=0,"Stop equals entry",IF(AND($D110="Long",$F110&gt;$E110),"Stop above entry for a long",IF(AND($D110="Short",$F110&lt;$E110),"Stop below entry for a short",IF(N110="","Enter multiplier",IF(AND($G110&lt;&gt;"",($G110-$E110)*($E110-$F110)&lt;=0),"Target on wrong side of entry",IF(W110=0,"Size rounds to 0: risk too small",IF(W110&lt;U110,"Capped by max position","OK")))))))))))</f>
        <v/>
      </c>
    </row>
    <row r="111" customFormat="false" ht="15" hidden="false" customHeight="false" outlineLevel="0" collapsed="false">
      <c r="A111" s="32"/>
      <c r="B111" s="33"/>
      <c r="C111" s="33"/>
      <c r="D111" s="33"/>
      <c r="E111" s="34"/>
      <c r="F111" s="34"/>
      <c r="G111" s="34"/>
      <c r="H111" s="35"/>
      <c r="I111" s="36"/>
      <c r="J111" s="37"/>
      <c r="K111" s="38"/>
      <c r="L111" s="39"/>
      <c r="M111" s="40" t="str">
        <f aca="false">IF($E111="","",IF($H111&lt;&gt;"",$H111,$B$5))</f>
        <v/>
      </c>
      <c r="N111" s="41" t="str">
        <f aca="false">IF($E111="","",IF($I111&lt;&gt;"",$I111,IFERROR(IF(N(INDEX($E$4:$E$7,MATCH($C111,$D$4:$D$7,0)))=0,"",INDEX($E$4:$E$7,MATCH($C111,$D$4:$D$7,0))),"")))</f>
        <v/>
      </c>
      <c r="O111" s="42" t="str">
        <f aca="false">IF($E111="","",IF($L111&lt;&gt;"",$L111,IFERROR(IF(N(INDEX($F$4:$F$7,MATCH($C111,$D$4:$D$7,0)))=0,"",INDEX($F$4:$F$7,MATCH($C111,$D$4:$D$7,0))),"")))</f>
        <v/>
      </c>
      <c r="P111" s="43" t="str">
        <f aca="false">IF($E111="","",N($B$4)*M111)</f>
        <v/>
      </c>
      <c r="Q111" s="44" t="str">
        <f aca="false">IF(OR($E111="",$F111=""),"",ABS($E111-$F111))</f>
        <v/>
      </c>
      <c r="R111" s="45" t="str">
        <f aca="false">IF(OR($C111&lt;&gt;"Forex",Q111=""),"",Q111/IF($K111="",0.0001,$K111))</f>
        <v/>
      </c>
      <c r="S111" s="43" t="str">
        <f aca="false">IF(OR($C111&lt;&gt;"Forex",N111=""),"",IF($K111="",0.0001,$K111)*N111*IF($J111="",1,$J111))</f>
        <v/>
      </c>
      <c r="T111" s="43" t="str">
        <f aca="false">IF(OR(Q111="",N111=""),"",IF(Q111=0,"",Q111*N111*IF($J111="",1,$J111)))</f>
        <v/>
      </c>
      <c r="U111" s="42" t="str">
        <f aca="false">IF(OR(T111="",O111=""),"",ROUNDDOWN(P111/T111/O111+0.000000001,0)*O111)</f>
        <v/>
      </c>
      <c r="V111" s="42" t="str">
        <f aca="false">IF(U111="","",IF(N(INDEX($G$4:$G$7,MATCH($C111,$D$4:$D$7,0)))=0,"",ROUNDDOWN(N($B$4)*INDEX($G$4:$G$7,MATCH($C111,$D$4:$D$7,0))/($E111*N111*IF($J111="",1,$J111))/O111+0.000000001,0)*O111))</f>
        <v/>
      </c>
      <c r="W111" s="46" t="str">
        <f aca="false">IF(U111="","",IF(V111="",U111,MIN(U111,V111)))</f>
        <v/>
      </c>
      <c r="X111" s="47" t="str">
        <f aca="false">IF($E111="","",IFERROR(INDEX($H$4:$H$7,MATCH($C111,$D$4:$D$7,0)),""))</f>
        <v/>
      </c>
      <c r="Y111" s="43" t="str">
        <f aca="false">IF(W111="","",W111*T111)</f>
        <v/>
      </c>
      <c r="Z111" s="40" t="str">
        <f aca="false">IF(OR(Y111="",N($B$4)=0),"",Y111/$B$4)</f>
        <v/>
      </c>
      <c r="AA111" s="43" t="str">
        <f aca="false">IF(W111="","",W111*$E111*N111*IF($J111="",1,$J111))</f>
        <v/>
      </c>
      <c r="AB111" s="44" t="str">
        <f aca="false">IF(OR(Q111="",N(Q111)=0),"",IF($G111&lt;&gt;"",$G111,$E111+SIGN($E111-$F111)*$B$6*Q111))</f>
        <v/>
      </c>
      <c r="AC111" s="48" t="str">
        <f aca="false">IF(AB111="","",ABS(AB111-$E111)/Q111)</f>
        <v/>
      </c>
      <c r="AD111" s="43" t="str">
        <f aca="false">IF(OR(W111="",AB111=""),"",W111*ABS(AB111-$E111)*N111*IF($J111="",1,$J111))</f>
        <v/>
      </c>
      <c r="AE111" s="47" t="str">
        <f aca="false">IF($E111="","",IF(N($B$4)&lt;=0,"Enter account size",IF(ISNA(MATCH($C111,$D$4:$D$7,0)),"Pick a market",IF($F111="","Enter stop price",IF(Q111=0,"Stop equals entry",IF(AND($D111="Long",$F111&gt;$E111),"Stop above entry for a long",IF(AND($D111="Short",$F111&lt;$E111),"Stop below entry for a short",IF(N111="","Enter multiplier",IF(AND($G111&lt;&gt;"",($G111-$E111)*($E111-$F111)&lt;=0),"Target on wrong side of entry",IF(W111=0,"Size rounds to 0: risk too small",IF(W111&lt;U111,"Capped by max position","OK")))))))))))</f>
        <v/>
      </c>
    </row>
    <row r="112" customFormat="false" ht="15" hidden="false" customHeight="false" outlineLevel="0" collapsed="false">
      <c r="A112" s="32"/>
      <c r="B112" s="33"/>
      <c r="C112" s="33"/>
      <c r="D112" s="33"/>
      <c r="E112" s="34"/>
      <c r="F112" s="34"/>
      <c r="G112" s="34"/>
      <c r="H112" s="35"/>
      <c r="I112" s="36"/>
      <c r="J112" s="37"/>
      <c r="K112" s="38"/>
      <c r="L112" s="39"/>
      <c r="M112" s="40" t="str">
        <f aca="false">IF($E112="","",IF($H112&lt;&gt;"",$H112,$B$5))</f>
        <v/>
      </c>
      <c r="N112" s="41" t="str">
        <f aca="false">IF($E112="","",IF($I112&lt;&gt;"",$I112,IFERROR(IF(N(INDEX($E$4:$E$7,MATCH($C112,$D$4:$D$7,0)))=0,"",INDEX($E$4:$E$7,MATCH($C112,$D$4:$D$7,0))),"")))</f>
        <v/>
      </c>
      <c r="O112" s="42" t="str">
        <f aca="false">IF($E112="","",IF($L112&lt;&gt;"",$L112,IFERROR(IF(N(INDEX($F$4:$F$7,MATCH($C112,$D$4:$D$7,0)))=0,"",INDEX($F$4:$F$7,MATCH($C112,$D$4:$D$7,0))),"")))</f>
        <v/>
      </c>
      <c r="P112" s="43" t="str">
        <f aca="false">IF($E112="","",N($B$4)*M112)</f>
        <v/>
      </c>
      <c r="Q112" s="44" t="str">
        <f aca="false">IF(OR($E112="",$F112=""),"",ABS($E112-$F112))</f>
        <v/>
      </c>
      <c r="R112" s="45" t="str">
        <f aca="false">IF(OR($C112&lt;&gt;"Forex",Q112=""),"",Q112/IF($K112="",0.0001,$K112))</f>
        <v/>
      </c>
      <c r="S112" s="43" t="str">
        <f aca="false">IF(OR($C112&lt;&gt;"Forex",N112=""),"",IF($K112="",0.0001,$K112)*N112*IF($J112="",1,$J112))</f>
        <v/>
      </c>
      <c r="T112" s="43" t="str">
        <f aca="false">IF(OR(Q112="",N112=""),"",IF(Q112=0,"",Q112*N112*IF($J112="",1,$J112)))</f>
        <v/>
      </c>
      <c r="U112" s="42" t="str">
        <f aca="false">IF(OR(T112="",O112=""),"",ROUNDDOWN(P112/T112/O112+0.000000001,0)*O112)</f>
        <v/>
      </c>
      <c r="V112" s="42" t="str">
        <f aca="false">IF(U112="","",IF(N(INDEX($G$4:$G$7,MATCH($C112,$D$4:$D$7,0)))=0,"",ROUNDDOWN(N($B$4)*INDEX($G$4:$G$7,MATCH($C112,$D$4:$D$7,0))/($E112*N112*IF($J112="",1,$J112))/O112+0.000000001,0)*O112))</f>
        <v/>
      </c>
      <c r="W112" s="46" t="str">
        <f aca="false">IF(U112="","",IF(V112="",U112,MIN(U112,V112)))</f>
        <v/>
      </c>
      <c r="X112" s="47" t="str">
        <f aca="false">IF($E112="","",IFERROR(INDEX($H$4:$H$7,MATCH($C112,$D$4:$D$7,0)),""))</f>
        <v/>
      </c>
      <c r="Y112" s="43" t="str">
        <f aca="false">IF(W112="","",W112*T112)</f>
        <v/>
      </c>
      <c r="Z112" s="40" t="str">
        <f aca="false">IF(OR(Y112="",N($B$4)=0),"",Y112/$B$4)</f>
        <v/>
      </c>
      <c r="AA112" s="43" t="str">
        <f aca="false">IF(W112="","",W112*$E112*N112*IF($J112="",1,$J112))</f>
        <v/>
      </c>
      <c r="AB112" s="44" t="str">
        <f aca="false">IF(OR(Q112="",N(Q112)=0),"",IF($G112&lt;&gt;"",$G112,$E112+SIGN($E112-$F112)*$B$6*Q112))</f>
        <v/>
      </c>
      <c r="AC112" s="48" t="str">
        <f aca="false">IF(AB112="","",ABS(AB112-$E112)/Q112)</f>
        <v/>
      </c>
      <c r="AD112" s="43" t="str">
        <f aca="false">IF(OR(W112="",AB112=""),"",W112*ABS(AB112-$E112)*N112*IF($J112="",1,$J112))</f>
        <v/>
      </c>
      <c r="AE112" s="47" t="str">
        <f aca="false">IF($E112="","",IF(N($B$4)&lt;=0,"Enter account size",IF(ISNA(MATCH($C112,$D$4:$D$7,0)),"Pick a market",IF($F112="","Enter stop price",IF(Q112=0,"Stop equals entry",IF(AND($D112="Long",$F112&gt;$E112),"Stop above entry for a long",IF(AND($D112="Short",$F112&lt;$E112),"Stop below entry for a short",IF(N112="","Enter multiplier",IF(AND($G112&lt;&gt;"",($G112-$E112)*($E112-$F112)&lt;=0),"Target on wrong side of entry",IF(W112=0,"Size rounds to 0: risk too small",IF(W112&lt;U112,"Capped by max position","OK")))))))))))</f>
        <v/>
      </c>
    </row>
    <row r="113" customFormat="false" ht="15" hidden="false" customHeight="false" outlineLevel="0" collapsed="false">
      <c r="A113" s="32"/>
      <c r="B113" s="33"/>
      <c r="C113" s="33"/>
      <c r="D113" s="33"/>
      <c r="E113" s="34"/>
      <c r="F113" s="34"/>
      <c r="G113" s="34"/>
      <c r="H113" s="35"/>
      <c r="I113" s="36"/>
      <c r="J113" s="37"/>
      <c r="K113" s="38"/>
      <c r="L113" s="39"/>
      <c r="M113" s="40" t="str">
        <f aca="false">IF($E113="","",IF($H113&lt;&gt;"",$H113,$B$5))</f>
        <v/>
      </c>
      <c r="N113" s="41" t="str">
        <f aca="false">IF($E113="","",IF($I113&lt;&gt;"",$I113,IFERROR(IF(N(INDEX($E$4:$E$7,MATCH($C113,$D$4:$D$7,0)))=0,"",INDEX($E$4:$E$7,MATCH($C113,$D$4:$D$7,0))),"")))</f>
        <v/>
      </c>
      <c r="O113" s="42" t="str">
        <f aca="false">IF($E113="","",IF($L113&lt;&gt;"",$L113,IFERROR(IF(N(INDEX($F$4:$F$7,MATCH($C113,$D$4:$D$7,0)))=0,"",INDEX($F$4:$F$7,MATCH($C113,$D$4:$D$7,0))),"")))</f>
        <v/>
      </c>
      <c r="P113" s="43" t="str">
        <f aca="false">IF($E113="","",N($B$4)*M113)</f>
        <v/>
      </c>
      <c r="Q113" s="44" t="str">
        <f aca="false">IF(OR($E113="",$F113=""),"",ABS($E113-$F113))</f>
        <v/>
      </c>
      <c r="R113" s="45" t="str">
        <f aca="false">IF(OR($C113&lt;&gt;"Forex",Q113=""),"",Q113/IF($K113="",0.0001,$K113))</f>
        <v/>
      </c>
      <c r="S113" s="43" t="str">
        <f aca="false">IF(OR($C113&lt;&gt;"Forex",N113=""),"",IF($K113="",0.0001,$K113)*N113*IF($J113="",1,$J113))</f>
        <v/>
      </c>
      <c r="T113" s="43" t="str">
        <f aca="false">IF(OR(Q113="",N113=""),"",IF(Q113=0,"",Q113*N113*IF($J113="",1,$J113)))</f>
        <v/>
      </c>
      <c r="U113" s="42" t="str">
        <f aca="false">IF(OR(T113="",O113=""),"",ROUNDDOWN(P113/T113/O113+0.000000001,0)*O113)</f>
        <v/>
      </c>
      <c r="V113" s="42" t="str">
        <f aca="false">IF(U113="","",IF(N(INDEX($G$4:$G$7,MATCH($C113,$D$4:$D$7,0)))=0,"",ROUNDDOWN(N($B$4)*INDEX($G$4:$G$7,MATCH($C113,$D$4:$D$7,0))/($E113*N113*IF($J113="",1,$J113))/O113+0.000000001,0)*O113))</f>
        <v/>
      </c>
      <c r="W113" s="46" t="str">
        <f aca="false">IF(U113="","",IF(V113="",U113,MIN(U113,V113)))</f>
        <v/>
      </c>
      <c r="X113" s="47" t="str">
        <f aca="false">IF($E113="","",IFERROR(INDEX($H$4:$H$7,MATCH($C113,$D$4:$D$7,0)),""))</f>
        <v/>
      </c>
      <c r="Y113" s="43" t="str">
        <f aca="false">IF(W113="","",W113*T113)</f>
        <v/>
      </c>
      <c r="Z113" s="40" t="str">
        <f aca="false">IF(OR(Y113="",N($B$4)=0),"",Y113/$B$4)</f>
        <v/>
      </c>
      <c r="AA113" s="43" t="str">
        <f aca="false">IF(W113="","",W113*$E113*N113*IF($J113="",1,$J113))</f>
        <v/>
      </c>
      <c r="AB113" s="44" t="str">
        <f aca="false">IF(OR(Q113="",N(Q113)=0),"",IF($G113&lt;&gt;"",$G113,$E113+SIGN($E113-$F113)*$B$6*Q113))</f>
        <v/>
      </c>
      <c r="AC113" s="48" t="str">
        <f aca="false">IF(AB113="","",ABS(AB113-$E113)/Q113)</f>
        <v/>
      </c>
      <c r="AD113" s="43" t="str">
        <f aca="false">IF(OR(W113="",AB113=""),"",W113*ABS(AB113-$E113)*N113*IF($J113="",1,$J113))</f>
        <v/>
      </c>
      <c r="AE113" s="47" t="str">
        <f aca="false">IF($E113="","",IF(N($B$4)&lt;=0,"Enter account size",IF(ISNA(MATCH($C113,$D$4:$D$7,0)),"Pick a market",IF($F113="","Enter stop price",IF(Q113=0,"Stop equals entry",IF(AND($D113="Long",$F113&gt;$E113),"Stop above entry for a long",IF(AND($D113="Short",$F113&lt;$E113),"Stop below entry for a short",IF(N113="","Enter multiplier",IF(AND($G113&lt;&gt;"",($G113-$E113)*($E113-$F113)&lt;=0),"Target on wrong side of entry",IF(W113=0,"Size rounds to 0: risk too small",IF(W113&lt;U113,"Capped by max position","OK")))))))))))</f>
        <v/>
      </c>
    </row>
    <row r="114" customFormat="false" ht="15" hidden="false" customHeight="false" outlineLevel="0" collapsed="false">
      <c r="A114" s="32"/>
      <c r="B114" s="33"/>
      <c r="C114" s="33"/>
      <c r="D114" s="33"/>
      <c r="E114" s="34"/>
      <c r="F114" s="34"/>
      <c r="G114" s="34"/>
      <c r="H114" s="35"/>
      <c r="I114" s="36"/>
      <c r="J114" s="37"/>
      <c r="K114" s="38"/>
      <c r="L114" s="39"/>
      <c r="M114" s="40" t="str">
        <f aca="false">IF($E114="","",IF($H114&lt;&gt;"",$H114,$B$5))</f>
        <v/>
      </c>
      <c r="N114" s="41" t="str">
        <f aca="false">IF($E114="","",IF($I114&lt;&gt;"",$I114,IFERROR(IF(N(INDEX($E$4:$E$7,MATCH($C114,$D$4:$D$7,0)))=0,"",INDEX($E$4:$E$7,MATCH($C114,$D$4:$D$7,0))),"")))</f>
        <v/>
      </c>
      <c r="O114" s="42" t="str">
        <f aca="false">IF($E114="","",IF($L114&lt;&gt;"",$L114,IFERROR(IF(N(INDEX($F$4:$F$7,MATCH($C114,$D$4:$D$7,0)))=0,"",INDEX($F$4:$F$7,MATCH($C114,$D$4:$D$7,0))),"")))</f>
        <v/>
      </c>
      <c r="P114" s="43" t="str">
        <f aca="false">IF($E114="","",N($B$4)*M114)</f>
        <v/>
      </c>
      <c r="Q114" s="44" t="str">
        <f aca="false">IF(OR($E114="",$F114=""),"",ABS($E114-$F114))</f>
        <v/>
      </c>
      <c r="R114" s="45" t="str">
        <f aca="false">IF(OR($C114&lt;&gt;"Forex",Q114=""),"",Q114/IF($K114="",0.0001,$K114))</f>
        <v/>
      </c>
      <c r="S114" s="43" t="str">
        <f aca="false">IF(OR($C114&lt;&gt;"Forex",N114=""),"",IF($K114="",0.0001,$K114)*N114*IF($J114="",1,$J114))</f>
        <v/>
      </c>
      <c r="T114" s="43" t="str">
        <f aca="false">IF(OR(Q114="",N114=""),"",IF(Q114=0,"",Q114*N114*IF($J114="",1,$J114)))</f>
        <v/>
      </c>
      <c r="U114" s="42" t="str">
        <f aca="false">IF(OR(T114="",O114=""),"",ROUNDDOWN(P114/T114/O114+0.000000001,0)*O114)</f>
        <v/>
      </c>
      <c r="V114" s="42" t="str">
        <f aca="false">IF(U114="","",IF(N(INDEX($G$4:$G$7,MATCH($C114,$D$4:$D$7,0)))=0,"",ROUNDDOWN(N($B$4)*INDEX($G$4:$G$7,MATCH($C114,$D$4:$D$7,0))/($E114*N114*IF($J114="",1,$J114))/O114+0.000000001,0)*O114))</f>
        <v/>
      </c>
      <c r="W114" s="46" t="str">
        <f aca="false">IF(U114="","",IF(V114="",U114,MIN(U114,V114)))</f>
        <v/>
      </c>
      <c r="X114" s="47" t="str">
        <f aca="false">IF($E114="","",IFERROR(INDEX($H$4:$H$7,MATCH($C114,$D$4:$D$7,0)),""))</f>
        <v/>
      </c>
      <c r="Y114" s="43" t="str">
        <f aca="false">IF(W114="","",W114*T114)</f>
        <v/>
      </c>
      <c r="Z114" s="40" t="str">
        <f aca="false">IF(OR(Y114="",N($B$4)=0),"",Y114/$B$4)</f>
        <v/>
      </c>
      <c r="AA114" s="43" t="str">
        <f aca="false">IF(W114="","",W114*$E114*N114*IF($J114="",1,$J114))</f>
        <v/>
      </c>
      <c r="AB114" s="44" t="str">
        <f aca="false">IF(OR(Q114="",N(Q114)=0),"",IF($G114&lt;&gt;"",$G114,$E114+SIGN($E114-$F114)*$B$6*Q114))</f>
        <v/>
      </c>
      <c r="AC114" s="48" t="str">
        <f aca="false">IF(AB114="","",ABS(AB114-$E114)/Q114)</f>
        <v/>
      </c>
      <c r="AD114" s="43" t="str">
        <f aca="false">IF(OR(W114="",AB114=""),"",W114*ABS(AB114-$E114)*N114*IF($J114="",1,$J114))</f>
        <v/>
      </c>
      <c r="AE114" s="47" t="str">
        <f aca="false">IF($E114="","",IF(N($B$4)&lt;=0,"Enter account size",IF(ISNA(MATCH($C114,$D$4:$D$7,0)),"Pick a market",IF($F114="","Enter stop price",IF(Q114=0,"Stop equals entry",IF(AND($D114="Long",$F114&gt;$E114),"Stop above entry for a long",IF(AND($D114="Short",$F114&lt;$E114),"Stop below entry for a short",IF(N114="","Enter multiplier",IF(AND($G114&lt;&gt;"",($G114-$E114)*($E114-$F114)&lt;=0),"Target on wrong side of entry",IF(W114=0,"Size rounds to 0: risk too small",IF(W114&lt;U114,"Capped by max position","OK")))))))))))</f>
        <v/>
      </c>
    </row>
    <row r="115" customFormat="false" ht="15" hidden="false" customHeight="false" outlineLevel="0" collapsed="false">
      <c r="A115" s="32"/>
      <c r="B115" s="33"/>
      <c r="C115" s="33"/>
      <c r="D115" s="33"/>
      <c r="E115" s="34"/>
      <c r="F115" s="34"/>
      <c r="G115" s="34"/>
      <c r="H115" s="35"/>
      <c r="I115" s="36"/>
      <c r="J115" s="37"/>
      <c r="K115" s="38"/>
      <c r="L115" s="39"/>
      <c r="M115" s="40" t="str">
        <f aca="false">IF($E115="","",IF($H115&lt;&gt;"",$H115,$B$5))</f>
        <v/>
      </c>
      <c r="N115" s="41" t="str">
        <f aca="false">IF($E115="","",IF($I115&lt;&gt;"",$I115,IFERROR(IF(N(INDEX($E$4:$E$7,MATCH($C115,$D$4:$D$7,0)))=0,"",INDEX($E$4:$E$7,MATCH($C115,$D$4:$D$7,0))),"")))</f>
        <v/>
      </c>
      <c r="O115" s="42" t="str">
        <f aca="false">IF($E115="","",IF($L115&lt;&gt;"",$L115,IFERROR(IF(N(INDEX($F$4:$F$7,MATCH($C115,$D$4:$D$7,0)))=0,"",INDEX($F$4:$F$7,MATCH($C115,$D$4:$D$7,0))),"")))</f>
        <v/>
      </c>
      <c r="P115" s="43" t="str">
        <f aca="false">IF($E115="","",N($B$4)*M115)</f>
        <v/>
      </c>
      <c r="Q115" s="44" t="str">
        <f aca="false">IF(OR($E115="",$F115=""),"",ABS($E115-$F115))</f>
        <v/>
      </c>
      <c r="R115" s="45" t="str">
        <f aca="false">IF(OR($C115&lt;&gt;"Forex",Q115=""),"",Q115/IF($K115="",0.0001,$K115))</f>
        <v/>
      </c>
      <c r="S115" s="43" t="str">
        <f aca="false">IF(OR($C115&lt;&gt;"Forex",N115=""),"",IF($K115="",0.0001,$K115)*N115*IF($J115="",1,$J115))</f>
        <v/>
      </c>
      <c r="T115" s="43" t="str">
        <f aca="false">IF(OR(Q115="",N115=""),"",IF(Q115=0,"",Q115*N115*IF($J115="",1,$J115)))</f>
        <v/>
      </c>
      <c r="U115" s="42" t="str">
        <f aca="false">IF(OR(T115="",O115=""),"",ROUNDDOWN(P115/T115/O115+0.000000001,0)*O115)</f>
        <v/>
      </c>
      <c r="V115" s="42" t="str">
        <f aca="false">IF(U115="","",IF(N(INDEX($G$4:$G$7,MATCH($C115,$D$4:$D$7,0)))=0,"",ROUNDDOWN(N($B$4)*INDEX($G$4:$G$7,MATCH($C115,$D$4:$D$7,0))/($E115*N115*IF($J115="",1,$J115))/O115+0.000000001,0)*O115))</f>
        <v/>
      </c>
      <c r="W115" s="46" t="str">
        <f aca="false">IF(U115="","",IF(V115="",U115,MIN(U115,V115)))</f>
        <v/>
      </c>
      <c r="X115" s="47" t="str">
        <f aca="false">IF($E115="","",IFERROR(INDEX($H$4:$H$7,MATCH($C115,$D$4:$D$7,0)),""))</f>
        <v/>
      </c>
      <c r="Y115" s="43" t="str">
        <f aca="false">IF(W115="","",W115*T115)</f>
        <v/>
      </c>
      <c r="Z115" s="40" t="str">
        <f aca="false">IF(OR(Y115="",N($B$4)=0),"",Y115/$B$4)</f>
        <v/>
      </c>
      <c r="AA115" s="43" t="str">
        <f aca="false">IF(W115="","",W115*$E115*N115*IF($J115="",1,$J115))</f>
        <v/>
      </c>
      <c r="AB115" s="44" t="str">
        <f aca="false">IF(OR(Q115="",N(Q115)=0),"",IF($G115&lt;&gt;"",$G115,$E115+SIGN($E115-$F115)*$B$6*Q115))</f>
        <v/>
      </c>
      <c r="AC115" s="48" t="str">
        <f aca="false">IF(AB115="","",ABS(AB115-$E115)/Q115)</f>
        <v/>
      </c>
      <c r="AD115" s="43" t="str">
        <f aca="false">IF(OR(W115="",AB115=""),"",W115*ABS(AB115-$E115)*N115*IF($J115="",1,$J115))</f>
        <v/>
      </c>
      <c r="AE115" s="47" t="str">
        <f aca="false">IF($E115="","",IF(N($B$4)&lt;=0,"Enter account size",IF(ISNA(MATCH($C115,$D$4:$D$7,0)),"Pick a market",IF($F115="","Enter stop price",IF(Q115=0,"Stop equals entry",IF(AND($D115="Long",$F115&gt;$E115),"Stop above entry for a long",IF(AND($D115="Short",$F115&lt;$E115),"Stop below entry for a short",IF(N115="","Enter multiplier",IF(AND($G115&lt;&gt;"",($G115-$E115)*($E115-$F115)&lt;=0),"Target on wrong side of entry",IF(W115=0,"Size rounds to 0: risk too small",IF(W115&lt;U115,"Capped by max position","OK")))))))))))</f>
        <v/>
      </c>
    </row>
    <row r="116" customFormat="false" ht="15" hidden="false" customHeight="false" outlineLevel="0" collapsed="false">
      <c r="A116" s="32"/>
      <c r="B116" s="33"/>
      <c r="C116" s="33"/>
      <c r="D116" s="33"/>
      <c r="E116" s="34"/>
      <c r="F116" s="34"/>
      <c r="G116" s="34"/>
      <c r="H116" s="35"/>
      <c r="I116" s="36"/>
      <c r="J116" s="37"/>
      <c r="K116" s="38"/>
      <c r="L116" s="39"/>
      <c r="M116" s="40" t="str">
        <f aca="false">IF($E116="","",IF($H116&lt;&gt;"",$H116,$B$5))</f>
        <v/>
      </c>
      <c r="N116" s="41" t="str">
        <f aca="false">IF($E116="","",IF($I116&lt;&gt;"",$I116,IFERROR(IF(N(INDEX($E$4:$E$7,MATCH($C116,$D$4:$D$7,0)))=0,"",INDEX($E$4:$E$7,MATCH($C116,$D$4:$D$7,0))),"")))</f>
        <v/>
      </c>
      <c r="O116" s="42" t="str">
        <f aca="false">IF($E116="","",IF($L116&lt;&gt;"",$L116,IFERROR(IF(N(INDEX($F$4:$F$7,MATCH($C116,$D$4:$D$7,0)))=0,"",INDEX($F$4:$F$7,MATCH($C116,$D$4:$D$7,0))),"")))</f>
        <v/>
      </c>
      <c r="P116" s="43" t="str">
        <f aca="false">IF($E116="","",N($B$4)*M116)</f>
        <v/>
      </c>
      <c r="Q116" s="44" t="str">
        <f aca="false">IF(OR($E116="",$F116=""),"",ABS($E116-$F116))</f>
        <v/>
      </c>
      <c r="R116" s="45" t="str">
        <f aca="false">IF(OR($C116&lt;&gt;"Forex",Q116=""),"",Q116/IF($K116="",0.0001,$K116))</f>
        <v/>
      </c>
      <c r="S116" s="43" t="str">
        <f aca="false">IF(OR($C116&lt;&gt;"Forex",N116=""),"",IF($K116="",0.0001,$K116)*N116*IF($J116="",1,$J116))</f>
        <v/>
      </c>
      <c r="T116" s="43" t="str">
        <f aca="false">IF(OR(Q116="",N116=""),"",IF(Q116=0,"",Q116*N116*IF($J116="",1,$J116)))</f>
        <v/>
      </c>
      <c r="U116" s="42" t="str">
        <f aca="false">IF(OR(T116="",O116=""),"",ROUNDDOWN(P116/T116/O116+0.000000001,0)*O116)</f>
        <v/>
      </c>
      <c r="V116" s="42" t="str">
        <f aca="false">IF(U116="","",IF(N(INDEX($G$4:$G$7,MATCH($C116,$D$4:$D$7,0)))=0,"",ROUNDDOWN(N($B$4)*INDEX($G$4:$G$7,MATCH($C116,$D$4:$D$7,0))/($E116*N116*IF($J116="",1,$J116))/O116+0.000000001,0)*O116))</f>
        <v/>
      </c>
      <c r="W116" s="46" t="str">
        <f aca="false">IF(U116="","",IF(V116="",U116,MIN(U116,V116)))</f>
        <v/>
      </c>
      <c r="X116" s="47" t="str">
        <f aca="false">IF($E116="","",IFERROR(INDEX($H$4:$H$7,MATCH($C116,$D$4:$D$7,0)),""))</f>
        <v/>
      </c>
      <c r="Y116" s="43" t="str">
        <f aca="false">IF(W116="","",W116*T116)</f>
        <v/>
      </c>
      <c r="Z116" s="40" t="str">
        <f aca="false">IF(OR(Y116="",N($B$4)=0),"",Y116/$B$4)</f>
        <v/>
      </c>
      <c r="AA116" s="43" t="str">
        <f aca="false">IF(W116="","",W116*$E116*N116*IF($J116="",1,$J116))</f>
        <v/>
      </c>
      <c r="AB116" s="44" t="str">
        <f aca="false">IF(OR(Q116="",N(Q116)=0),"",IF($G116&lt;&gt;"",$G116,$E116+SIGN($E116-$F116)*$B$6*Q116))</f>
        <v/>
      </c>
      <c r="AC116" s="48" t="str">
        <f aca="false">IF(AB116="","",ABS(AB116-$E116)/Q116)</f>
        <v/>
      </c>
      <c r="AD116" s="43" t="str">
        <f aca="false">IF(OR(W116="",AB116=""),"",W116*ABS(AB116-$E116)*N116*IF($J116="",1,$J116))</f>
        <v/>
      </c>
      <c r="AE116" s="47" t="str">
        <f aca="false">IF($E116="","",IF(N($B$4)&lt;=0,"Enter account size",IF(ISNA(MATCH($C116,$D$4:$D$7,0)),"Pick a market",IF($F116="","Enter stop price",IF(Q116=0,"Stop equals entry",IF(AND($D116="Long",$F116&gt;$E116),"Stop above entry for a long",IF(AND($D116="Short",$F116&lt;$E116),"Stop below entry for a short",IF(N116="","Enter multiplier",IF(AND($G116&lt;&gt;"",($G116-$E116)*($E116-$F116)&lt;=0),"Target on wrong side of entry",IF(W116=0,"Size rounds to 0: risk too small",IF(W116&lt;U116,"Capped by max position","OK")))))))))))</f>
        <v/>
      </c>
    </row>
    <row r="117" customFormat="false" ht="15" hidden="false" customHeight="false" outlineLevel="0" collapsed="false">
      <c r="A117" s="32"/>
      <c r="B117" s="33"/>
      <c r="C117" s="33"/>
      <c r="D117" s="33"/>
      <c r="E117" s="34"/>
      <c r="F117" s="34"/>
      <c r="G117" s="34"/>
      <c r="H117" s="35"/>
      <c r="I117" s="36"/>
      <c r="J117" s="37"/>
      <c r="K117" s="38"/>
      <c r="L117" s="39"/>
      <c r="M117" s="40" t="str">
        <f aca="false">IF($E117="","",IF($H117&lt;&gt;"",$H117,$B$5))</f>
        <v/>
      </c>
      <c r="N117" s="41" t="str">
        <f aca="false">IF($E117="","",IF($I117&lt;&gt;"",$I117,IFERROR(IF(N(INDEX($E$4:$E$7,MATCH($C117,$D$4:$D$7,0)))=0,"",INDEX($E$4:$E$7,MATCH($C117,$D$4:$D$7,0))),"")))</f>
        <v/>
      </c>
      <c r="O117" s="42" t="str">
        <f aca="false">IF($E117="","",IF($L117&lt;&gt;"",$L117,IFERROR(IF(N(INDEX($F$4:$F$7,MATCH($C117,$D$4:$D$7,0)))=0,"",INDEX($F$4:$F$7,MATCH($C117,$D$4:$D$7,0))),"")))</f>
        <v/>
      </c>
      <c r="P117" s="43" t="str">
        <f aca="false">IF($E117="","",N($B$4)*M117)</f>
        <v/>
      </c>
      <c r="Q117" s="44" t="str">
        <f aca="false">IF(OR($E117="",$F117=""),"",ABS($E117-$F117))</f>
        <v/>
      </c>
      <c r="R117" s="45" t="str">
        <f aca="false">IF(OR($C117&lt;&gt;"Forex",Q117=""),"",Q117/IF($K117="",0.0001,$K117))</f>
        <v/>
      </c>
      <c r="S117" s="43" t="str">
        <f aca="false">IF(OR($C117&lt;&gt;"Forex",N117=""),"",IF($K117="",0.0001,$K117)*N117*IF($J117="",1,$J117))</f>
        <v/>
      </c>
      <c r="T117" s="43" t="str">
        <f aca="false">IF(OR(Q117="",N117=""),"",IF(Q117=0,"",Q117*N117*IF($J117="",1,$J117)))</f>
        <v/>
      </c>
      <c r="U117" s="42" t="str">
        <f aca="false">IF(OR(T117="",O117=""),"",ROUNDDOWN(P117/T117/O117+0.000000001,0)*O117)</f>
        <v/>
      </c>
      <c r="V117" s="42" t="str">
        <f aca="false">IF(U117="","",IF(N(INDEX($G$4:$G$7,MATCH($C117,$D$4:$D$7,0)))=0,"",ROUNDDOWN(N($B$4)*INDEX($G$4:$G$7,MATCH($C117,$D$4:$D$7,0))/($E117*N117*IF($J117="",1,$J117))/O117+0.000000001,0)*O117))</f>
        <v/>
      </c>
      <c r="W117" s="46" t="str">
        <f aca="false">IF(U117="","",IF(V117="",U117,MIN(U117,V117)))</f>
        <v/>
      </c>
      <c r="X117" s="47" t="str">
        <f aca="false">IF($E117="","",IFERROR(INDEX($H$4:$H$7,MATCH($C117,$D$4:$D$7,0)),""))</f>
        <v/>
      </c>
      <c r="Y117" s="43" t="str">
        <f aca="false">IF(W117="","",W117*T117)</f>
        <v/>
      </c>
      <c r="Z117" s="40" t="str">
        <f aca="false">IF(OR(Y117="",N($B$4)=0),"",Y117/$B$4)</f>
        <v/>
      </c>
      <c r="AA117" s="43" t="str">
        <f aca="false">IF(W117="","",W117*$E117*N117*IF($J117="",1,$J117))</f>
        <v/>
      </c>
      <c r="AB117" s="44" t="str">
        <f aca="false">IF(OR(Q117="",N(Q117)=0),"",IF($G117&lt;&gt;"",$G117,$E117+SIGN($E117-$F117)*$B$6*Q117))</f>
        <v/>
      </c>
      <c r="AC117" s="48" t="str">
        <f aca="false">IF(AB117="","",ABS(AB117-$E117)/Q117)</f>
        <v/>
      </c>
      <c r="AD117" s="43" t="str">
        <f aca="false">IF(OR(W117="",AB117=""),"",W117*ABS(AB117-$E117)*N117*IF($J117="",1,$J117))</f>
        <v/>
      </c>
      <c r="AE117" s="47" t="str">
        <f aca="false">IF($E117="","",IF(N($B$4)&lt;=0,"Enter account size",IF(ISNA(MATCH($C117,$D$4:$D$7,0)),"Pick a market",IF($F117="","Enter stop price",IF(Q117=0,"Stop equals entry",IF(AND($D117="Long",$F117&gt;$E117),"Stop above entry for a long",IF(AND($D117="Short",$F117&lt;$E117),"Stop below entry for a short",IF(N117="","Enter multiplier",IF(AND($G117&lt;&gt;"",($G117-$E117)*($E117-$F117)&lt;=0),"Target on wrong side of entry",IF(W117=0,"Size rounds to 0: risk too small",IF(W117&lt;U117,"Capped by max position","OK")))))))))))</f>
        <v/>
      </c>
    </row>
    <row r="118" customFormat="false" ht="15" hidden="false" customHeight="false" outlineLevel="0" collapsed="false">
      <c r="A118" s="32"/>
      <c r="B118" s="33"/>
      <c r="C118" s="33"/>
      <c r="D118" s="33"/>
      <c r="E118" s="34"/>
      <c r="F118" s="34"/>
      <c r="G118" s="34"/>
      <c r="H118" s="35"/>
      <c r="I118" s="36"/>
      <c r="J118" s="37"/>
      <c r="K118" s="38"/>
      <c r="L118" s="39"/>
      <c r="M118" s="40" t="str">
        <f aca="false">IF($E118="","",IF($H118&lt;&gt;"",$H118,$B$5))</f>
        <v/>
      </c>
      <c r="N118" s="41" t="str">
        <f aca="false">IF($E118="","",IF($I118&lt;&gt;"",$I118,IFERROR(IF(N(INDEX($E$4:$E$7,MATCH($C118,$D$4:$D$7,0)))=0,"",INDEX($E$4:$E$7,MATCH($C118,$D$4:$D$7,0))),"")))</f>
        <v/>
      </c>
      <c r="O118" s="42" t="str">
        <f aca="false">IF($E118="","",IF($L118&lt;&gt;"",$L118,IFERROR(IF(N(INDEX($F$4:$F$7,MATCH($C118,$D$4:$D$7,0)))=0,"",INDEX($F$4:$F$7,MATCH($C118,$D$4:$D$7,0))),"")))</f>
        <v/>
      </c>
      <c r="P118" s="43" t="str">
        <f aca="false">IF($E118="","",N($B$4)*M118)</f>
        <v/>
      </c>
      <c r="Q118" s="44" t="str">
        <f aca="false">IF(OR($E118="",$F118=""),"",ABS($E118-$F118))</f>
        <v/>
      </c>
      <c r="R118" s="45" t="str">
        <f aca="false">IF(OR($C118&lt;&gt;"Forex",Q118=""),"",Q118/IF($K118="",0.0001,$K118))</f>
        <v/>
      </c>
      <c r="S118" s="43" t="str">
        <f aca="false">IF(OR($C118&lt;&gt;"Forex",N118=""),"",IF($K118="",0.0001,$K118)*N118*IF($J118="",1,$J118))</f>
        <v/>
      </c>
      <c r="T118" s="43" t="str">
        <f aca="false">IF(OR(Q118="",N118=""),"",IF(Q118=0,"",Q118*N118*IF($J118="",1,$J118)))</f>
        <v/>
      </c>
      <c r="U118" s="42" t="str">
        <f aca="false">IF(OR(T118="",O118=""),"",ROUNDDOWN(P118/T118/O118+0.000000001,0)*O118)</f>
        <v/>
      </c>
      <c r="V118" s="42" t="str">
        <f aca="false">IF(U118="","",IF(N(INDEX($G$4:$G$7,MATCH($C118,$D$4:$D$7,0)))=0,"",ROUNDDOWN(N($B$4)*INDEX($G$4:$G$7,MATCH($C118,$D$4:$D$7,0))/($E118*N118*IF($J118="",1,$J118))/O118+0.000000001,0)*O118))</f>
        <v/>
      </c>
      <c r="W118" s="46" t="str">
        <f aca="false">IF(U118="","",IF(V118="",U118,MIN(U118,V118)))</f>
        <v/>
      </c>
      <c r="X118" s="47" t="str">
        <f aca="false">IF($E118="","",IFERROR(INDEX($H$4:$H$7,MATCH($C118,$D$4:$D$7,0)),""))</f>
        <v/>
      </c>
      <c r="Y118" s="43" t="str">
        <f aca="false">IF(W118="","",W118*T118)</f>
        <v/>
      </c>
      <c r="Z118" s="40" t="str">
        <f aca="false">IF(OR(Y118="",N($B$4)=0),"",Y118/$B$4)</f>
        <v/>
      </c>
      <c r="AA118" s="43" t="str">
        <f aca="false">IF(W118="","",W118*$E118*N118*IF($J118="",1,$J118))</f>
        <v/>
      </c>
      <c r="AB118" s="44" t="str">
        <f aca="false">IF(OR(Q118="",N(Q118)=0),"",IF($G118&lt;&gt;"",$G118,$E118+SIGN($E118-$F118)*$B$6*Q118))</f>
        <v/>
      </c>
      <c r="AC118" s="48" t="str">
        <f aca="false">IF(AB118="","",ABS(AB118-$E118)/Q118)</f>
        <v/>
      </c>
      <c r="AD118" s="43" t="str">
        <f aca="false">IF(OR(W118="",AB118=""),"",W118*ABS(AB118-$E118)*N118*IF($J118="",1,$J118))</f>
        <v/>
      </c>
      <c r="AE118" s="47" t="str">
        <f aca="false">IF($E118="","",IF(N($B$4)&lt;=0,"Enter account size",IF(ISNA(MATCH($C118,$D$4:$D$7,0)),"Pick a market",IF($F118="","Enter stop price",IF(Q118=0,"Stop equals entry",IF(AND($D118="Long",$F118&gt;$E118),"Stop above entry for a long",IF(AND($D118="Short",$F118&lt;$E118),"Stop below entry for a short",IF(N118="","Enter multiplier",IF(AND($G118&lt;&gt;"",($G118-$E118)*($E118-$F118)&lt;=0),"Target on wrong side of entry",IF(W118=0,"Size rounds to 0: risk too small",IF(W118&lt;U118,"Capped by max position","OK")))))))))))</f>
        <v/>
      </c>
    </row>
    <row r="119" customFormat="false" ht="15" hidden="false" customHeight="false" outlineLevel="0" collapsed="false">
      <c r="A119" s="32"/>
      <c r="B119" s="33"/>
      <c r="C119" s="33"/>
      <c r="D119" s="33"/>
      <c r="E119" s="34"/>
      <c r="F119" s="34"/>
      <c r="G119" s="34"/>
      <c r="H119" s="35"/>
      <c r="I119" s="36"/>
      <c r="J119" s="37"/>
      <c r="K119" s="38"/>
      <c r="L119" s="39"/>
      <c r="M119" s="40" t="str">
        <f aca="false">IF($E119="","",IF($H119&lt;&gt;"",$H119,$B$5))</f>
        <v/>
      </c>
      <c r="N119" s="41" t="str">
        <f aca="false">IF($E119="","",IF($I119&lt;&gt;"",$I119,IFERROR(IF(N(INDEX($E$4:$E$7,MATCH($C119,$D$4:$D$7,0)))=0,"",INDEX($E$4:$E$7,MATCH($C119,$D$4:$D$7,0))),"")))</f>
        <v/>
      </c>
      <c r="O119" s="42" t="str">
        <f aca="false">IF($E119="","",IF($L119&lt;&gt;"",$L119,IFERROR(IF(N(INDEX($F$4:$F$7,MATCH($C119,$D$4:$D$7,0)))=0,"",INDEX($F$4:$F$7,MATCH($C119,$D$4:$D$7,0))),"")))</f>
        <v/>
      </c>
      <c r="P119" s="43" t="str">
        <f aca="false">IF($E119="","",N($B$4)*M119)</f>
        <v/>
      </c>
      <c r="Q119" s="44" t="str">
        <f aca="false">IF(OR($E119="",$F119=""),"",ABS($E119-$F119))</f>
        <v/>
      </c>
      <c r="R119" s="45" t="str">
        <f aca="false">IF(OR($C119&lt;&gt;"Forex",Q119=""),"",Q119/IF($K119="",0.0001,$K119))</f>
        <v/>
      </c>
      <c r="S119" s="43" t="str">
        <f aca="false">IF(OR($C119&lt;&gt;"Forex",N119=""),"",IF($K119="",0.0001,$K119)*N119*IF($J119="",1,$J119))</f>
        <v/>
      </c>
      <c r="T119" s="43" t="str">
        <f aca="false">IF(OR(Q119="",N119=""),"",IF(Q119=0,"",Q119*N119*IF($J119="",1,$J119)))</f>
        <v/>
      </c>
      <c r="U119" s="42" t="str">
        <f aca="false">IF(OR(T119="",O119=""),"",ROUNDDOWN(P119/T119/O119+0.000000001,0)*O119)</f>
        <v/>
      </c>
      <c r="V119" s="42" t="str">
        <f aca="false">IF(U119="","",IF(N(INDEX($G$4:$G$7,MATCH($C119,$D$4:$D$7,0)))=0,"",ROUNDDOWN(N($B$4)*INDEX($G$4:$G$7,MATCH($C119,$D$4:$D$7,0))/($E119*N119*IF($J119="",1,$J119))/O119+0.000000001,0)*O119))</f>
        <v/>
      </c>
      <c r="W119" s="46" t="str">
        <f aca="false">IF(U119="","",IF(V119="",U119,MIN(U119,V119)))</f>
        <v/>
      </c>
      <c r="X119" s="47" t="str">
        <f aca="false">IF($E119="","",IFERROR(INDEX($H$4:$H$7,MATCH($C119,$D$4:$D$7,0)),""))</f>
        <v/>
      </c>
      <c r="Y119" s="43" t="str">
        <f aca="false">IF(W119="","",W119*T119)</f>
        <v/>
      </c>
      <c r="Z119" s="40" t="str">
        <f aca="false">IF(OR(Y119="",N($B$4)=0),"",Y119/$B$4)</f>
        <v/>
      </c>
      <c r="AA119" s="43" t="str">
        <f aca="false">IF(W119="","",W119*$E119*N119*IF($J119="",1,$J119))</f>
        <v/>
      </c>
      <c r="AB119" s="44" t="str">
        <f aca="false">IF(OR(Q119="",N(Q119)=0),"",IF($G119&lt;&gt;"",$G119,$E119+SIGN($E119-$F119)*$B$6*Q119))</f>
        <v/>
      </c>
      <c r="AC119" s="48" t="str">
        <f aca="false">IF(AB119="","",ABS(AB119-$E119)/Q119)</f>
        <v/>
      </c>
      <c r="AD119" s="43" t="str">
        <f aca="false">IF(OR(W119="",AB119=""),"",W119*ABS(AB119-$E119)*N119*IF($J119="",1,$J119))</f>
        <v/>
      </c>
      <c r="AE119" s="47" t="str">
        <f aca="false">IF($E119="","",IF(N($B$4)&lt;=0,"Enter account size",IF(ISNA(MATCH($C119,$D$4:$D$7,0)),"Pick a market",IF($F119="","Enter stop price",IF(Q119=0,"Stop equals entry",IF(AND($D119="Long",$F119&gt;$E119),"Stop above entry for a long",IF(AND($D119="Short",$F119&lt;$E119),"Stop below entry for a short",IF(N119="","Enter multiplier",IF(AND($G119&lt;&gt;"",($G119-$E119)*($E119-$F119)&lt;=0),"Target on wrong side of entry",IF(W119=0,"Size rounds to 0: risk too small",IF(W119&lt;U119,"Capped by max position","OK")))))))))))</f>
        <v/>
      </c>
    </row>
    <row r="120" customFormat="false" ht="15" hidden="false" customHeight="false" outlineLevel="0" collapsed="false">
      <c r="A120" s="32"/>
      <c r="B120" s="33"/>
      <c r="C120" s="33"/>
      <c r="D120" s="33"/>
      <c r="E120" s="34"/>
      <c r="F120" s="34"/>
      <c r="G120" s="34"/>
      <c r="H120" s="35"/>
      <c r="I120" s="36"/>
      <c r="J120" s="37"/>
      <c r="K120" s="38"/>
      <c r="L120" s="39"/>
      <c r="M120" s="40" t="str">
        <f aca="false">IF($E120="","",IF($H120&lt;&gt;"",$H120,$B$5))</f>
        <v/>
      </c>
      <c r="N120" s="41" t="str">
        <f aca="false">IF($E120="","",IF($I120&lt;&gt;"",$I120,IFERROR(IF(N(INDEX($E$4:$E$7,MATCH($C120,$D$4:$D$7,0)))=0,"",INDEX($E$4:$E$7,MATCH($C120,$D$4:$D$7,0))),"")))</f>
        <v/>
      </c>
      <c r="O120" s="42" t="str">
        <f aca="false">IF($E120="","",IF($L120&lt;&gt;"",$L120,IFERROR(IF(N(INDEX($F$4:$F$7,MATCH($C120,$D$4:$D$7,0)))=0,"",INDEX($F$4:$F$7,MATCH($C120,$D$4:$D$7,0))),"")))</f>
        <v/>
      </c>
      <c r="P120" s="43" t="str">
        <f aca="false">IF($E120="","",N($B$4)*M120)</f>
        <v/>
      </c>
      <c r="Q120" s="44" t="str">
        <f aca="false">IF(OR($E120="",$F120=""),"",ABS($E120-$F120))</f>
        <v/>
      </c>
      <c r="R120" s="45" t="str">
        <f aca="false">IF(OR($C120&lt;&gt;"Forex",Q120=""),"",Q120/IF($K120="",0.0001,$K120))</f>
        <v/>
      </c>
      <c r="S120" s="43" t="str">
        <f aca="false">IF(OR($C120&lt;&gt;"Forex",N120=""),"",IF($K120="",0.0001,$K120)*N120*IF($J120="",1,$J120))</f>
        <v/>
      </c>
      <c r="T120" s="43" t="str">
        <f aca="false">IF(OR(Q120="",N120=""),"",IF(Q120=0,"",Q120*N120*IF($J120="",1,$J120)))</f>
        <v/>
      </c>
      <c r="U120" s="42" t="str">
        <f aca="false">IF(OR(T120="",O120=""),"",ROUNDDOWN(P120/T120/O120+0.000000001,0)*O120)</f>
        <v/>
      </c>
      <c r="V120" s="42" t="str">
        <f aca="false">IF(U120="","",IF(N(INDEX($G$4:$G$7,MATCH($C120,$D$4:$D$7,0)))=0,"",ROUNDDOWN(N($B$4)*INDEX($G$4:$G$7,MATCH($C120,$D$4:$D$7,0))/($E120*N120*IF($J120="",1,$J120))/O120+0.000000001,0)*O120))</f>
        <v/>
      </c>
      <c r="W120" s="46" t="str">
        <f aca="false">IF(U120="","",IF(V120="",U120,MIN(U120,V120)))</f>
        <v/>
      </c>
      <c r="X120" s="47" t="str">
        <f aca="false">IF($E120="","",IFERROR(INDEX($H$4:$H$7,MATCH($C120,$D$4:$D$7,0)),""))</f>
        <v/>
      </c>
      <c r="Y120" s="43" t="str">
        <f aca="false">IF(W120="","",W120*T120)</f>
        <v/>
      </c>
      <c r="Z120" s="40" t="str">
        <f aca="false">IF(OR(Y120="",N($B$4)=0),"",Y120/$B$4)</f>
        <v/>
      </c>
      <c r="AA120" s="43" t="str">
        <f aca="false">IF(W120="","",W120*$E120*N120*IF($J120="",1,$J120))</f>
        <v/>
      </c>
      <c r="AB120" s="44" t="str">
        <f aca="false">IF(OR(Q120="",N(Q120)=0),"",IF($G120&lt;&gt;"",$G120,$E120+SIGN($E120-$F120)*$B$6*Q120))</f>
        <v/>
      </c>
      <c r="AC120" s="48" t="str">
        <f aca="false">IF(AB120="","",ABS(AB120-$E120)/Q120)</f>
        <v/>
      </c>
      <c r="AD120" s="43" t="str">
        <f aca="false">IF(OR(W120="",AB120=""),"",W120*ABS(AB120-$E120)*N120*IF($J120="",1,$J120))</f>
        <v/>
      </c>
      <c r="AE120" s="47" t="str">
        <f aca="false">IF($E120="","",IF(N($B$4)&lt;=0,"Enter account size",IF(ISNA(MATCH($C120,$D$4:$D$7,0)),"Pick a market",IF($F120="","Enter stop price",IF(Q120=0,"Stop equals entry",IF(AND($D120="Long",$F120&gt;$E120),"Stop above entry for a long",IF(AND($D120="Short",$F120&lt;$E120),"Stop below entry for a short",IF(N120="","Enter multiplier",IF(AND($G120&lt;&gt;"",($G120-$E120)*($E120-$F120)&lt;=0),"Target on wrong side of entry",IF(W120=0,"Size rounds to 0: risk too small",IF(W120&lt;U120,"Capped by max position","OK")))))))))))</f>
        <v/>
      </c>
    </row>
    <row r="121" customFormat="false" ht="15" hidden="false" customHeight="false" outlineLevel="0" collapsed="false">
      <c r="A121" s="32"/>
      <c r="B121" s="33"/>
      <c r="C121" s="33"/>
      <c r="D121" s="33"/>
      <c r="E121" s="34"/>
      <c r="F121" s="34"/>
      <c r="G121" s="34"/>
      <c r="H121" s="35"/>
      <c r="I121" s="36"/>
      <c r="J121" s="37"/>
      <c r="K121" s="38"/>
      <c r="L121" s="39"/>
      <c r="M121" s="40" t="str">
        <f aca="false">IF($E121="","",IF($H121&lt;&gt;"",$H121,$B$5))</f>
        <v/>
      </c>
      <c r="N121" s="41" t="str">
        <f aca="false">IF($E121="","",IF($I121&lt;&gt;"",$I121,IFERROR(IF(N(INDEX($E$4:$E$7,MATCH($C121,$D$4:$D$7,0)))=0,"",INDEX($E$4:$E$7,MATCH($C121,$D$4:$D$7,0))),"")))</f>
        <v/>
      </c>
      <c r="O121" s="42" t="str">
        <f aca="false">IF($E121="","",IF($L121&lt;&gt;"",$L121,IFERROR(IF(N(INDEX($F$4:$F$7,MATCH($C121,$D$4:$D$7,0)))=0,"",INDEX($F$4:$F$7,MATCH($C121,$D$4:$D$7,0))),"")))</f>
        <v/>
      </c>
      <c r="P121" s="43" t="str">
        <f aca="false">IF($E121="","",N($B$4)*M121)</f>
        <v/>
      </c>
      <c r="Q121" s="44" t="str">
        <f aca="false">IF(OR($E121="",$F121=""),"",ABS($E121-$F121))</f>
        <v/>
      </c>
      <c r="R121" s="45" t="str">
        <f aca="false">IF(OR($C121&lt;&gt;"Forex",Q121=""),"",Q121/IF($K121="",0.0001,$K121))</f>
        <v/>
      </c>
      <c r="S121" s="43" t="str">
        <f aca="false">IF(OR($C121&lt;&gt;"Forex",N121=""),"",IF($K121="",0.0001,$K121)*N121*IF($J121="",1,$J121))</f>
        <v/>
      </c>
      <c r="T121" s="43" t="str">
        <f aca="false">IF(OR(Q121="",N121=""),"",IF(Q121=0,"",Q121*N121*IF($J121="",1,$J121)))</f>
        <v/>
      </c>
      <c r="U121" s="42" t="str">
        <f aca="false">IF(OR(T121="",O121=""),"",ROUNDDOWN(P121/T121/O121+0.000000001,0)*O121)</f>
        <v/>
      </c>
      <c r="V121" s="42" t="str">
        <f aca="false">IF(U121="","",IF(N(INDEX($G$4:$G$7,MATCH($C121,$D$4:$D$7,0)))=0,"",ROUNDDOWN(N($B$4)*INDEX($G$4:$G$7,MATCH($C121,$D$4:$D$7,0))/($E121*N121*IF($J121="",1,$J121))/O121+0.000000001,0)*O121))</f>
        <v/>
      </c>
      <c r="W121" s="46" t="str">
        <f aca="false">IF(U121="","",IF(V121="",U121,MIN(U121,V121)))</f>
        <v/>
      </c>
      <c r="X121" s="47" t="str">
        <f aca="false">IF($E121="","",IFERROR(INDEX($H$4:$H$7,MATCH($C121,$D$4:$D$7,0)),""))</f>
        <v/>
      </c>
      <c r="Y121" s="43" t="str">
        <f aca="false">IF(W121="","",W121*T121)</f>
        <v/>
      </c>
      <c r="Z121" s="40" t="str">
        <f aca="false">IF(OR(Y121="",N($B$4)=0),"",Y121/$B$4)</f>
        <v/>
      </c>
      <c r="AA121" s="43" t="str">
        <f aca="false">IF(W121="","",W121*$E121*N121*IF($J121="",1,$J121))</f>
        <v/>
      </c>
      <c r="AB121" s="44" t="str">
        <f aca="false">IF(OR(Q121="",N(Q121)=0),"",IF($G121&lt;&gt;"",$G121,$E121+SIGN($E121-$F121)*$B$6*Q121))</f>
        <v/>
      </c>
      <c r="AC121" s="48" t="str">
        <f aca="false">IF(AB121="","",ABS(AB121-$E121)/Q121)</f>
        <v/>
      </c>
      <c r="AD121" s="43" t="str">
        <f aca="false">IF(OR(W121="",AB121=""),"",W121*ABS(AB121-$E121)*N121*IF($J121="",1,$J121))</f>
        <v/>
      </c>
      <c r="AE121" s="47" t="str">
        <f aca="false">IF($E121="","",IF(N($B$4)&lt;=0,"Enter account size",IF(ISNA(MATCH($C121,$D$4:$D$7,0)),"Pick a market",IF($F121="","Enter stop price",IF(Q121=0,"Stop equals entry",IF(AND($D121="Long",$F121&gt;$E121),"Stop above entry for a long",IF(AND($D121="Short",$F121&lt;$E121),"Stop below entry for a short",IF(N121="","Enter multiplier",IF(AND($G121&lt;&gt;"",($G121-$E121)*($E121-$F121)&lt;=0),"Target on wrong side of entry",IF(W121=0,"Size rounds to 0: risk too small",IF(W121&lt;U121,"Capped by max position","OK")))))))))))</f>
        <v/>
      </c>
    </row>
    <row r="122" customFormat="false" ht="15" hidden="false" customHeight="false" outlineLevel="0" collapsed="false">
      <c r="A122" s="32"/>
      <c r="B122" s="33"/>
      <c r="C122" s="33"/>
      <c r="D122" s="33"/>
      <c r="E122" s="34"/>
      <c r="F122" s="34"/>
      <c r="G122" s="34"/>
      <c r="H122" s="35"/>
      <c r="I122" s="36"/>
      <c r="J122" s="37"/>
      <c r="K122" s="38"/>
      <c r="L122" s="39"/>
      <c r="M122" s="40" t="str">
        <f aca="false">IF($E122="","",IF($H122&lt;&gt;"",$H122,$B$5))</f>
        <v/>
      </c>
      <c r="N122" s="41" t="str">
        <f aca="false">IF($E122="","",IF($I122&lt;&gt;"",$I122,IFERROR(IF(N(INDEX($E$4:$E$7,MATCH($C122,$D$4:$D$7,0)))=0,"",INDEX($E$4:$E$7,MATCH($C122,$D$4:$D$7,0))),"")))</f>
        <v/>
      </c>
      <c r="O122" s="42" t="str">
        <f aca="false">IF($E122="","",IF($L122&lt;&gt;"",$L122,IFERROR(IF(N(INDEX($F$4:$F$7,MATCH($C122,$D$4:$D$7,0)))=0,"",INDEX($F$4:$F$7,MATCH($C122,$D$4:$D$7,0))),"")))</f>
        <v/>
      </c>
      <c r="P122" s="43" t="str">
        <f aca="false">IF($E122="","",N($B$4)*M122)</f>
        <v/>
      </c>
      <c r="Q122" s="44" t="str">
        <f aca="false">IF(OR($E122="",$F122=""),"",ABS($E122-$F122))</f>
        <v/>
      </c>
      <c r="R122" s="45" t="str">
        <f aca="false">IF(OR($C122&lt;&gt;"Forex",Q122=""),"",Q122/IF($K122="",0.0001,$K122))</f>
        <v/>
      </c>
      <c r="S122" s="43" t="str">
        <f aca="false">IF(OR($C122&lt;&gt;"Forex",N122=""),"",IF($K122="",0.0001,$K122)*N122*IF($J122="",1,$J122))</f>
        <v/>
      </c>
      <c r="T122" s="43" t="str">
        <f aca="false">IF(OR(Q122="",N122=""),"",IF(Q122=0,"",Q122*N122*IF($J122="",1,$J122)))</f>
        <v/>
      </c>
      <c r="U122" s="42" t="str">
        <f aca="false">IF(OR(T122="",O122=""),"",ROUNDDOWN(P122/T122/O122+0.000000001,0)*O122)</f>
        <v/>
      </c>
      <c r="V122" s="42" t="str">
        <f aca="false">IF(U122="","",IF(N(INDEX($G$4:$G$7,MATCH($C122,$D$4:$D$7,0)))=0,"",ROUNDDOWN(N($B$4)*INDEX($G$4:$G$7,MATCH($C122,$D$4:$D$7,0))/($E122*N122*IF($J122="",1,$J122))/O122+0.000000001,0)*O122))</f>
        <v/>
      </c>
      <c r="W122" s="46" t="str">
        <f aca="false">IF(U122="","",IF(V122="",U122,MIN(U122,V122)))</f>
        <v/>
      </c>
      <c r="X122" s="47" t="str">
        <f aca="false">IF($E122="","",IFERROR(INDEX($H$4:$H$7,MATCH($C122,$D$4:$D$7,0)),""))</f>
        <v/>
      </c>
      <c r="Y122" s="43" t="str">
        <f aca="false">IF(W122="","",W122*T122)</f>
        <v/>
      </c>
      <c r="Z122" s="40" t="str">
        <f aca="false">IF(OR(Y122="",N($B$4)=0),"",Y122/$B$4)</f>
        <v/>
      </c>
      <c r="AA122" s="43" t="str">
        <f aca="false">IF(W122="","",W122*$E122*N122*IF($J122="",1,$J122))</f>
        <v/>
      </c>
      <c r="AB122" s="44" t="str">
        <f aca="false">IF(OR(Q122="",N(Q122)=0),"",IF($G122&lt;&gt;"",$G122,$E122+SIGN($E122-$F122)*$B$6*Q122))</f>
        <v/>
      </c>
      <c r="AC122" s="48" t="str">
        <f aca="false">IF(AB122="","",ABS(AB122-$E122)/Q122)</f>
        <v/>
      </c>
      <c r="AD122" s="43" t="str">
        <f aca="false">IF(OR(W122="",AB122=""),"",W122*ABS(AB122-$E122)*N122*IF($J122="",1,$J122))</f>
        <v/>
      </c>
      <c r="AE122" s="47" t="str">
        <f aca="false">IF($E122="","",IF(N($B$4)&lt;=0,"Enter account size",IF(ISNA(MATCH($C122,$D$4:$D$7,0)),"Pick a market",IF($F122="","Enter stop price",IF(Q122=0,"Stop equals entry",IF(AND($D122="Long",$F122&gt;$E122),"Stop above entry for a long",IF(AND($D122="Short",$F122&lt;$E122),"Stop below entry for a short",IF(N122="","Enter multiplier",IF(AND($G122&lt;&gt;"",($G122-$E122)*($E122-$F122)&lt;=0),"Target on wrong side of entry",IF(W122=0,"Size rounds to 0: risk too small",IF(W122&lt;U122,"Capped by max position","OK")))))))))))</f>
        <v/>
      </c>
    </row>
    <row r="123" customFormat="false" ht="15" hidden="false" customHeight="false" outlineLevel="0" collapsed="false">
      <c r="A123" s="32"/>
      <c r="B123" s="33"/>
      <c r="C123" s="33"/>
      <c r="D123" s="33"/>
      <c r="E123" s="34"/>
      <c r="F123" s="34"/>
      <c r="G123" s="34"/>
      <c r="H123" s="35"/>
      <c r="I123" s="36"/>
      <c r="J123" s="37"/>
      <c r="K123" s="38"/>
      <c r="L123" s="39"/>
      <c r="M123" s="40" t="str">
        <f aca="false">IF($E123="","",IF($H123&lt;&gt;"",$H123,$B$5))</f>
        <v/>
      </c>
      <c r="N123" s="41" t="str">
        <f aca="false">IF($E123="","",IF($I123&lt;&gt;"",$I123,IFERROR(IF(N(INDEX($E$4:$E$7,MATCH($C123,$D$4:$D$7,0)))=0,"",INDEX($E$4:$E$7,MATCH($C123,$D$4:$D$7,0))),"")))</f>
        <v/>
      </c>
      <c r="O123" s="42" t="str">
        <f aca="false">IF($E123="","",IF($L123&lt;&gt;"",$L123,IFERROR(IF(N(INDEX($F$4:$F$7,MATCH($C123,$D$4:$D$7,0)))=0,"",INDEX($F$4:$F$7,MATCH($C123,$D$4:$D$7,0))),"")))</f>
        <v/>
      </c>
      <c r="P123" s="43" t="str">
        <f aca="false">IF($E123="","",N($B$4)*M123)</f>
        <v/>
      </c>
      <c r="Q123" s="44" t="str">
        <f aca="false">IF(OR($E123="",$F123=""),"",ABS($E123-$F123))</f>
        <v/>
      </c>
      <c r="R123" s="45" t="str">
        <f aca="false">IF(OR($C123&lt;&gt;"Forex",Q123=""),"",Q123/IF($K123="",0.0001,$K123))</f>
        <v/>
      </c>
      <c r="S123" s="43" t="str">
        <f aca="false">IF(OR($C123&lt;&gt;"Forex",N123=""),"",IF($K123="",0.0001,$K123)*N123*IF($J123="",1,$J123))</f>
        <v/>
      </c>
      <c r="T123" s="43" t="str">
        <f aca="false">IF(OR(Q123="",N123=""),"",IF(Q123=0,"",Q123*N123*IF($J123="",1,$J123)))</f>
        <v/>
      </c>
      <c r="U123" s="42" t="str">
        <f aca="false">IF(OR(T123="",O123=""),"",ROUNDDOWN(P123/T123/O123+0.000000001,0)*O123)</f>
        <v/>
      </c>
      <c r="V123" s="42" t="str">
        <f aca="false">IF(U123="","",IF(N(INDEX($G$4:$G$7,MATCH($C123,$D$4:$D$7,0)))=0,"",ROUNDDOWN(N($B$4)*INDEX($G$4:$G$7,MATCH($C123,$D$4:$D$7,0))/($E123*N123*IF($J123="",1,$J123))/O123+0.000000001,0)*O123))</f>
        <v/>
      </c>
      <c r="W123" s="46" t="str">
        <f aca="false">IF(U123="","",IF(V123="",U123,MIN(U123,V123)))</f>
        <v/>
      </c>
      <c r="X123" s="47" t="str">
        <f aca="false">IF($E123="","",IFERROR(INDEX($H$4:$H$7,MATCH($C123,$D$4:$D$7,0)),""))</f>
        <v/>
      </c>
      <c r="Y123" s="43" t="str">
        <f aca="false">IF(W123="","",W123*T123)</f>
        <v/>
      </c>
      <c r="Z123" s="40" t="str">
        <f aca="false">IF(OR(Y123="",N($B$4)=0),"",Y123/$B$4)</f>
        <v/>
      </c>
      <c r="AA123" s="43" t="str">
        <f aca="false">IF(W123="","",W123*$E123*N123*IF($J123="",1,$J123))</f>
        <v/>
      </c>
      <c r="AB123" s="44" t="str">
        <f aca="false">IF(OR(Q123="",N(Q123)=0),"",IF($G123&lt;&gt;"",$G123,$E123+SIGN($E123-$F123)*$B$6*Q123))</f>
        <v/>
      </c>
      <c r="AC123" s="48" t="str">
        <f aca="false">IF(AB123="","",ABS(AB123-$E123)/Q123)</f>
        <v/>
      </c>
      <c r="AD123" s="43" t="str">
        <f aca="false">IF(OR(W123="",AB123=""),"",W123*ABS(AB123-$E123)*N123*IF($J123="",1,$J123))</f>
        <v/>
      </c>
      <c r="AE123" s="47" t="str">
        <f aca="false">IF($E123="","",IF(N($B$4)&lt;=0,"Enter account size",IF(ISNA(MATCH($C123,$D$4:$D$7,0)),"Pick a market",IF($F123="","Enter stop price",IF(Q123=0,"Stop equals entry",IF(AND($D123="Long",$F123&gt;$E123),"Stop above entry for a long",IF(AND($D123="Short",$F123&lt;$E123),"Stop below entry for a short",IF(N123="","Enter multiplier",IF(AND($G123&lt;&gt;"",($G123-$E123)*($E123-$F123)&lt;=0),"Target on wrong side of entry",IF(W123=0,"Size rounds to 0: risk too small",IF(W123&lt;U123,"Capped by max position","OK")))))))))))</f>
        <v/>
      </c>
    </row>
    <row r="124" customFormat="false" ht="15" hidden="false" customHeight="false" outlineLevel="0" collapsed="false">
      <c r="A124" s="32"/>
      <c r="B124" s="33"/>
      <c r="C124" s="33"/>
      <c r="D124" s="33"/>
      <c r="E124" s="34"/>
      <c r="F124" s="34"/>
      <c r="G124" s="34"/>
      <c r="H124" s="35"/>
      <c r="I124" s="36"/>
      <c r="J124" s="37"/>
      <c r="K124" s="38"/>
      <c r="L124" s="39"/>
      <c r="M124" s="40" t="str">
        <f aca="false">IF($E124="","",IF($H124&lt;&gt;"",$H124,$B$5))</f>
        <v/>
      </c>
      <c r="N124" s="41" t="str">
        <f aca="false">IF($E124="","",IF($I124&lt;&gt;"",$I124,IFERROR(IF(N(INDEX($E$4:$E$7,MATCH($C124,$D$4:$D$7,0)))=0,"",INDEX($E$4:$E$7,MATCH($C124,$D$4:$D$7,0))),"")))</f>
        <v/>
      </c>
      <c r="O124" s="42" t="str">
        <f aca="false">IF($E124="","",IF($L124&lt;&gt;"",$L124,IFERROR(IF(N(INDEX($F$4:$F$7,MATCH($C124,$D$4:$D$7,0)))=0,"",INDEX($F$4:$F$7,MATCH($C124,$D$4:$D$7,0))),"")))</f>
        <v/>
      </c>
      <c r="P124" s="43" t="str">
        <f aca="false">IF($E124="","",N($B$4)*M124)</f>
        <v/>
      </c>
      <c r="Q124" s="44" t="str">
        <f aca="false">IF(OR($E124="",$F124=""),"",ABS($E124-$F124))</f>
        <v/>
      </c>
      <c r="R124" s="45" t="str">
        <f aca="false">IF(OR($C124&lt;&gt;"Forex",Q124=""),"",Q124/IF($K124="",0.0001,$K124))</f>
        <v/>
      </c>
      <c r="S124" s="43" t="str">
        <f aca="false">IF(OR($C124&lt;&gt;"Forex",N124=""),"",IF($K124="",0.0001,$K124)*N124*IF($J124="",1,$J124))</f>
        <v/>
      </c>
      <c r="T124" s="43" t="str">
        <f aca="false">IF(OR(Q124="",N124=""),"",IF(Q124=0,"",Q124*N124*IF($J124="",1,$J124)))</f>
        <v/>
      </c>
      <c r="U124" s="42" t="str">
        <f aca="false">IF(OR(T124="",O124=""),"",ROUNDDOWN(P124/T124/O124+0.000000001,0)*O124)</f>
        <v/>
      </c>
      <c r="V124" s="42" t="str">
        <f aca="false">IF(U124="","",IF(N(INDEX($G$4:$G$7,MATCH($C124,$D$4:$D$7,0)))=0,"",ROUNDDOWN(N($B$4)*INDEX($G$4:$G$7,MATCH($C124,$D$4:$D$7,0))/($E124*N124*IF($J124="",1,$J124))/O124+0.000000001,0)*O124))</f>
        <v/>
      </c>
      <c r="W124" s="46" t="str">
        <f aca="false">IF(U124="","",IF(V124="",U124,MIN(U124,V124)))</f>
        <v/>
      </c>
      <c r="X124" s="47" t="str">
        <f aca="false">IF($E124="","",IFERROR(INDEX($H$4:$H$7,MATCH($C124,$D$4:$D$7,0)),""))</f>
        <v/>
      </c>
      <c r="Y124" s="43" t="str">
        <f aca="false">IF(W124="","",W124*T124)</f>
        <v/>
      </c>
      <c r="Z124" s="40" t="str">
        <f aca="false">IF(OR(Y124="",N($B$4)=0),"",Y124/$B$4)</f>
        <v/>
      </c>
      <c r="AA124" s="43" t="str">
        <f aca="false">IF(W124="","",W124*$E124*N124*IF($J124="",1,$J124))</f>
        <v/>
      </c>
      <c r="AB124" s="44" t="str">
        <f aca="false">IF(OR(Q124="",N(Q124)=0),"",IF($G124&lt;&gt;"",$G124,$E124+SIGN($E124-$F124)*$B$6*Q124))</f>
        <v/>
      </c>
      <c r="AC124" s="48" t="str">
        <f aca="false">IF(AB124="","",ABS(AB124-$E124)/Q124)</f>
        <v/>
      </c>
      <c r="AD124" s="43" t="str">
        <f aca="false">IF(OR(W124="",AB124=""),"",W124*ABS(AB124-$E124)*N124*IF($J124="",1,$J124))</f>
        <v/>
      </c>
      <c r="AE124" s="47" t="str">
        <f aca="false">IF($E124="","",IF(N($B$4)&lt;=0,"Enter account size",IF(ISNA(MATCH($C124,$D$4:$D$7,0)),"Pick a market",IF($F124="","Enter stop price",IF(Q124=0,"Stop equals entry",IF(AND($D124="Long",$F124&gt;$E124),"Stop above entry for a long",IF(AND($D124="Short",$F124&lt;$E124),"Stop below entry for a short",IF(N124="","Enter multiplier",IF(AND($G124&lt;&gt;"",($G124-$E124)*($E124-$F124)&lt;=0),"Target on wrong side of entry",IF(W124=0,"Size rounds to 0: risk too small",IF(W124&lt;U124,"Capped by max position","OK")))))))))))</f>
        <v/>
      </c>
    </row>
    <row r="125" customFormat="false" ht="15" hidden="false" customHeight="false" outlineLevel="0" collapsed="false">
      <c r="A125" s="32"/>
      <c r="B125" s="33"/>
      <c r="C125" s="33"/>
      <c r="D125" s="33"/>
      <c r="E125" s="34"/>
      <c r="F125" s="34"/>
      <c r="G125" s="34"/>
      <c r="H125" s="35"/>
      <c r="I125" s="36"/>
      <c r="J125" s="37"/>
      <c r="K125" s="38"/>
      <c r="L125" s="39"/>
      <c r="M125" s="40" t="str">
        <f aca="false">IF($E125="","",IF($H125&lt;&gt;"",$H125,$B$5))</f>
        <v/>
      </c>
      <c r="N125" s="41" t="str">
        <f aca="false">IF($E125="","",IF($I125&lt;&gt;"",$I125,IFERROR(IF(N(INDEX($E$4:$E$7,MATCH($C125,$D$4:$D$7,0)))=0,"",INDEX($E$4:$E$7,MATCH($C125,$D$4:$D$7,0))),"")))</f>
        <v/>
      </c>
      <c r="O125" s="42" t="str">
        <f aca="false">IF($E125="","",IF($L125&lt;&gt;"",$L125,IFERROR(IF(N(INDEX($F$4:$F$7,MATCH($C125,$D$4:$D$7,0)))=0,"",INDEX($F$4:$F$7,MATCH($C125,$D$4:$D$7,0))),"")))</f>
        <v/>
      </c>
      <c r="P125" s="43" t="str">
        <f aca="false">IF($E125="","",N($B$4)*M125)</f>
        <v/>
      </c>
      <c r="Q125" s="44" t="str">
        <f aca="false">IF(OR($E125="",$F125=""),"",ABS($E125-$F125))</f>
        <v/>
      </c>
      <c r="R125" s="45" t="str">
        <f aca="false">IF(OR($C125&lt;&gt;"Forex",Q125=""),"",Q125/IF($K125="",0.0001,$K125))</f>
        <v/>
      </c>
      <c r="S125" s="43" t="str">
        <f aca="false">IF(OR($C125&lt;&gt;"Forex",N125=""),"",IF($K125="",0.0001,$K125)*N125*IF($J125="",1,$J125))</f>
        <v/>
      </c>
      <c r="T125" s="43" t="str">
        <f aca="false">IF(OR(Q125="",N125=""),"",IF(Q125=0,"",Q125*N125*IF($J125="",1,$J125)))</f>
        <v/>
      </c>
      <c r="U125" s="42" t="str">
        <f aca="false">IF(OR(T125="",O125=""),"",ROUNDDOWN(P125/T125/O125+0.000000001,0)*O125)</f>
        <v/>
      </c>
      <c r="V125" s="42" t="str">
        <f aca="false">IF(U125="","",IF(N(INDEX($G$4:$G$7,MATCH($C125,$D$4:$D$7,0)))=0,"",ROUNDDOWN(N($B$4)*INDEX($G$4:$G$7,MATCH($C125,$D$4:$D$7,0))/($E125*N125*IF($J125="",1,$J125))/O125+0.000000001,0)*O125))</f>
        <v/>
      </c>
      <c r="W125" s="46" t="str">
        <f aca="false">IF(U125="","",IF(V125="",U125,MIN(U125,V125)))</f>
        <v/>
      </c>
      <c r="X125" s="47" t="str">
        <f aca="false">IF($E125="","",IFERROR(INDEX($H$4:$H$7,MATCH($C125,$D$4:$D$7,0)),""))</f>
        <v/>
      </c>
      <c r="Y125" s="43" t="str">
        <f aca="false">IF(W125="","",W125*T125)</f>
        <v/>
      </c>
      <c r="Z125" s="40" t="str">
        <f aca="false">IF(OR(Y125="",N($B$4)=0),"",Y125/$B$4)</f>
        <v/>
      </c>
      <c r="AA125" s="43" t="str">
        <f aca="false">IF(W125="","",W125*$E125*N125*IF($J125="",1,$J125))</f>
        <v/>
      </c>
      <c r="AB125" s="44" t="str">
        <f aca="false">IF(OR(Q125="",N(Q125)=0),"",IF($G125&lt;&gt;"",$G125,$E125+SIGN($E125-$F125)*$B$6*Q125))</f>
        <v/>
      </c>
      <c r="AC125" s="48" t="str">
        <f aca="false">IF(AB125="","",ABS(AB125-$E125)/Q125)</f>
        <v/>
      </c>
      <c r="AD125" s="43" t="str">
        <f aca="false">IF(OR(W125="",AB125=""),"",W125*ABS(AB125-$E125)*N125*IF($J125="",1,$J125))</f>
        <v/>
      </c>
      <c r="AE125" s="47" t="str">
        <f aca="false">IF($E125="","",IF(N($B$4)&lt;=0,"Enter account size",IF(ISNA(MATCH($C125,$D$4:$D$7,0)),"Pick a market",IF($F125="","Enter stop price",IF(Q125=0,"Stop equals entry",IF(AND($D125="Long",$F125&gt;$E125),"Stop above entry for a long",IF(AND($D125="Short",$F125&lt;$E125),"Stop below entry for a short",IF(N125="","Enter multiplier",IF(AND($G125&lt;&gt;"",($G125-$E125)*($E125-$F125)&lt;=0),"Target on wrong side of entry",IF(W125=0,"Size rounds to 0: risk too small",IF(W125&lt;U125,"Capped by max position","OK")))))))))))</f>
        <v/>
      </c>
    </row>
    <row r="126" customFormat="false" ht="15" hidden="false" customHeight="false" outlineLevel="0" collapsed="false">
      <c r="A126" s="32"/>
      <c r="B126" s="33"/>
      <c r="C126" s="33"/>
      <c r="D126" s="33"/>
      <c r="E126" s="34"/>
      <c r="F126" s="34"/>
      <c r="G126" s="34"/>
      <c r="H126" s="35"/>
      <c r="I126" s="36"/>
      <c r="J126" s="37"/>
      <c r="K126" s="38"/>
      <c r="L126" s="39"/>
      <c r="M126" s="40" t="str">
        <f aca="false">IF($E126="","",IF($H126&lt;&gt;"",$H126,$B$5))</f>
        <v/>
      </c>
      <c r="N126" s="41" t="str">
        <f aca="false">IF($E126="","",IF($I126&lt;&gt;"",$I126,IFERROR(IF(N(INDEX($E$4:$E$7,MATCH($C126,$D$4:$D$7,0)))=0,"",INDEX($E$4:$E$7,MATCH($C126,$D$4:$D$7,0))),"")))</f>
        <v/>
      </c>
      <c r="O126" s="42" t="str">
        <f aca="false">IF($E126="","",IF($L126&lt;&gt;"",$L126,IFERROR(IF(N(INDEX($F$4:$F$7,MATCH($C126,$D$4:$D$7,0)))=0,"",INDEX($F$4:$F$7,MATCH($C126,$D$4:$D$7,0))),"")))</f>
        <v/>
      </c>
      <c r="P126" s="43" t="str">
        <f aca="false">IF($E126="","",N($B$4)*M126)</f>
        <v/>
      </c>
      <c r="Q126" s="44" t="str">
        <f aca="false">IF(OR($E126="",$F126=""),"",ABS($E126-$F126))</f>
        <v/>
      </c>
      <c r="R126" s="45" t="str">
        <f aca="false">IF(OR($C126&lt;&gt;"Forex",Q126=""),"",Q126/IF($K126="",0.0001,$K126))</f>
        <v/>
      </c>
      <c r="S126" s="43" t="str">
        <f aca="false">IF(OR($C126&lt;&gt;"Forex",N126=""),"",IF($K126="",0.0001,$K126)*N126*IF($J126="",1,$J126))</f>
        <v/>
      </c>
      <c r="T126" s="43" t="str">
        <f aca="false">IF(OR(Q126="",N126=""),"",IF(Q126=0,"",Q126*N126*IF($J126="",1,$J126)))</f>
        <v/>
      </c>
      <c r="U126" s="42" t="str">
        <f aca="false">IF(OR(T126="",O126=""),"",ROUNDDOWN(P126/T126/O126+0.000000001,0)*O126)</f>
        <v/>
      </c>
      <c r="V126" s="42" t="str">
        <f aca="false">IF(U126="","",IF(N(INDEX($G$4:$G$7,MATCH($C126,$D$4:$D$7,0)))=0,"",ROUNDDOWN(N($B$4)*INDEX($G$4:$G$7,MATCH($C126,$D$4:$D$7,0))/($E126*N126*IF($J126="",1,$J126))/O126+0.000000001,0)*O126))</f>
        <v/>
      </c>
      <c r="W126" s="46" t="str">
        <f aca="false">IF(U126="","",IF(V126="",U126,MIN(U126,V126)))</f>
        <v/>
      </c>
      <c r="X126" s="47" t="str">
        <f aca="false">IF($E126="","",IFERROR(INDEX($H$4:$H$7,MATCH($C126,$D$4:$D$7,0)),""))</f>
        <v/>
      </c>
      <c r="Y126" s="43" t="str">
        <f aca="false">IF(W126="","",W126*T126)</f>
        <v/>
      </c>
      <c r="Z126" s="40" t="str">
        <f aca="false">IF(OR(Y126="",N($B$4)=0),"",Y126/$B$4)</f>
        <v/>
      </c>
      <c r="AA126" s="43" t="str">
        <f aca="false">IF(W126="","",W126*$E126*N126*IF($J126="",1,$J126))</f>
        <v/>
      </c>
      <c r="AB126" s="44" t="str">
        <f aca="false">IF(OR(Q126="",N(Q126)=0),"",IF($G126&lt;&gt;"",$G126,$E126+SIGN($E126-$F126)*$B$6*Q126))</f>
        <v/>
      </c>
      <c r="AC126" s="48" t="str">
        <f aca="false">IF(AB126="","",ABS(AB126-$E126)/Q126)</f>
        <v/>
      </c>
      <c r="AD126" s="43" t="str">
        <f aca="false">IF(OR(W126="",AB126=""),"",W126*ABS(AB126-$E126)*N126*IF($J126="",1,$J126))</f>
        <v/>
      </c>
      <c r="AE126" s="47" t="str">
        <f aca="false">IF($E126="","",IF(N($B$4)&lt;=0,"Enter account size",IF(ISNA(MATCH($C126,$D$4:$D$7,0)),"Pick a market",IF($F126="","Enter stop price",IF(Q126=0,"Stop equals entry",IF(AND($D126="Long",$F126&gt;$E126),"Stop above entry for a long",IF(AND($D126="Short",$F126&lt;$E126),"Stop below entry for a short",IF(N126="","Enter multiplier",IF(AND($G126&lt;&gt;"",($G126-$E126)*($E126-$F126)&lt;=0),"Target on wrong side of entry",IF(W126=0,"Size rounds to 0: risk too small",IF(W126&lt;U126,"Capped by max position","OK")))))))))))</f>
        <v/>
      </c>
    </row>
    <row r="127" customFormat="false" ht="15" hidden="false" customHeight="false" outlineLevel="0" collapsed="false">
      <c r="A127" s="32"/>
      <c r="B127" s="33"/>
      <c r="C127" s="33"/>
      <c r="D127" s="33"/>
      <c r="E127" s="34"/>
      <c r="F127" s="34"/>
      <c r="G127" s="34"/>
      <c r="H127" s="35"/>
      <c r="I127" s="36"/>
      <c r="J127" s="37"/>
      <c r="K127" s="38"/>
      <c r="L127" s="39"/>
      <c r="M127" s="40" t="str">
        <f aca="false">IF($E127="","",IF($H127&lt;&gt;"",$H127,$B$5))</f>
        <v/>
      </c>
      <c r="N127" s="41" t="str">
        <f aca="false">IF($E127="","",IF($I127&lt;&gt;"",$I127,IFERROR(IF(N(INDEX($E$4:$E$7,MATCH($C127,$D$4:$D$7,0)))=0,"",INDEX($E$4:$E$7,MATCH($C127,$D$4:$D$7,0))),"")))</f>
        <v/>
      </c>
      <c r="O127" s="42" t="str">
        <f aca="false">IF($E127="","",IF($L127&lt;&gt;"",$L127,IFERROR(IF(N(INDEX($F$4:$F$7,MATCH($C127,$D$4:$D$7,0)))=0,"",INDEX($F$4:$F$7,MATCH($C127,$D$4:$D$7,0))),"")))</f>
        <v/>
      </c>
      <c r="P127" s="43" t="str">
        <f aca="false">IF($E127="","",N($B$4)*M127)</f>
        <v/>
      </c>
      <c r="Q127" s="44" t="str">
        <f aca="false">IF(OR($E127="",$F127=""),"",ABS($E127-$F127))</f>
        <v/>
      </c>
      <c r="R127" s="45" t="str">
        <f aca="false">IF(OR($C127&lt;&gt;"Forex",Q127=""),"",Q127/IF($K127="",0.0001,$K127))</f>
        <v/>
      </c>
      <c r="S127" s="43" t="str">
        <f aca="false">IF(OR($C127&lt;&gt;"Forex",N127=""),"",IF($K127="",0.0001,$K127)*N127*IF($J127="",1,$J127))</f>
        <v/>
      </c>
      <c r="T127" s="43" t="str">
        <f aca="false">IF(OR(Q127="",N127=""),"",IF(Q127=0,"",Q127*N127*IF($J127="",1,$J127)))</f>
        <v/>
      </c>
      <c r="U127" s="42" t="str">
        <f aca="false">IF(OR(T127="",O127=""),"",ROUNDDOWN(P127/T127/O127+0.000000001,0)*O127)</f>
        <v/>
      </c>
      <c r="V127" s="42" t="str">
        <f aca="false">IF(U127="","",IF(N(INDEX($G$4:$G$7,MATCH($C127,$D$4:$D$7,0)))=0,"",ROUNDDOWN(N($B$4)*INDEX($G$4:$G$7,MATCH($C127,$D$4:$D$7,0))/($E127*N127*IF($J127="",1,$J127))/O127+0.000000001,0)*O127))</f>
        <v/>
      </c>
      <c r="W127" s="46" t="str">
        <f aca="false">IF(U127="","",IF(V127="",U127,MIN(U127,V127)))</f>
        <v/>
      </c>
      <c r="X127" s="47" t="str">
        <f aca="false">IF($E127="","",IFERROR(INDEX($H$4:$H$7,MATCH($C127,$D$4:$D$7,0)),""))</f>
        <v/>
      </c>
      <c r="Y127" s="43" t="str">
        <f aca="false">IF(W127="","",W127*T127)</f>
        <v/>
      </c>
      <c r="Z127" s="40" t="str">
        <f aca="false">IF(OR(Y127="",N($B$4)=0),"",Y127/$B$4)</f>
        <v/>
      </c>
      <c r="AA127" s="43" t="str">
        <f aca="false">IF(W127="","",W127*$E127*N127*IF($J127="",1,$J127))</f>
        <v/>
      </c>
      <c r="AB127" s="44" t="str">
        <f aca="false">IF(OR(Q127="",N(Q127)=0),"",IF($G127&lt;&gt;"",$G127,$E127+SIGN($E127-$F127)*$B$6*Q127))</f>
        <v/>
      </c>
      <c r="AC127" s="48" t="str">
        <f aca="false">IF(AB127="","",ABS(AB127-$E127)/Q127)</f>
        <v/>
      </c>
      <c r="AD127" s="43" t="str">
        <f aca="false">IF(OR(W127="",AB127=""),"",W127*ABS(AB127-$E127)*N127*IF($J127="",1,$J127))</f>
        <v/>
      </c>
      <c r="AE127" s="47" t="str">
        <f aca="false">IF($E127="","",IF(N($B$4)&lt;=0,"Enter account size",IF(ISNA(MATCH($C127,$D$4:$D$7,0)),"Pick a market",IF($F127="","Enter stop price",IF(Q127=0,"Stop equals entry",IF(AND($D127="Long",$F127&gt;$E127),"Stop above entry for a long",IF(AND($D127="Short",$F127&lt;$E127),"Stop below entry for a short",IF(N127="","Enter multiplier",IF(AND($G127&lt;&gt;"",($G127-$E127)*($E127-$F127)&lt;=0),"Target on wrong side of entry",IF(W127=0,"Size rounds to 0: risk too small",IF(W127&lt;U127,"Capped by max position","OK")))))))))))</f>
        <v/>
      </c>
    </row>
    <row r="128" customFormat="false" ht="15" hidden="false" customHeight="false" outlineLevel="0" collapsed="false">
      <c r="A128" s="32"/>
      <c r="B128" s="33"/>
      <c r="C128" s="33"/>
      <c r="D128" s="33"/>
      <c r="E128" s="34"/>
      <c r="F128" s="34"/>
      <c r="G128" s="34"/>
      <c r="H128" s="35"/>
      <c r="I128" s="36"/>
      <c r="J128" s="37"/>
      <c r="K128" s="38"/>
      <c r="L128" s="39"/>
      <c r="M128" s="40" t="str">
        <f aca="false">IF($E128="","",IF($H128&lt;&gt;"",$H128,$B$5))</f>
        <v/>
      </c>
      <c r="N128" s="41" t="str">
        <f aca="false">IF($E128="","",IF($I128&lt;&gt;"",$I128,IFERROR(IF(N(INDEX($E$4:$E$7,MATCH($C128,$D$4:$D$7,0)))=0,"",INDEX($E$4:$E$7,MATCH($C128,$D$4:$D$7,0))),"")))</f>
        <v/>
      </c>
      <c r="O128" s="42" t="str">
        <f aca="false">IF($E128="","",IF($L128&lt;&gt;"",$L128,IFERROR(IF(N(INDEX($F$4:$F$7,MATCH($C128,$D$4:$D$7,0)))=0,"",INDEX($F$4:$F$7,MATCH($C128,$D$4:$D$7,0))),"")))</f>
        <v/>
      </c>
      <c r="P128" s="43" t="str">
        <f aca="false">IF($E128="","",N($B$4)*M128)</f>
        <v/>
      </c>
      <c r="Q128" s="44" t="str">
        <f aca="false">IF(OR($E128="",$F128=""),"",ABS($E128-$F128))</f>
        <v/>
      </c>
      <c r="R128" s="45" t="str">
        <f aca="false">IF(OR($C128&lt;&gt;"Forex",Q128=""),"",Q128/IF($K128="",0.0001,$K128))</f>
        <v/>
      </c>
      <c r="S128" s="43" t="str">
        <f aca="false">IF(OR($C128&lt;&gt;"Forex",N128=""),"",IF($K128="",0.0001,$K128)*N128*IF($J128="",1,$J128))</f>
        <v/>
      </c>
      <c r="T128" s="43" t="str">
        <f aca="false">IF(OR(Q128="",N128=""),"",IF(Q128=0,"",Q128*N128*IF($J128="",1,$J128)))</f>
        <v/>
      </c>
      <c r="U128" s="42" t="str">
        <f aca="false">IF(OR(T128="",O128=""),"",ROUNDDOWN(P128/T128/O128+0.000000001,0)*O128)</f>
        <v/>
      </c>
      <c r="V128" s="42" t="str">
        <f aca="false">IF(U128="","",IF(N(INDEX($G$4:$G$7,MATCH($C128,$D$4:$D$7,0)))=0,"",ROUNDDOWN(N($B$4)*INDEX($G$4:$G$7,MATCH($C128,$D$4:$D$7,0))/($E128*N128*IF($J128="",1,$J128))/O128+0.000000001,0)*O128))</f>
        <v/>
      </c>
      <c r="W128" s="46" t="str">
        <f aca="false">IF(U128="","",IF(V128="",U128,MIN(U128,V128)))</f>
        <v/>
      </c>
      <c r="X128" s="47" t="str">
        <f aca="false">IF($E128="","",IFERROR(INDEX($H$4:$H$7,MATCH($C128,$D$4:$D$7,0)),""))</f>
        <v/>
      </c>
      <c r="Y128" s="43" t="str">
        <f aca="false">IF(W128="","",W128*T128)</f>
        <v/>
      </c>
      <c r="Z128" s="40" t="str">
        <f aca="false">IF(OR(Y128="",N($B$4)=0),"",Y128/$B$4)</f>
        <v/>
      </c>
      <c r="AA128" s="43" t="str">
        <f aca="false">IF(W128="","",W128*$E128*N128*IF($J128="",1,$J128))</f>
        <v/>
      </c>
      <c r="AB128" s="44" t="str">
        <f aca="false">IF(OR(Q128="",N(Q128)=0),"",IF($G128&lt;&gt;"",$G128,$E128+SIGN($E128-$F128)*$B$6*Q128))</f>
        <v/>
      </c>
      <c r="AC128" s="48" t="str">
        <f aca="false">IF(AB128="","",ABS(AB128-$E128)/Q128)</f>
        <v/>
      </c>
      <c r="AD128" s="43" t="str">
        <f aca="false">IF(OR(W128="",AB128=""),"",W128*ABS(AB128-$E128)*N128*IF($J128="",1,$J128))</f>
        <v/>
      </c>
      <c r="AE128" s="47" t="str">
        <f aca="false">IF($E128="","",IF(N($B$4)&lt;=0,"Enter account size",IF(ISNA(MATCH($C128,$D$4:$D$7,0)),"Pick a market",IF($F128="","Enter stop price",IF(Q128=0,"Stop equals entry",IF(AND($D128="Long",$F128&gt;$E128),"Stop above entry for a long",IF(AND($D128="Short",$F128&lt;$E128),"Stop below entry for a short",IF(N128="","Enter multiplier",IF(AND($G128&lt;&gt;"",($G128-$E128)*($E128-$F128)&lt;=0),"Target on wrong side of entry",IF(W128=0,"Size rounds to 0: risk too small",IF(W128&lt;U128,"Capped by max position","OK")))))))))))</f>
        <v/>
      </c>
    </row>
    <row r="129" customFormat="false" ht="15" hidden="false" customHeight="false" outlineLevel="0" collapsed="false">
      <c r="A129" s="32"/>
      <c r="B129" s="33"/>
      <c r="C129" s="33"/>
      <c r="D129" s="33"/>
      <c r="E129" s="34"/>
      <c r="F129" s="34"/>
      <c r="G129" s="34"/>
      <c r="H129" s="35"/>
      <c r="I129" s="36"/>
      <c r="J129" s="37"/>
      <c r="K129" s="38"/>
      <c r="L129" s="39"/>
      <c r="M129" s="40" t="str">
        <f aca="false">IF($E129="","",IF($H129&lt;&gt;"",$H129,$B$5))</f>
        <v/>
      </c>
      <c r="N129" s="41" t="str">
        <f aca="false">IF($E129="","",IF($I129&lt;&gt;"",$I129,IFERROR(IF(N(INDEX($E$4:$E$7,MATCH($C129,$D$4:$D$7,0)))=0,"",INDEX($E$4:$E$7,MATCH($C129,$D$4:$D$7,0))),"")))</f>
        <v/>
      </c>
      <c r="O129" s="42" t="str">
        <f aca="false">IF($E129="","",IF($L129&lt;&gt;"",$L129,IFERROR(IF(N(INDEX($F$4:$F$7,MATCH($C129,$D$4:$D$7,0)))=0,"",INDEX($F$4:$F$7,MATCH($C129,$D$4:$D$7,0))),"")))</f>
        <v/>
      </c>
      <c r="P129" s="43" t="str">
        <f aca="false">IF($E129="","",N($B$4)*M129)</f>
        <v/>
      </c>
      <c r="Q129" s="44" t="str">
        <f aca="false">IF(OR($E129="",$F129=""),"",ABS($E129-$F129))</f>
        <v/>
      </c>
      <c r="R129" s="45" t="str">
        <f aca="false">IF(OR($C129&lt;&gt;"Forex",Q129=""),"",Q129/IF($K129="",0.0001,$K129))</f>
        <v/>
      </c>
      <c r="S129" s="43" t="str">
        <f aca="false">IF(OR($C129&lt;&gt;"Forex",N129=""),"",IF($K129="",0.0001,$K129)*N129*IF($J129="",1,$J129))</f>
        <v/>
      </c>
      <c r="T129" s="43" t="str">
        <f aca="false">IF(OR(Q129="",N129=""),"",IF(Q129=0,"",Q129*N129*IF($J129="",1,$J129)))</f>
        <v/>
      </c>
      <c r="U129" s="42" t="str">
        <f aca="false">IF(OR(T129="",O129=""),"",ROUNDDOWN(P129/T129/O129+0.000000001,0)*O129)</f>
        <v/>
      </c>
      <c r="V129" s="42" t="str">
        <f aca="false">IF(U129="","",IF(N(INDEX($G$4:$G$7,MATCH($C129,$D$4:$D$7,0)))=0,"",ROUNDDOWN(N($B$4)*INDEX($G$4:$G$7,MATCH($C129,$D$4:$D$7,0))/($E129*N129*IF($J129="",1,$J129))/O129+0.000000001,0)*O129))</f>
        <v/>
      </c>
      <c r="W129" s="46" t="str">
        <f aca="false">IF(U129="","",IF(V129="",U129,MIN(U129,V129)))</f>
        <v/>
      </c>
      <c r="X129" s="47" t="str">
        <f aca="false">IF($E129="","",IFERROR(INDEX($H$4:$H$7,MATCH($C129,$D$4:$D$7,0)),""))</f>
        <v/>
      </c>
      <c r="Y129" s="43" t="str">
        <f aca="false">IF(W129="","",W129*T129)</f>
        <v/>
      </c>
      <c r="Z129" s="40" t="str">
        <f aca="false">IF(OR(Y129="",N($B$4)=0),"",Y129/$B$4)</f>
        <v/>
      </c>
      <c r="AA129" s="43" t="str">
        <f aca="false">IF(W129="","",W129*$E129*N129*IF($J129="",1,$J129))</f>
        <v/>
      </c>
      <c r="AB129" s="44" t="str">
        <f aca="false">IF(OR(Q129="",N(Q129)=0),"",IF($G129&lt;&gt;"",$G129,$E129+SIGN($E129-$F129)*$B$6*Q129))</f>
        <v/>
      </c>
      <c r="AC129" s="48" t="str">
        <f aca="false">IF(AB129="","",ABS(AB129-$E129)/Q129)</f>
        <v/>
      </c>
      <c r="AD129" s="43" t="str">
        <f aca="false">IF(OR(W129="",AB129=""),"",W129*ABS(AB129-$E129)*N129*IF($J129="",1,$J129))</f>
        <v/>
      </c>
      <c r="AE129" s="47" t="str">
        <f aca="false">IF($E129="","",IF(N($B$4)&lt;=0,"Enter account size",IF(ISNA(MATCH($C129,$D$4:$D$7,0)),"Pick a market",IF($F129="","Enter stop price",IF(Q129=0,"Stop equals entry",IF(AND($D129="Long",$F129&gt;$E129),"Stop above entry for a long",IF(AND($D129="Short",$F129&lt;$E129),"Stop below entry for a short",IF(N129="","Enter multiplier",IF(AND($G129&lt;&gt;"",($G129-$E129)*($E129-$F129)&lt;=0),"Target on wrong side of entry",IF(W129=0,"Size rounds to 0: risk too small",IF(W129&lt;U129,"Capped by max position","OK")))))))))))</f>
        <v/>
      </c>
    </row>
    <row r="130" customFormat="false" ht="15" hidden="false" customHeight="false" outlineLevel="0" collapsed="false">
      <c r="A130" s="32"/>
      <c r="B130" s="33"/>
      <c r="C130" s="33"/>
      <c r="D130" s="33"/>
      <c r="E130" s="34"/>
      <c r="F130" s="34"/>
      <c r="G130" s="34"/>
      <c r="H130" s="35"/>
      <c r="I130" s="36"/>
      <c r="J130" s="37"/>
      <c r="K130" s="38"/>
      <c r="L130" s="39"/>
      <c r="M130" s="40" t="str">
        <f aca="false">IF($E130="","",IF($H130&lt;&gt;"",$H130,$B$5))</f>
        <v/>
      </c>
      <c r="N130" s="41" t="str">
        <f aca="false">IF($E130="","",IF($I130&lt;&gt;"",$I130,IFERROR(IF(N(INDEX($E$4:$E$7,MATCH($C130,$D$4:$D$7,0)))=0,"",INDEX($E$4:$E$7,MATCH($C130,$D$4:$D$7,0))),"")))</f>
        <v/>
      </c>
      <c r="O130" s="42" t="str">
        <f aca="false">IF($E130="","",IF($L130&lt;&gt;"",$L130,IFERROR(IF(N(INDEX($F$4:$F$7,MATCH($C130,$D$4:$D$7,0)))=0,"",INDEX($F$4:$F$7,MATCH($C130,$D$4:$D$7,0))),"")))</f>
        <v/>
      </c>
      <c r="P130" s="43" t="str">
        <f aca="false">IF($E130="","",N($B$4)*M130)</f>
        <v/>
      </c>
      <c r="Q130" s="44" t="str">
        <f aca="false">IF(OR($E130="",$F130=""),"",ABS($E130-$F130))</f>
        <v/>
      </c>
      <c r="R130" s="45" t="str">
        <f aca="false">IF(OR($C130&lt;&gt;"Forex",Q130=""),"",Q130/IF($K130="",0.0001,$K130))</f>
        <v/>
      </c>
      <c r="S130" s="43" t="str">
        <f aca="false">IF(OR($C130&lt;&gt;"Forex",N130=""),"",IF($K130="",0.0001,$K130)*N130*IF($J130="",1,$J130))</f>
        <v/>
      </c>
      <c r="T130" s="43" t="str">
        <f aca="false">IF(OR(Q130="",N130=""),"",IF(Q130=0,"",Q130*N130*IF($J130="",1,$J130)))</f>
        <v/>
      </c>
      <c r="U130" s="42" t="str">
        <f aca="false">IF(OR(T130="",O130=""),"",ROUNDDOWN(P130/T130/O130+0.000000001,0)*O130)</f>
        <v/>
      </c>
      <c r="V130" s="42" t="str">
        <f aca="false">IF(U130="","",IF(N(INDEX($G$4:$G$7,MATCH($C130,$D$4:$D$7,0)))=0,"",ROUNDDOWN(N($B$4)*INDEX($G$4:$G$7,MATCH($C130,$D$4:$D$7,0))/($E130*N130*IF($J130="",1,$J130))/O130+0.000000001,0)*O130))</f>
        <v/>
      </c>
      <c r="W130" s="46" t="str">
        <f aca="false">IF(U130="","",IF(V130="",U130,MIN(U130,V130)))</f>
        <v/>
      </c>
      <c r="X130" s="47" t="str">
        <f aca="false">IF($E130="","",IFERROR(INDEX($H$4:$H$7,MATCH($C130,$D$4:$D$7,0)),""))</f>
        <v/>
      </c>
      <c r="Y130" s="43" t="str">
        <f aca="false">IF(W130="","",W130*T130)</f>
        <v/>
      </c>
      <c r="Z130" s="40" t="str">
        <f aca="false">IF(OR(Y130="",N($B$4)=0),"",Y130/$B$4)</f>
        <v/>
      </c>
      <c r="AA130" s="43" t="str">
        <f aca="false">IF(W130="","",W130*$E130*N130*IF($J130="",1,$J130))</f>
        <v/>
      </c>
      <c r="AB130" s="44" t="str">
        <f aca="false">IF(OR(Q130="",N(Q130)=0),"",IF($G130&lt;&gt;"",$G130,$E130+SIGN($E130-$F130)*$B$6*Q130))</f>
        <v/>
      </c>
      <c r="AC130" s="48" t="str">
        <f aca="false">IF(AB130="","",ABS(AB130-$E130)/Q130)</f>
        <v/>
      </c>
      <c r="AD130" s="43" t="str">
        <f aca="false">IF(OR(W130="",AB130=""),"",W130*ABS(AB130-$E130)*N130*IF($J130="",1,$J130))</f>
        <v/>
      </c>
      <c r="AE130" s="47" t="str">
        <f aca="false">IF($E130="","",IF(N($B$4)&lt;=0,"Enter account size",IF(ISNA(MATCH($C130,$D$4:$D$7,0)),"Pick a market",IF($F130="","Enter stop price",IF(Q130=0,"Stop equals entry",IF(AND($D130="Long",$F130&gt;$E130),"Stop above entry for a long",IF(AND($D130="Short",$F130&lt;$E130),"Stop below entry for a short",IF(N130="","Enter multiplier",IF(AND($G130&lt;&gt;"",($G130-$E130)*($E130-$F130)&lt;=0),"Target on wrong side of entry",IF(W130=0,"Size rounds to 0: risk too small",IF(W130&lt;U130,"Capped by max position","OK")))))))))))</f>
        <v/>
      </c>
    </row>
    <row r="131" customFormat="false" ht="15" hidden="false" customHeight="false" outlineLevel="0" collapsed="false">
      <c r="A131" s="32"/>
      <c r="B131" s="33"/>
      <c r="C131" s="33"/>
      <c r="D131" s="33"/>
      <c r="E131" s="34"/>
      <c r="F131" s="34"/>
      <c r="G131" s="34"/>
      <c r="H131" s="35"/>
      <c r="I131" s="36"/>
      <c r="J131" s="37"/>
      <c r="K131" s="38"/>
      <c r="L131" s="39"/>
      <c r="M131" s="40" t="str">
        <f aca="false">IF($E131="","",IF($H131&lt;&gt;"",$H131,$B$5))</f>
        <v/>
      </c>
      <c r="N131" s="41" t="str">
        <f aca="false">IF($E131="","",IF($I131&lt;&gt;"",$I131,IFERROR(IF(N(INDEX($E$4:$E$7,MATCH($C131,$D$4:$D$7,0)))=0,"",INDEX($E$4:$E$7,MATCH($C131,$D$4:$D$7,0))),"")))</f>
        <v/>
      </c>
      <c r="O131" s="42" t="str">
        <f aca="false">IF($E131="","",IF($L131&lt;&gt;"",$L131,IFERROR(IF(N(INDEX($F$4:$F$7,MATCH($C131,$D$4:$D$7,0)))=0,"",INDEX($F$4:$F$7,MATCH($C131,$D$4:$D$7,0))),"")))</f>
        <v/>
      </c>
      <c r="P131" s="43" t="str">
        <f aca="false">IF($E131="","",N($B$4)*M131)</f>
        <v/>
      </c>
      <c r="Q131" s="44" t="str">
        <f aca="false">IF(OR($E131="",$F131=""),"",ABS($E131-$F131))</f>
        <v/>
      </c>
      <c r="R131" s="45" t="str">
        <f aca="false">IF(OR($C131&lt;&gt;"Forex",Q131=""),"",Q131/IF($K131="",0.0001,$K131))</f>
        <v/>
      </c>
      <c r="S131" s="43" t="str">
        <f aca="false">IF(OR($C131&lt;&gt;"Forex",N131=""),"",IF($K131="",0.0001,$K131)*N131*IF($J131="",1,$J131))</f>
        <v/>
      </c>
      <c r="T131" s="43" t="str">
        <f aca="false">IF(OR(Q131="",N131=""),"",IF(Q131=0,"",Q131*N131*IF($J131="",1,$J131)))</f>
        <v/>
      </c>
      <c r="U131" s="42" t="str">
        <f aca="false">IF(OR(T131="",O131=""),"",ROUNDDOWN(P131/T131/O131+0.000000001,0)*O131)</f>
        <v/>
      </c>
      <c r="V131" s="42" t="str">
        <f aca="false">IF(U131="","",IF(N(INDEX($G$4:$G$7,MATCH($C131,$D$4:$D$7,0)))=0,"",ROUNDDOWN(N($B$4)*INDEX($G$4:$G$7,MATCH($C131,$D$4:$D$7,0))/($E131*N131*IF($J131="",1,$J131))/O131+0.000000001,0)*O131))</f>
        <v/>
      </c>
      <c r="W131" s="46" t="str">
        <f aca="false">IF(U131="","",IF(V131="",U131,MIN(U131,V131)))</f>
        <v/>
      </c>
      <c r="X131" s="47" t="str">
        <f aca="false">IF($E131="","",IFERROR(INDEX($H$4:$H$7,MATCH($C131,$D$4:$D$7,0)),""))</f>
        <v/>
      </c>
      <c r="Y131" s="43" t="str">
        <f aca="false">IF(W131="","",W131*T131)</f>
        <v/>
      </c>
      <c r="Z131" s="40" t="str">
        <f aca="false">IF(OR(Y131="",N($B$4)=0),"",Y131/$B$4)</f>
        <v/>
      </c>
      <c r="AA131" s="43" t="str">
        <f aca="false">IF(W131="","",W131*$E131*N131*IF($J131="",1,$J131))</f>
        <v/>
      </c>
      <c r="AB131" s="44" t="str">
        <f aca="false">IF(OR(Q131="",N(Q131)=0),"",IF($G131&lt;&gt;"",$G131,$E131+SIGN($E131-$F131)*$B$6*Q131))</f>
        <v/>
      </c>
      <c r="AC131" s="48" t="str">
        <f aca="false">IF(AB131="","",ABS(AB131-$E131)/Q131)</f>
        <v/>
      </c>
      <c r="AD131" s="43" t="str">
        <f aca="false">IF(OR(W131="",AB131=""),"",W131*ABS(AB131-$E131)*N131*IF($J131="",1,$J131))</f>
        <v/>
      </c>
      <c r="AE131" s="47" t="str">
        <f aca="false">IF($E131="","",IF(N($B$4)&lt;=0,"Enter account size",IF(ISNA(MATCH($C131,$D$4:$D$7,0)),"Pick a market",IF($F131="","Enter stop price",IF(Q131=0,"Stop equals entry",IF(AND($D131="Long",$F131&gt;$E131),"Stop above entry for a long",IF(AND($D131="Short",$F131&lt;$E131),"Stop below entry for a short",IF(N131="","Enter multiplier",IF(AND($G131&lt;&gt;"",($G131-$E131)*($E131-$F131)&lt;=0),"Target on wrong side of entry",IF(W131=0,"Size rounds to 0: risk too small",IF(W131&lt;U131,"Capped by max position","OK")))))))))))</f>
        <v/>
      </c>
    </row>
    <row r="132" customFormat="false" ht="15" hidden="false" customHeight="false" outlineLevel="0" collapsed="false">
      <c r="A132" s="32"/>
      <c r="B132" s="33"/>
      <c r="C132" s="33"/>
      <c r="D132" s="33"/>
      <c r="E132" s="34"/>
      <c r="F132" s="34"/>
      <c r="G132" s="34"/>
      <c r="H132" s="35"/>
      <c r="I132" s="36"/>
      <c r="J132" s="37"/>
      <c r="K132" s="38"/>
      <c r="L132" s="39"/>
      <c r="M132" s="40" t="str">
        <f aca="false">IF($E132="","",IF($H132&lt;&gt;"",$H132,$B$5))</f>
        <v/>
      </c>
      <c r="N132" s="41" t="str">
        <f aca="false">IF($E132="","",IF($I132&lt;&gt;"",$I132,IFERROR(IF(N(INDEX($E$4:$E$7,MATCH($C132,$D$4:$D$7,0)))=0,"",INDEX($E$4:$E$7,MATCH($C132,$D$4:$D$7,0))),"")))</f>
        <v/>
      </c>
      <c r="O132" s="42" t="str">
        <f aca="false">IF($E132="","",IF($L132&lt;&gt;"",$L132,IFERROR(IF(N(INDEX($F$4:$F$7,MATCH($C132,$D$4:$D$7,0)))=0,"",INDEX($F$4:$F$7,MATCH($C132,$D$4:$D$7,0))),"")))</f>
        <v/>
      </c>
      <c r="P132" s="43" t="str">
        <f aca="false">IF($E132="","",N($B$4)*M132)</f>
        <v/>
      </c>
      <c r="Q132" s="44" t="str">
        <f aca="false">IF(OR($E132="",$F132=""),"",ABS($E132-$F132))</f>
        <v/>
      </c>
      <c r="R132" s="45" t="str">
        <f aca="false">IF(OR($C132&lt;&gt;"Forex",Q132=""),"",Q132/IF($K132="",0.0001,$K132))</f>
        <v/>
      </c>
      <c r="S132" s="43" t="str">
        <f aca="false">IF(OR($C132&lt;&gt;"Forex",N132=""),"",IF($K132="",0.0001,$K132)*N132*IF($J132="",1,$J132))</f>
        <v/>
      </c>
      <c r="T132" s="43" t="str">
        <f aca="false">IF(OR(Q132="",N132=""),"",IF(Q132=0,"",Q132*N132*IF($J132="",1,$J132)))</f>
        <v/>
      </c>
      <c r="U132" s="42" t="str">
        <f aca="false">IF(OR(T132="",O132=""),"",ROUNDDOWN(P132/T132/O132+0.000000001,0)*O132)</f>
        <v/>
      </c>
      <c r="V132" s="42" t="str">
        <f aca="false">IF(U132="","",IF(N(INDEX($G$4:$G$7,MATCH($C132,$D$4:$D$7,0)))=0,"",ROUNDDOWN(N($B$4)*INDEX($G$4:$G$7,MATCH($C132,$D$4:$D$7,0))/($E132*N132*IF($J132="",1,$J132))/O132+0.000000001,0)*O132))</f>
        <v/>
      </c>
      <c r="W132" s="46" t="str">
        <f aca="false">IF(U132="","",IF(V132="",U132,MIN(U132,V132)))</f>
        <v/>
      </c>
      <c r="X132" s="47" t="str">
        <f aca="false">IF($E132="","",IFERROR(INDEX($H$4:$H$7,MATCH($C132,$D$4:$D$7,0)),""))</f>
        <v/>
      </c>
      <c r="Y132" s="43" t="str">
        <f aca="false">IF(W132="","",W132*T132)</f>
        <v/>
      </c>
      <c r="Z132" s="40" t="str">
        <f aca="false">IF(OR(Y132="",N($B$4)=0),"",Y132/$B$4)</f>
        <v/>
      </c>
      <c r="AA132" s="43" t="str">
        <f aca="false">IF(W132="","",W132*$E132*N132*IF($J132="",1,$J132))</f>
        <v/>
      </c>
      <c r="AB132" s="44" t="str">
        <f aca="false">IF(OR(Q132="",N(Q132)=0),"",IF($G132&lt;&gt;"",$G132,$E132+SIGN($E132-$F132)*$B$6*Q132))</f>
        <v/>
      </c>
      <c r="AC132" s="48" t="str">
        <f aca="false">IF(AB132="","",ABS(AB132-$E132)/Q132)</f>
        <v/>
      </c>
      <c r="AD132" s="43" t="str">
        <f aca="false">IF(OR(W132="",AB132=""),"",W132*ABS(AB132-$E132)*N132*IF($J132="",1,$J132))</f>
        <v/>
      </c>
      <c r="AE132" s="47" t="str">
        <f aca="false">IF($E132="","",IF(N($B$4)&lt;=0,"Enter account size",IF(ISNA(MATCH($C132,$D$4:$D$7,0)),"Pick a market",IF($F132="","Enter stop price",IF(Q132=0,"Stop equals entry",IF(AND($D132="Long",$F132&gt;$E132),"Stop above entry for a long",IF(AND($D132="Short",$F132&lt;$E132),"Stop below entry for a short",IF(N132="","Enter multiplier",IF(AND($G132&lt;&gt;"",($G132-$E132)*($E132-$F132)&lt;=0),"Target on wrong side of entry",IF(W132=0,"Size rounds to 0: risk too small",IF(W132&lt;U132,"Capped by max position","OK")))))))))))</f>
        <v/>
      </c>
    </row>
    <row r="133" customFormat="false" ht="15" hidden="false" customHeight="false" outlineLevel="0" collapsed="false">
      <c r="A133" s="32"/>
      <c r="B133" s="33"/>
      <c r="C133" s="33"/>
      <c r="D133" s="33"/>
      <c r="E133" s="34"/>
      <c r="F133" s="34"/>
      <c r="G133" s="34"/>
      <c r="H133" s="35"/>
      <c r="I133" s="36"/>
      <c r="J133" s="37"/>
      <c r="K133" s="38"/>
      <c r="L133" s="39"/>
      <c r="M133" s="40" t="str">
        <f aca="false">IF($E133="","",IF($H133&lt;&gt;"",$H133,$B$5))</f>
        <v/>
      </c>
      <c r="N133" s="41" t="str">
        <f aca="false">IF($E133="","",IF($I133&lt;&gt;"",$I133,IFERROR(IF(N(INDEX($E$4:$E$7,MATCH($C133,$D$4:$D$7,0)))=0,"",INDEX($E$4:$E$7,MATCH($C133,$D$4:$D$7,0))),"")))</f>
        <v/>
      </c>
      <c r="O133" s="42" t="str">
        <f aca="false">IF($E133="","",IF($L133&lt;&gt;"",$L133,IFERROR(IF(N(INDEX($F$4:$F$7,MATCH($C133,$D$4:$D$7,0)))=0,"",INDEX($F$4:$F$7,MATCH($C133,$D$4:$D$7,0))),"")))</f>
        <v/>
      </c>
      <c r="P133" s="43" t="str">
        <f aca="false">IF($E133="","",N($B$4)*M133)</f>
        <v/>
      </c>
      <c r="Q133" s="44" t="str">
        <f aca="false">IF(OR($E133="",$F133=""),"",ABS($E133-$F133))</f>
        <v/>
      </c>
      <c r="R133" s="45" t="str">
        <f aca="false">IF(OR($C133&lt;&gt;"Forex",Q133=""),"",Q133/IF($K133="",0.0001,$K133))</f>
        <v/>
      </c>
      <c r="S133" s="43" t="str">
        <f aca="false">IF(OR($C133&lt;&gt;"Forex",N133=""),"",IF($K133="",0.0001,$K133)*N133*IF($J133="",1,$J133))</f>
        <v/>
      </c>
      <c r="T133" s="43" t="str">
        <f aca="false">IF(OR(Q133="",N133=""),"",IF(Q133=0,"",Q133*N133*IF($J133="",1,$J133)))</f>
        <v/>
      </c>
      <c r="U133" s="42" t="str">
        <f aca="false">IF(OR(T133="",O133=""),"",ROUNDDOWN(P133/T133/O133+0.000000001,0)*O133)</f>
        <v/>
      </c>
      <c r="V133" s="42" t="str">
        <f aca="false">IF(U133="","",IF(N(INDEX($G$4:$G$7,MATCH($C133,$D$4:$D$7,0)))=0,"",ROUNDDOWN(N($B$4)*INDEX($G$4:$G$7,MATCH($C133,$D$4:$D$7,0))/($E133*N133*IF($J133="",1,$J133))/O133+0.000000001,0)*O133))</f>
        <v/>
      </c>
      <c r="W133" s="46" t="str">
        <f aca="false">IF(U133="","",IF(V133="",U133,MIN(U133,V133)))</f>
        <v/>
      </c>
      <c r="X133" s="47" t="str">
        <f aca="false">IF($E133="","",IFERROR(INDEX($H$4:$H$7,MATCH($C133,$D$4:$D$7,0)),""))</f>
        <v/>
      </c>
      <c r="Y133" s="43" t="str">
        <f aca="false">IF(W133="","",W133*T133)</f>
        <v/>
      </c>
      <c r="Z133" s="40" t="str">
        <f aca="false">IF(OR(Y133="",N($B$4)=0),"",Y133/$B$4)</f>
        <v/>
      </c>
      <c r="AA133" s="43" t="str">
        <f aca="false">IF(W133="","",W133*$E133*N133*IF($J133="",1,$J133))</f>
        <v/>
      </c>
      <c r="AB133" s="44" t="str">
        <f aca="false">IF(OR(Q133="",N(Q133)=0),"",IF($G133&lt;&gt;"",$G133,$E133+SIGN($E133-$F133)*$B$6*Q133))</f>
        <v/>
      </c>
      <c r="AC133" s="48" t="str">
        <f aca="false">IF(AB133="","",ABS(AB133-$E133)/Q133)</f>
        <v/>
      </c>
      <c r="AD133" s="43" t="str">
        <f aca="false">IF(OR(W133="",AB133=""),"",W133*ABS(AB133-$E133)*N133*IF($J133="",1,$J133))</f>
        <v/>
      </c>
      <c r="AE133" s="47" t="str">
        <f aca="false">IF($E133="","",IF(N($B$4)&lt;=0,"Enter account size",IF(ISNA(MATCH($C133,$D$4:$D$7,0)),"Pick a market",IF($F133="","Enter stop price",IF(Q133=0,"Stop equals entry",IF(AND($D133="Long",$F133&gt;$E133),"Stop above entry for a long",IF(AND($D133="Short",$F133&lt;$E133),"Stop below entry for a short",IF(N133="","Enter multiplier",IF(AND($G133&lt;&gt;"",($G133-$E133)*($E133-$F133)&lt;=0),"Target on wrong side of entry",IF(W133=0,"Size rounds to 0: risk too small",IF(W133&lt;U133,"Capped by max position","OK")))))))))))</f>
        <v/>
      </c>
    </row>
    <row r="134" customFormat="false" ht="15" hidden="false" customHeight="false" outlineLevel="0" collapsed="false">
      <c r="A134" s="32"/>
      <c r="B134" s="33"/>
      <c r="C134" s="33"/>
      <c r="D134" s="33"/>
      <c r="E134" s="34"/>
      <c r="F134" s="34"/>
      <c r="G134" s="34"/>
      <c r="H134" s="35"/>
      <c r="I134" s="36"/>
      <c r="J134" s="37"/>
      <c r="K134" s="38"/>
      <c r="L134" s="39"/>
      <c r="M134" s="40" t="str">
        <f aca="false">IF($E134="","",IF($H134&lt;&gt;"",$H134,$B$5))</f>
        <v/>
      </c>
      <c r="N134" s="41" t="str">
        <f aca="false">IF($E134="","",IF($I134&lt;&gt;"",$I134,IFERROR(IF(N(INDEX($E$4:$E$7,MATCH($C134,$D$4:$D$7,0)))=0,"",INDEX($E$4:$E$7,MATCH($C134,$D$4:$D$7,0))),"")))</f>
        <v/>
      </c>
      <c r="O134" s="42" t="str">
        <f aca="false">IF($E134="","",IF($L134&lt;&gt;"",$L134,IFERROR(IF(N(INDEX($F$4:$F$7,MATCH($C134,$D$4:$D$7,0)))=0,"",INDEX($F$4:$F$7,MATCH($C134,$D$4:$D$7,0))),"")))</f>
        <v/>
      </c>
      <c r="P134" s="43" t="str">
        <f aca="false">IF($E134="","",N($B$4)*M134)</f>
        <v/>
      </c>
      <c r="Q134" s="44" t="str">
        <f aca="false">IF(OR($E134="",$F134=""),"",ABS($E134-$F134))</f>
        <v/>
      </c>
      <c r="R134" s="45" t="str">
        <f aca="false">IF(OR($C134&lt;&gt;"Forex",Q134=""),"",Q134/IF($K134="",0.0001,$K134))</f>
        <v/>
      </c>
      <c r="S134" s="43" t="str">
        <f aca="false">IF(OR($C134&lt;&gt;"Forex",N134=""),"",IF($K134="",0.0001,$K134)*N134*IF($J134="",1,$J134))</f>
        <v/>
      </c>
      <c r="T134" s="43" t="str">
        <f aca="false">IF(OR(Q134="",N134=""),"",IF(Q134=0,"",Q134*N134*IF($J134="",1,$J134)))</f>
        <v/>
      </c>
      <c r="U134" s="42" t="str">
        <f aca="false">IF(OR(T134="",O134=""),"",ROUNDDOWN(P134/T134/O134+0.000000001,0)*O134)</f>
        <v/>
      </c>
      <c r="V134" s="42" t="str">
        <f aca="false">IF(U134="","",IF(N(INDEX($G$4:$G$7,MATCH($C134,$D$4:$D$7,0)))=0,"",ROUNDDOWN(N($B$4)*INDEX($G$4:$G$7,MATCH($C134,$D$4:$D$7,0))/($E134*N134*IF($J134="",1,$J134))/O134+0.000000001,0)*O134))</f>
        <v/>
      </c>
      <c r="W134" s="46" t="str">
        <f aca="false">IF(U134="","",IF(V134="",U134,MIN(U134,V134)))</f>
        <v/>
      </c>
      <c r="X134" s="47" t="str">
        <f aca="false">IF($E134="","",IFERROR(INDEX($H$4:$H$7,MATCH($C134,$D$4:$D$7,0)),""))</f>
        <v/>
      </c>
      <c r="Y134" s="43" t="str">
        <f aca="false">IF(W134="","",W134*T134)</f>
        <v/>
      </c>
      <c r="Z134" s="40" t="str">
        <f aca="false">IF(OR(Y134="",N($B$4)=0),"",Y134/$B$4)</f>
        <v/>
      </c>
      <c r="AA134" s="43" t="str">
        <f aca="false">IF(W134="","",W134*$E134*N134*IF($J134="",1,$J134))</f>
        <v/>
      </c>
      <c r="AB134" s="44" t="str">
        <f aca="false">IF(OR(Q134="",N(Q134)=0),"",IF($G134&lt;&gt;"",$G134,$E134+SIGN($E134-$F134)*$B$6*Q134))</f>
        <v/>
      </c>
      <c r="AC134" s="48" t="str">
        <f aca="false">IF(AB134="","",ABS(AB134-$E134)/Q134)</f>
        <v/>
      </c>
      <c r="AD134" s="43" t="str">
        <f aca="false">IF(OR(W134="",AB134=""),"",W134*ABS(AB134-$E134)*N134*IF($J134="",1,$J134))</f>
        <v/>
      </c>
      <c r="AE134" s="47" t="str">
        <f aca="false">IF($E134="","",IF(N($B$4)&lt;=0,"Enter account size",IF(ISNA(MATCH($C134,$D$4:$D$7,0)),"Pick a market",IF($F134="","Enter stop price",IF(Q134=0,"Stop equals entry",IF(AND($D134="Long",$F134&gt;$E134),"Stop above entry for a long",IF(AND($D134="Short",$F134&lt;$E134),"Stop below entry for a short",IF(N134="","Enter multiplier",IF(AND($G134&lt;&gt;"",($G134-$E134)*($E134-$F134)&lt;=0),"Target on wrong side of entry",IF(W134=0,"Size rounds to 0: risk too small",IF(W134&lt;U134,"Capped by max position","OK")))))))))))</f>
        <v/>
      </c>
    </row>
    <row r="135" customFormat="false" ht="15" hidden="false" customHeight="false" outlineLevel="0" collapsed="false">
      <c r="A135" s="32"/>
      <c r="B135" s="33"/>
      <c r="C135" s="33"/>
      <c r="D135" s="33"/>
      <c r="E135" s="34"/>
      <c r="F135" s="34"/>
      <c r="G135" s="34"/>
      <c r="H135" s="35"/>
      <c r="I135" s="36"/>
      <c r="J135" s="37"/>
      <c r="K135" s="38"/>
      <c r="L135" s="39"/>
      <c r="M135" s="40" t="str">
        <f aca="false">IF($E135="","",IF($H135&lt;&gt;"",$H135,$B$5))</f>
        <v/>
      </c>
      <c r="N135" s="41" t="str">
        <f aca="false">IF($E135="","",IF($I135&lt;&gt;"",$I135,IFERROR(IF(N(INDEX($E$4:$E$7,MATCH($C135,$D$4:$D$7,0)))=0,"",INDEX($E$4:$E$7,MATCH($C135,$D$4:$D$7,0))),"")))</f>
        <v/>
      </c>
      <c r="O135" s="42" t="str">
        <f aca="false">IF($E135="","",IF($L135&lt;&gt;"",$L135,IFERROR(IF(N(INDEX($F$4:$F$7,MATCH($C135,$D$4:$D$7,0)))=0,"",INDEX($F$4:$F$7,MATCH($C135,$D$4:$D$7,0))),"")))</f>
        <v/>
      </c>
      <c r="P135" s="43" t="str">
        <f aca="false">IF($E135="","",N($B$4)*M135)</f>
        <v/>
      </c>
      <c r="Q135" s="44" t="str">
        <f aca="false">IF(OR($E135="",$F135=""),"",ABS($E135-$F135))</f>
        <v/>
      </c>
      <c r="R135" s="45" t="str">
        <f aca="false">IF(OR($C135&lt;&gt;"Forex",Q135=""),"",Q135/IF($K135="",0.0001,$K135))</f>
        <v/>
      </c>
      <c r="S135" s="43" t="str">
        <f aca="false">IF(OR($C135&lt;&gt;"Forex",N135=""),"",IF($K135="",0.0001,$K135)*N135*IF($J135="",1,$J135))</f>
        <v/>
      </c>
      <c r="T135" s="43" t="str">
        <f aca="false">IF(OR(Q135="",N135=""),"",IF(Q135=0,"",Q135*N135*IF($J135="",1,$J135)))</f>
        <v/>
      </c>
      <c r="U135" s="42" t="str">
        <f aca="false">IF(OR(T135="",O135=""),"",ROUNDDOWN(P135/T135/O135+0.000000001,0)*O135)</f>
        <v/>
      </c>
      <c r="V135" s="42" t="str">
        <f aca="false">IF(U135="","",IF(N(INDEX($G$4:$G$7,MATCH($C135,$D$4:$D$7,0)))=0,"",ROUNDDOWN(N($B$4)*INDEX($G$4:$G$7,MATCH($C135,$D$4:$D$7,0))/($E135*N135*IF($J135="",1,$J135))/O135+0.000000001,0)*O135))</f>
        <v/>
      </c>
      <c r="W135" s="46" t="str">
        <f aca="false">IF(U135="","",IF(V135="",U135,MIN(U135,V135)))</f>
        <v/>
      </c>
      <c r="X135" s="47" t="str">
        <f aca="false">IF($E135="","",IFERROR(INDEX($H$4:$H$7,MATCH($C135,$D$4:$D$7,0)),""))</f>
        <v/>
      </c>
      <c r="Y135" s="43" t="str">
        <f aca="false">IF(W135="","",W135*T135)</f>
        <v/>
      </c>
      <c r="Z135" s="40" t="str">
        <f aca="false">IF(OR(Y135="",N($B$4)=0),"",Y135/$B$4)</f>
        <v/>
      </c>
      <c r="AA135" s="43" t="str">
        <f aca="false">IF(W135="","",W135*$E135*N135*IF($J135="",1,$J135))</f>
        <v/>
      </c>
      <c r="AB135" s="44" t="str">
        <f aca="false">IF(OR(Q135="",N(Q135)=0),"",IF($G135&lt;&gt;"",$G135,$E135+SIGN($E135-$F135)*$B$6*Q135))</f>
        <v/>
      </c>
      <c r="AC135" s="48" t="str">
        <f aca="false">IF(AB135="","",ABS(AB135-$E135)/Q135)</f>
        <v/>
      </c>
      <c r="AD135" s="43" t="str">
        <f aca="false">IF(OR(W135="",AB135=""),"",W135*ABS(AB135-$E135)*N135*IF($J135="",1,$J135))</f>
        <v/>
      </c>
      <c r="AE135" s="47" t="str">
        <f aca="false">IF($E135="","",IF(N($B$4)&lt;=0,"Enter account size",IF(ISNA(MATCH($C135,$D$4:$D$7,0)),"Pick a market",IF($F135="","Enter stop price",IF(Q135=0,"Stop equals entry",IF(AND($D135="Long",$F135&gt;$E135),"Stop above entry for a long",IF(AND($D135="Short",$F135&lt;$E135),"Stop below entry for a short",IF(N135="","Enter multiplier",IF(AND($G135&lt;&gt;"",($G135-$E135)*($E135-$F135)&lt;=0),"Target on wrong side of entry",IF(W135=0,"Size rounds to 0: risk too small",IF(W135&lt;U135,"Capped by max position","OK")))))))))))</f>
        <v/>
      </c>
    </row>
    <row r="136" customFormat="false" ht="15" hidden="false" customHeight="false" outlineLevel="0" collapsed="false">
      <c r="A136" s="32"/>
      <c r="B136" s="33"/>
      <c r="C136" s="33"/>
      <c r="D136" s="33"/>
      <c r="E136" s="34"/>
      <c r="F136" s="34"/>
      <c r="G136" s="34"/>
      <c r="H136" s="35"/>
      <c r="I136" s="36"/>
      <c r="J136" s="37"/>
      <c r="K136" s="38"/>
      <c r="L136" s="39"/>
      <c r="M136" s="40" t="str">
        <f aca="false">IF($E136="","",IF($H136&lt;&gt;"",$H136,$B$5))</f>
        <v/>
      </c>
      <c r="N136" s="41" t="str">
        <f aca="false">IF($E136="","",IF($I136&lt;&gt;"",$I136,IFERROR(IF(N(INDEX($E$4:$E$7,MATCH($C136,$D$4:$D$7,0)))=0,"",INDEX($E$4:$E$7,MATCH($C136,$D$4:$D$7,0))),"")))</f>
        <v/>
      </c>
      <c r="O136" s="42" t="str">
        <f aca="false">IF($E136="","",IF($L136&lt;&gt;"",$L136,IFERROR(IF(N(INDEX($F$4:$F$7,MATCH($C136,$D$4:$D$7,0)))=0,"",INDEX($F$4:$F$7,MATCH($C136,$D$4:$D$7,0))),"")))</f>
        <v/>
      </c>
      <c r="P136" s="43" t="str">
        <f aca="false">IF($E136="","",N($B$4)*M136)</f>
        <v/>
      </c>
      <c r="Q136" s="44" t="str">
        <f aca="false">IF(OR($E136="",$F136=""),"",ABS($E136-$F136))</f>
        <v/>
      </c>
      <c r="R136" s="45" t="str">
        <f aca="false">IF(OR($C136&lt;&gt;"Forex",Q136=""),"",Q136/IF($K136="",0.0001,$K136))</f>
        <v/>
      </c>
      <c r="S136" s="43" t="str">
        <f aca="false">IF(OR($C136&lt;&gt;"Forex",N136=""),"",IF($K136="",0.0001,$K136)*N136*IF($J136="",1,$J136))</f>
        <v/>
      </c>
      <c r="T136" s="43" t="str">
        <f aca="false">IF(OR(Q136="",N136=""),"",IF(Q136=0,"",Q136*N136*IF($J136="",1,$J136)))</f>
        <v/>
      </c>
      <c r="U136" s="42" t="str">
        <f aca="false">IF(OR(T136="",O136=""),"",ROUNDDOWN(P136/T136/O136+0.000000001,0)*O136)</f>
        <v/>
      </c>
      <c r="V136" s="42" t="str">
        <f aca="false">IF(U136="","",IF(N(INDEX($G$4:$G$7,MATCH($C136,$D$4:$D$7,0)))=0,"",ROUNDDOWN(N($B$4)*INDEX($G$4:$G$7,MATCH($C136,$D$4:$D$7,0))/($E136*N136*IF($J136="",1,$J136))/O136+0.000000001,0)*O136))</f>
        <v/>
      </c>
      <c r="W136" s="46" t="str">
        <f aca="false">IF(U136="","",IF(V136="",U136,MIN(U136,V136)))</f>
        <v/>
      </c>
      <c r="X136" s="47" t="str">
        <f aca="false">IF($E136="","",IFERROR(INDEX($H$4:$H$7,MATCH($C136,$D$4:$D$7,0)),""))</f>
        <v/>
      </c>
      <c r="Y136" s="43" t="str">
        <f aca="false">IF(W136="","",W136*T136)</f>
        <v/>
      </c>
      <c r="Z136" s="40" t="str">
        <f aca="false">IF(OR(Y136="",N($B$4)=0),"",Y136/$B$4)</f>
        <v/>
      </c>
      <c r="AA136" s="43" t="str">
        <f aca="false">IF(W136="","",W136*$E136*N136*IF($J136="",1,$J136))</f>
        <v/>
      </c>
      <c r="AB136" s="44" t="str">
        <f aca="false">IF(OR(Q136="",N(Q136)=0),"",IF($G136&lt;&gt;"",$G136,$E136+SIGN($E136-$F136)*$B$6*Q136))</f>
        <v/>
      </c>
      <c r="AC136" s="48" t="str">
        <f aca="false">IF(AB136="","",ABS(AB136-$E136)/Q136)</f>
        <v/>
      </c>
      <c r="AD136" s="43" t="str">
        <f aca="false">IF(OR(W136="",AB136=""),"",W136*ABS(AB136-$E136)*N136*IF($J136="",1,$J136))</f>
        <v/>
      </c>
      <c r="AE136" s="47" t="str">
        <f aca="false">IF($E136="","",IF(N($B$4)&lt;=0,"Enter account size",IF(ISNA(MATCH($C136,$D$4:$D$7,0)),"Pick a market",IF($F136="","Enter stop price",IF(Q136=0,"Stop equals entry",IF(AND($D136="Long",$F136&gt;$E136),"Stop above entry for a long",IF(AND($D136="Short",$F136&lt;$E136),"Stop below entry for a short",IF(N136="","Enter multiplier",IF(AND($G136&lt;&gt;"",($G136-$E136)*($E136-$F136)&lt;=0),"Target on wrong side of entry",IF(W136=0,"Size rounds to 0: risk too small",IF(W136&lt;U136,"Capped by max position","OK")))))))))))</f>
        <v/>
      </c>
    </row>
    <row r="137" customFormat="false" ht="15" hidden="false" customHeight="false" outlineLevel="0" collapsed="false">
      <c r="A137" s="32"/>
      <c r="B137" s="33"/>
      <c r="C137" s="33"/>
      <c r="D137" s="33"/>
      <c r="E137" s="34"/>
      <c r="F137" s="34"/>
      <c r="G137" s="34"/>
      <c r="H137" s="35"/>
      <c r="I137" s="36"/>
      <c r="J137" s="37"/>
      <c r="K137" s="38"/>
      <c r="L137" s="39"/>
      <c r="M137" s="40" t="str">
        <f aca="false">IF($E137="","",IF($H137&lt;&gt;"",$H137,$B$5))</f>
        <v/>
      </c>
      <c r="N137" s="41" t="str">
        <f aca="false">IF($E137="","",IF($I137&lt;&gt;"",$I137,IFERROR(IF(N(INDEX($E$4:$E$7,MATCH($C137,$D$4:$D$7,0)))=0,"",INDEX($E$4:$E$7,MATCH($C137,$D$4:$D$7,0))),"")))</f>
        <v/>
      </c>
      <c r="O137" s="42" t="str">
        <f aca="false">IF($E137="","",IF($L137&lt;&gt;"",$L137,IFERROR(IF(N(INDEX($F$4:$F$7,MATCH($C137,$D$4:$D$7,0)))=0,"",INDEX($F$4:$F$7,MATCH($C137,$D$4:$D$7,0))),"")))</f>
        <v/>
      </c>
      <c r="P137" s="43" t="str">
        <f aca="false">IF($E137="","",N($B$4)*M137)</f>
        <v/>
      </c>
      <c r="Q137" s="44" t="str">
        <f aca="false">IF(OR($E137="",$F137=""),"",ABS($E137-$F137))</f>
        <v/>
      </c>
      <c r="R137" s="45" t="str">
        <f aca="false">IF(OR($C137&lt;&gt;"Forex",Q137=""),"",Q137/IF($K137="",0.0001,$K137))</f>
        <v/>
      </c>
      <c r="S137" s="43" t="str">
        <f aca="false">IF(OR($C137&lt;&gt;"Forex",N137=""),"",IF($K137="",0.0001,$K137)*N137*IF($J137="",1,$J137))</f>
        <v/>
      </c>
      <c r="T137" s="43" t="str">
        <f aca="false">IF(OR(Q137="",N137=""),"",IF(Q137=0,"",Q137*N137*IF($J137="",1,$J137)))</f>
        <v/>
      </c>
      <c r="U137" s="42" t="str">
        <f aca="false">IF(OR(T137="",O137=""),"",ROUNDDOWN(P137/T137/O137+0.000000001,0)*O137)</f>
        <v/>
      </c>
      <c r="V137" s="42" t="str">
        <f aca="false">IF(U137="","",IF(N(INDEX($G$4:$G$7,MATCH($C137,$D$4:$D$7,0)))=0,"",ROUNDDOWN(N($B$4)*INDEX($G$4:$G$7,MATCH($C137,$D$4:$D$7,0))/($E137*N137*IF($J137="",1,$J137))/O137+0.000000001,0)*O137))</f>
        <v/>
      </c>
      <c r="W137" s="46" t="str">
        <f aca="false">IF(U137="","",IF(V137="",U137,MIN(U137,V137)))</f>
        <v/>
      </c>
      <c r="X137" s="47" t="str">
        <f aca="false">IF($E137="","",IFERROR(INDEX($H$4:$H$7,MATCH($C137,$D$4:$D$7,0)),""))</f>
        <v/>
      </c>
      <c r="Y137" s="43" t="str">
        <f aca="false">IF(W137="","",W137*T137)</f>
        <v/>
      </c>
      <c r="Z137" s="40" t="str">
        <f aca="false">IF(OR(Y137="",N($B$4)=0),"",Y137/$B$4)</f>
        <v/>
      </c>
      <c r="AA137" s="43" t="str">
        <f aca="false">IF(W137="","",W137*$E137*N137*IF($J137="",1,$J137))</f>
        <v/>
      </c>
      <c r="AB137" s="44" t="str">
        <f aca="false">IF(OR(Q137="",N(Q137)=0),"",IF($G137&lt;&gt;"",$G137,$E137+SIGN($E137-$F137)*$B$6*Q137))</f>
        <v/>
      </c>
      <c r="AC137" s="48" t="str">
        <f aca="false">IF(AB137="","",ABS(AB137-$E137)/Q137)</f>
        <v/>
      </c>
      <c r="AD137" s="43" t="str">
        <f aca="false">IF(OR(W137="",AB137=""),"",W137*ABS(AB137-$E137)*N137*IF($J137="",1,$J137))</f>
        <v/>
      </c>
      <c r="AE137" s="47" t="str">
        <f aca="false">IF($E137="","",IF(N($B$4)&lt;=0,"Enter account size",IF(ISNA(MATCH($C137,$D$4:$D$7,0)),"Pick a market",IF($F137="","Enter stop price",IF(Q137=0,"Stop equals entry",IF(AND($D137="Long",$F137&gt;$E137),"Stop above entry for a long",IF(AND($D137="Short",$F137&lt;$E137),"Stop below entry for a short",IF(N137="","Enter multiplier",IF(AND($G137&lt;&gt;"",($G137-$E137)*($E137-$F137)&lt;=0),"Target on wrong side of entry",IF(W137=0,"Size rounds to 0: risk too small",IF(W137&lt;U137,"Capped by max position","OK")))))))))))</f>
        <v/>
      </c>
    </row>
    <row r="138" customFormat="false" ht="15" hidden="false" customHeight="false" outlineLevel="0" collapsed="false">
      <c r="A138" s="32"/>
      <c r="B138" s="33"/>
      <c r="C138" s="33"/>
      <c r="D138" s="33"/>
      <c r="E138" s="34"/>
      <c r="F138" s="34"/>
      <c r="G138" s="34"/>
      <c r="H138" s="35"/>
      <c r="I138" s="36"/>
      <c r="J138" s="37"/>
      <c r="K138" s="38"/>
      <c r="L138" s="39"/>
      <c r="M138" s="40" t="str">
        <f aca="false">IF($E138="","",IF($H138&lt;&gt;"",$H138,$B$5))</f>
        <v/>
      </c>
      <c r="N138" s="41" t="str">
        <f aca="false">IF($E138="","",IF($I138&lt;&gt;"",$I138,IFERROR(IF(N(INDEX($E$4:$E$7,MATCH($C138,$D$4:$D$7,0)))=0,"",INDEX($E$4:$E$7,MATCH($C138,$D$4:$D$7,0))),"")))</f>
        <v/>
      </c>
      <c r="O138" s="42" t="str">
        <f aca="false">IF($E138="","",IF($L138&lt;&gt;"",$L138,IFERROR(IF(N(INDEX($F$4:$F$7,MATCH($C138,$D$4:$D$7,0)))=0,"",INDEX($F$4:$F$7,MATCH($C138,$D$4:$D$7,0))),"")))</f>
        <v/>
      </c>
      <c r="P138" s="43" t="str">
        <f aca="false">IF($E138="","",N($B$4)*M138)</f>
        <v/>
      </c>
      <c r="Q138" s="44" t="str">
        <f aca="false">IF(OR($E138="",$F138=""),"",ABS($E138-$F138))</f>
        <v/>
      </c>
      <c r="R138" s="45" t="str">
        <f aca="false">IF(OR($C138&lt;&gt;"Forex",Q138=""),"",Q138/IF($K138="",0.0001,$K138))</f>
        <v/>
      </c>
      <c r="S138" s="43" t="str">
        <f aca="false">IF(OR($C138&lt;&gt;"Forex",N138=""),"",IF($K138="",0.0001,$K138)*N138*IF($J138="",1,$J138))</f>
        <v/>
      </c>
      <c r="T138" s="43" t="str">
        <f aca="false">IF(OR(Q138="",N138=""),"",IF(Q138=0,"",Q138*N138*IF($J138="",1,$J138)))</f>
        <v/>
      </c>
      <c r="U138" s="42" t="str">
        <f aca="false">IF(OR(T138="",O138=""),"",ROUNDDOWN(P138/T138/O138+0.000000001,0)*O138)</f>
        <v/>
      </c>
      <c r="V138" s="42" t="str">
        <f aca="false">IF(U138="","",IF(N(INDEX($G$4:$G$7,MATCH($C138,$D$4:$D$7,0)))=0,"",ROUNDDOWN(N($B$4)*INDEX($G$4:$G$7,MATCH($C138,$D$4:$D$7,0))/($E138*N138*IF($J138="",1,$J138))/O138+0.000000001,0)*O138))</f>
        <v/>
      </c>
      <c r="W138" s="46" t="str">
        <f aca="false">IF(U138="","",IF(V138="",U138,MIN(U138,V138)))</f>
        <v/>
      </c>
      <c r="X138" s="47" t="str">
        <f aca="false">IF($E138="","",IFERROR(INDEX($H$4:$H$7,MATCH($C138,$D$4:$D$7,0)),""))</f>
        <v/>
      </c>
      <c r="Y138" s="43" t="str">
        <f aca="false">IF(W138="","",W138*T138)</f>
        <v/>
      </c>
      <c r="Z138" s="40" t="str">
        <f aca="false">IF(OR(Y138="",N($B$4)=0),"",Y138/$B$4)</f>
        <v/>
      </c>
      <c r="AA138" s="43" t="str">
        <f aca="false">IF(W138="","",W138*$E138*N138*IF($J138="",1,$J138))</f>
        <v/>
      </c>
      <c r="AB138" s="44" t="str">
        <f aca="false">IF(OR(Q138="",N(Q138)=0),"",IF($G138&lt;&gt;"",$G138,$E138+SIGN($E138-$F138)*$B$6*Q138))</f>
        <v/>
      </c>
      <c r="AC138" s="48" t="str">
        <f aca="false">IF(AB138="","",ABS(AB138-$E138)/Q138)</f>
        <v/>
      </c>
      <c r="AD138" s="43" t="str">
        <f aca="false">IF(OR(W138="",AB138=""),"",W138*ABS(AB138-$E138)*N138*IF($J138="",1,$J138))</f>
        <v/>
      </c>
      <c r="AE138" s="47" t="str">
        <f aca="false">IF($E138="","",IF(N($B$4)&lt;=0,"Enter account size",IF(ISNA(MATCH($C138,$D$4:$D$7,0)),"Pick a market",IF($F138="","Enter stop price",IF(Q138=0,"Stop equals entry",IF(AND($D138="Long",$F138&gt;$E138),"Stop above entry for a long",IF(AND($D138="Short",$F138&lt;$E138),"Stop below entry for a short",IF(N138="","Enter multiplier",IF(AND($G138&lt;&gt;"",($G138-$E138)*($E138-$F138)&lt;=0),"Target on wrong side of entry",IF(W138=0,"Size rounds to 0: risk too small",IF(W138&lt;U138,"Capped by max position","OK")))))))))))</f>
        <v/>
      </c>
    </row>
    <row r="139" customFormat="false" ht="15" hidden="false" customHeight="false" outlineLevel="0" collapsed="false">
      <c r="A139" s="32"/>
      <c r="B139" s="33"/>
      <c r="C139" s="33"/>
      <c r="D139" s="33"/>
      <c r="E139" s="34"/>
      <c r="F139" s="34"/>
      <c r="G139" s="34"/>
      <c r="H139" s="35"/>
      <c r="I139" s="36"/>
      <c r="J139" s="37"/>
      <c r="K139" s="38"/>
      <c r="L139" s="39"/>
      <c r="M139" s="40" t="str">
        <f aca="false">IF($E139="","",IF($H139&lt;&gt;"",$H139,$B$5))</f>
        <v/>
      </c>
      <c r="N139" s="41" t="str">
        <f aca="false">IF($E139="","",IF($I139&lt;&gt;"",$I139,IFERROR(IF(N(INDEX($E$4:$E$7,MATCH($C139,$D$4:$D$7,0)))=0,"",INDEX($E$4:$E$7,MATCH($C139,$D$4:$D$7,0))),"")))</f>
        <v/>
      </c>
      <c r="O139" s="42" t="str">
        <f aca="false">IF($E139="","",IF($L139&lt;&gt;"",$L139,IFERROR(IF(N(INDEX($F$4:$F$7,MATCH($C139,$D$4:$D$7,0)))=0,"",INDEX($F$4:$F$7,MATCH($C139,$D$4:$D$7,0))),"")))</f>
        <v/>
      </c>
      <c r="P139" s="43" t="str">
        <f aca="false">IF($E139="","",N($B$4)*M139)</f>
        <v/>
      </c>
      <c r="Q139" s="44" t="str">
        <f aca="false">IF(OR($E139="",$F139=""),"",ABS($E139-$F139))</f>
        <v/>
      </c>
      <c r="R139" s="45" t="str">
        <f aca="false">IF(OR($C139&lt;&gt;"Forex",Q139=""),"",Q139/IF($K139="",0.0001,$K139))</f>
        <v/>
      </c>
      <c r="S139" s="43" t="str">
        <f aca="false">IF(OR($C139&lt;&gt;"Forex",N139=""),"",IF($K139="",0.0001,$K139)*N139*IF($J139="",1,$J139))</f>
        <v/>
      </c>
      <c r="T139" s="43" t="str">
        <f aca="false">IF(OR(Q139="",N139=""),"",IF(Q139=0,"",Q139*N139*IF($J139="",1,$J139)))</f>
        <v/>
      </c>
      <c r="U139" s="42" t="str">
        <f aca="false">IF(OR(T139="",O139=""),"",ROUNDDOWN(P139/T139/O139+0.000000001,0)*O139)</f>
        <v/>
      </c>
      <c r="V139" s="42" t="str">
        <f aca="false">IF(U139="","",IF(N(INDEX($G$4:$G$7,MATCH($C139,$D$4:$D$7,0)))=0,"",ROUNDDOWN(N($B$4)*INDEX($G$4:$G$7,MATCH($C139,$D$4:$D$7,0))/($E139*N139*IF($J139="",1,$J139))/O139+0.000000001,0)*O139))</f>
        <v/>
      </c>
      <c r="W139" s="46" t="str">
        <f aca="false">IF(U139="","",IF(V139="",U139,MIN(U139,V139)))</f>
        <v/>
      </c>
      <c r="X139" s="47" t="str">
        <f aca="false">IF($E139="","",IFERROR(INDEX($H$4:$H$7,MATCH($C139,$D$4:$D$7,0)),""))</f>
        <v/>
      </c>
      <c r="Y139" s="43" t="str">
        <f aca="false">IF(W139="","",W139*T139)</f>
        <v/>
      </c>
      <c r="Z139" s="40" t="str">
        <f aca="false">IF(OR(Y139="",N($B$4)=0),"",Y139/$B$4)</f>
        <v/>
      </c>
      <c r="AA139" s="43" t="str">
        <f aca="false">IF(W139="","",W139*$E139*N139*IF($J139="",1,$J139))</f>
        <v/>
      </c>
      <c r="AB139" s="44" t="str">
        <f aca="false">IF(OR(Q139="",N(Q139)=0),"",IF($G139&lt;&gt;"",$G139,$E139+SIGN($E139-$F139)*$B$6*Q139))</f>
        <v/>
      </c>
      <c r="AC139" s="48" t="str">
        <f aca="false">IF(AB139="","",ABS(AB139-$E139)/Q139)</f>
        <v/>
      </c>
      <c r="AD139" s="43" t="str">
        <f aca="false">IF(OR(W139="",AB139=""),"",W139*ABS(AB139-$E139)*N139*IF($J139="",1,$J139))</f>
        <v/>
      </c>
      <c r="AE139" s="47" t="str">
        <f aca="false">IF($E139="","",IF(N($B$4)&lt;=0,"Enter account size",IF(ISNA(MATCH($C139,$D$4:$D$7,0)),"Pick a market",IF($F139="","Enter stop price",IF(Q139=0,"Stop equals entry",IF(AND($D139="Long",$F139&gt;$E139),"Stop above entry for a long",IF(AND($D139="Short",$F139&lt;$E139),"Stop below entry for a short",IF(N139="","Enter multiplier",IF(AND($G139&lt;&gt;"",($G139-$E139)*($E139-$F139)&lt;=0),"Target on wrong side of entry",IF(W139=0,"Size rounds to 0: risk too small",IF(W139&lt;U139,"Capped by max position","OK")))))))))))</f>
        <v/>
      </c>
    </row>
    <row r="140" customFormat="false" ht="15" hidden="false" customHeight="false" outlineLevel="0" collapsed="false">
      <c r="A140" s="32"/>
      <c r="B140" s="33"/>
      <c r="C140" s="33"/>
      <c r="D140" s="33"/>
      <c r="E140" s="34"/>
      <c r="F140" s="34"/>
      <c r="G140" s="34"/>
      <c r="H140" s="35"/>
      <c r="I140" s="36"/>
      <c r="J140" s="37"/>
      <c r="K140" s="38"/>
      <c r="L140" s="39"/>
      <c r="M140" s="40" t="str">
        <f aca="false">IF($E140="","",IF($H140&lt;&gt;"",$H140,$B$5))</f>
        <v/>
      </c>
      <c r="N140" s="41" t="str">
        <f aca="false">IF($E140="","",IF($I140&lt;&gt;"",$I140,IFERROR(IF(N(INDEX($E$4:$E$7,MATCH($C140,$D$4:$D$7,0)))=0,"",INDEX($E$4:$E$7,MATCH($C140,$D$4:$D$7,0))),"")))</f>
        <v/>
      </c>
      <c r="O140" s="42" t="str">
        <f aca="false">IF($E140="","",IF($L140&lt;&gt;"",$L140,IFERROR(IF(N(INDEX($F$4:$F$7,MATCH($C140,$D$4:$D$7,0)))=0,"",INDEX($F$4:$F$7,MATCH($C140,$D$4:$D$7,0))),"")))</f>
        <v/>
      </c>
      <c r="P140" s="43" t="str">
        <f aca="false">IF($E140="","",N($B$4)*M140)</f>
        <v/>
      </c>
      <c r="Q140" s="44" t="str">
        <f aca="false">IF(OR($E140="",$F140=""),"",ABS($E140-$F140))</f>
        <v/>
      </c>
      <c r="R140" s="45" t="str">
        <f aca="false">IF(OR($C140&lt;&gt;"Forex",Q140=""),"",Q140/IF($K140="",0.0001,$K140))</f>
        <v/>
      </c>
      <c r="S140" s="43" t="str">
        <f aca="false">IF(OR($C140&lt;&gt;"Forex",N140=""),"",IF($K140="",0.0001,$K140)*N140*IF($J140="",1,$J140))</f>
        <v/>
      </c>
      <c r="T140" s="43" t="str">
        <f aca="false">IF(OR(Q140="",N140=""),"",IF(Q140=0,"",Q140*N140*IF($J140="",1,$J140)))</f>
        <v/>
      </c>
      <c r="U140" s="42" t="str">
        <f aca="false">IF(OR(T140="",O140=""),"",ROUNDDOWN(P140/T140/O140+0.000000001,0)*O140)</f>
        <v/>
      </c>
      <c r="V140" s="42" t="str">
        <f aca="false">IF(U140="","",IF(N(INDEX($G$4:$G$7,MATCH($C140,$D$4:$D$7,0)))=0,"",ROUNDDOWN(N($B$4)*INDEX($G$4:$G$7,MATCH($C140,$D$4:$D$7,0))/($E140*N140*IF($J140="",1,$J140))/O140+0.000000001,0)*O140))</f>
        <v/>
      </c>
      <c r="W140" s="46" t="str">
        <f aca="false">IF(U140="","",IF(V140="",U140,MIN(U140,V140)))</f>
        <v/>
      </c>
      <c r="X140" s="47" t="str">
        <f aca="false">IF($E140="","",IFERROR(INDEX($H$4:$H$7,MATCH($C140,$D$4:$D$7,0)),""))</f>
        <v/>
      </c>
      <c r="Y140" s="43" t="str">
        <f aca="false">IF(W140="","",W140*T140)</f>
        <v/>
      </c>
      <c r="Z140" s="40" t="str">
        <f aca="false">IF(OR(Y140="",N($B$4)=0),"",Y140/$B$4)</f>
        <v/>
      </c>
      <c r="AA140" s="43" t="str">
        <f aca="false">IF(W140="","",W140*$E140*N140*IF($J140="",1,$J140))</f>
        <v/>
      </c>
      <c r="AB140" s="44" t="str">
        <f aca="false">IF(OR(Q140="",N(Q140)=0),"",IF($G140&lt;&gt;"",$G140,$E140+SIGN($E140-$F140)*$B$6*Q140))</f>
        <v/>
      </c>
      <c r="AC140" s="48" t="str">
        <f aca="false">IF(AB140="","",ABS(AB140-$E140)/Q140)</f>
        <v/>
      </c>
      <c r="AD140" s="43" t="str">
        <f aca="false">IF(OR(W140="",AB140=""),"",W140*ABS(AB140-$E140)*N140*IF($J140="",1,$J140))</f>
        <v/>
      </c>
      <c r="AE140" s="47" t="str">
        <f aca="false">IF($E140="","",IF(N($B$4)&lt;=0,"Enter account size",IF(ISNA(MATCH($C140,$D$4:$D$7,0)),"Pick a market",IF($F140="","Enter stop price",IF(Q140=0,"Stop equals entry",IF(AND($D140="Long",$F140&gt;$E140),"Stop above entry for a long",IF(AND($D140="Short",$F140&lt;$E140),"Stop below entry for a short",IF(N140="","Enter multiplier",IF(AND($G140&lt;&gt;"",($G140-$E140)*($E140-$F140)&lt;=0),"Target on wrong side of entry",IF(W140=0,"Size rounds to 0: risk too small",IF(W140&lt;U140,"Capped by max position","OK")))))))))))</f>
        <v/>
      </c>
    </row>
    <row r="141" customFormat="false" ht="15" hidden="false" customHeight="false" outlineLevel="0" collapsed="false">
      <c r="A141" s="32"/>
      <c r="B141" s="33"/>
      <c r="C141" s="33"/>
      <c r="D141" s="33"/>
      <c r="E141" s="34"/>
      <c r="F141" s="34"/>
      <c r="G141" s="34"/>
      <c r="H141" s="35"/>
      <c r="I141" s="36"/>
      <c r="J141" s="37"/>
      <c r="K141" s="38"/>
      <c r="L141" s="39"/>
      <c r="M141" s="40" t="str">
        <f aca="false">IF($E141="","",IF($H141&lt;&gt;"",$H141,$B$5))</f>
        <v/>
      </c>
      <c r="N141" s="41" t="str">
        <f aca="false">IF($E141="","",IF($I141&lt;&gt;"",$I141,IFERROR(IF(N(INDEX($E$4:$E$7,MATCH($C141,$D$4:$D$7,0)))=0,"",INDEX($E$4:$E$7,MATCH($C141,$D$4:$D$7,0))),"")))</f>
        <v/>
      </c>
      <c r="O141" s="42" t="str">
        <f aca="false">IF($E141="","",IF($L141&lt;&gt;"",$L141,IFERROR(IF(N(INDEX($F$4:$F$7,MATCH($C141,$D$4:$D$7,0)))=0,"",INDEX($F$4:$F$7,MATCH($C141,$D$4:$D$7,0))),"")))</f>
        <v/>
      </c>
      <c r="P141" s="43" t="str">
        <f aca="false">IF($E141="","",N($B$4)*M141)</f>
        <v/>
      </c>
      <c r="Q141" s="44" t="str">
        <f aca="false">IF(OR($E141="",$F141=""),"",ABS($E141-$F141))</f>
        <v/>
      </c>
      <c r="R141" s="45" t="str">
        <f aca="false">IF(OR($C141&lt;&gt;"Forex",Q141=""),"",Q141/IF($K141="",0.0001,$K141))</f>
        <v/>
      </c>
      <c r="S141" s="43" t="str">
        <f aca="false">IF(OR($C141&lt;&gt;"Forex",N141=""),"",IF($K141="",0.0001,$K141)*N141*IF($J141="",1,$J141))</f>
        <v/>
      </c>
      <c r="T141" s="43" t="str">
        <f aca="false">IF(OR(Q141="",N141=""),"",IF(Q141=0,"",Q141*N141*IF($J141="",1,$J141)))</f>
        <v/>
      </c>
      <c r="U141" s="42" t="str">
        <f aca="false">IF(OR(T141="",O141=""),"",ROUNDDOWN(P141/T141/O141+0.000000001,0)*O141)</f>
        <v/>
      </c>
      <c r="V141" s="42" t="str">
        <f aca="false">IF(U141="","",IF(N(INDEX($G$4:$G$7,MATCH($C141,$D$4:$D$7,0)))=0,"",ROUNDDOWN(N($B$4)*INDEX($G$4:$G$7,MATCH($C141,$D$4:$D$7,0))/($E141*N141*IF($J141="",1,$J141))/O141+0.000000001,0)*O141))</f>
        <v/>
      </c>
      <c r="W141" s="46" t="str">
        <f aca="false">IF(U141="","",IF(V141="",U141,MIN(U141,V141)))</f>
        <v/>
      </c>
      <c r="X141" s="47" t="str">
        <f aca="false">IF($E141="","",IFERROR(INDEX($H$4:$H$7,MATCH($C141,$D$4:$D$7,0)),""))</f>
        <v/>
      </c>
      <c r="Y141" s="43" t="str">
        <f aca="false">IF(W141="","",W141*T141)</f>
        <v/>
      </c>
      <c r="Z141" s="40" t="str">
        <f aca="false">IF(OR(Y141="",N($B$4)=0),"",Y141/$B$4)</f>
        <v/>
      </c>
      <c r="AA141" s="43" t="str">
        <f aca="false">IF(W141="","",W141*$E141*N141*IF($J141="",1,$J141))</f>
        <v/>
      </c>
      <c r="AB141" s="44" t="str">
        <f aca="false">IF(OR(Q141="",N(Q141)=0),"",IF($G141&lt;&gt;"",$G141,$E141+SIGN($E141-$F141)*$B$6*Q141))</f>
        <v/>
      </c>
      <c r="AC141" s="48" t="str">
        <f aca="false">IF(AB141="","",ABS(AB141-$E141)/Q141)</f>
        <v/>
      </c>
      <c r="AD141" s="43" t="str">
        <f aca="false">IF(OR(W141="",AB141=""),"",W141*ABS(AB141-$E141)*N141*IF($J141="",1,$J141))</f>
        <v/>
      </c>
      <c r="AE141" s="47" t="str">
        <f aca="false">IF($E141="","",IF(N($B$4)&lt;=0,"Enter account size",IF(ISNA(MATCH($C141,$D$4:$D$7,0)),"Pick a market",IF($F141="","Enter stop price",IF(Q141=0,"Stop equals entry",IF(AND($D141="Long",$F141&gt;$E141),"Stop above entry for a long",IF(AND($D141="Short",$F141&lt;$E141),"Stop below entry for a short",IF(N141="","Enter multiplier",IF(AND($G141&lt;&gt;"",($G141-$E141)*($E141-$F141)&lt;=0),"Target on wrong side of entry",IF(W141=0,"Size rounds to 0: risk too small",IF(W141&lt;U141,"Capped by max position","OK")))))))))))</f>
        <v/>
      </c>
    </row>
    <row r="142" customFormat="false" ht="15" hidden="false" customHeight="false" outlineLevel="0" collapsed="false">
      <c r="A142" s="32"/>
      <c r="B142" s="33"/>
      <c r="C142" s="33"/>
      <c r="D142" s="33"/>
      <c r="E142" s="34"/>
      <c r="F142" s="34"/>
      <c r="G142" s="34"/>
      <c r="H142" s="35"/>
      <c r="I142" s="36"/>
      <c r="J142" s="37"/>
      <c r="K142" s="38"/>
      <c r="L142" s="39"/>
      <c r="M142" s="40" t="str">
        <f aca="false">IF($E142="","",IF($H142&lt;&gt;"",$H142,$B$5))</f>
        <v/>
      </c>
      <c r="N142" s="41" t="str">
        <f aca="false">IF($E142="","",IF($I142&lt;&gt;"",$I142,IFERROR(IF(N(INDEX($E$4:$E$7,MATCH($C142,$D$4:$D$7,0)))=0,"",INDEX($E$4:$E$7,MATCH($C142,$D$4:$D$7,0))),"")))</f>
        <v/>
      </c>
      <c r="O142" s="42" t="str">
        <f aca="false">IF($E142="","",IF($L142&lt;&gt;"",$L142,IFERROR(IF(N(INDEX($F$4:$F$7,MATCH($C142,$D$4:$D$7,0)))=0,"",INDEX($F$4:$F$7,MATCH($C142,$D$4:$D$7,0))),"")))</f>
        <v/>
      </c>
      <c r="P142" s="43" t="str">
        <f aca="false">IF($E142="","",N($B$4)*M142)</f>
        <v/>
      </c>
      <c r="Q142" s="44" t="str">
        <f aca="false">IF(OR($E142="",$F142=""),"",ABS($E142-$F142))</f>
        <v/>
      </c>
      <c r="R142" s="45" t="str">
        <f aca="false">IF(OR($C142&lt;&gt;"Forex",Q142=""),"",Q142/IF($K142="",0.0001,$K142))</f>
        <v/>
      </c>
      <c r="S142" s="43" t="str">
        <f aca="false">IF(OR($C142&lt;&gt;"Forex",N142=""),"",IF($K142="",0.0001,$K142)*N142*IF($J142="",1,$J142))</f>
        <v/>
      </c>
      <c r="T142" s="43" t="str">
        <f aca="false">IF(OR(Q142="",N142=""),"",IF(Q142=0,"",Q142*N142*IF($J142="",1,$J142)))</f>
        <v/>
      </c>
      <c r="U142" s="42" t="str">
        <f aca="false">IF(OR(T142="",O142=""),"",ROUNDDOWN(P142/T142/O142+0.000000001,0)*O142)</f>
        <v/>
      </c>
      <c r="V142" s="42" t="str">
        <f aca="false">IF(U142="","",IF(N(INDEX($G$4:$G$7,MATCH($C142,$D$4:$D$7,0)))=0,"",ROUNDDOWN(N($B$4)*INDEX($G$4:$G$7,MATCH($C142,$D$4:$D$7,0))/($E142*N142*IF($J142="",1,$J142))/O142+0.000000001,0)*O142))</f>
        <v/>
      </c>
      <c r="W142" s="46" t="str">
        <f aca="false">IF(U142="","",IF(V142="",U142,MIN(U142,V142)))</f>
        <v/>
      </c>
      <c r="X142" s="47" t="str">
        <f aca="false">IF($E142="","",IFERROR(INDEX($H$4:$H$7,MATCH($C142,$D$4:$D$7,0)),""))</f>
        <v/>
      </c>
      <c r="Y142" s="43" t="str">
        <f aca="false">IF(W142="","",W142*T142)</f>
        <v/>
      </c>
      <c r="Z142" s="40" t="str">
        <f aca="false">IF(OR(Y142="",N($B$4)=0),"",Y142/$B$4)</f>
        <v/>
      </c>
      <c r="AA142" s="43" t="str">
        <f aca="false">IF(W142="","",W142*$E142*N142*IF($J142="",1,$J142))</f>
        <v/>
      </c>
      <c r="AB142" s="44" t="str">
        <f aca="false">IF(OR(Q142="",N(Q142)=0),"",IF($G142&lt;&gt;"",$G142,$E142+SIGN($E142-$F142)*$B$6*Q142))</f>
        <v/>
      </c>
      <c r="AC142" s="48" t="str">
        <f aca="false">IF(AB142="","",ABS(AB142-$E142)/Q142)</f>
        <v/>
      </c>
      <c r="AD142" s="43" t="str">
        <f aca="false">IF(OR(W142="",AB142=""),"",W142*ABS(AB142-$E142)*N142*IF($J142="",1,$J142))</f>
        <v/>
      </c>
      <c r="AE142" s="47" t="str">
        <f aca="false">IF($E142="","",IF(N($B$4)&lt;=0,"Enter account size",IF(ISNA(MATCH($C142,$D$4:$D$7,0)),"Pick a market",IF($F142="","Enter stop price",IF(Q142=0,"Stop equals entry",IF(AND($D142="Long",$F142&gt;$E142),"Stop above entry for a long",IF(AND($D142="Short",$F142&lt;$E142),"Stop below entry for a short",IF(N142="","Enter multiplier",IF(AND($G142&lt;&gt;"",($G142-$E142)*($E142-$F142)&lt;=0),"Target on wrong side of entry",IF(W142=0,"Size rounds to 0: risk too small",IF(W142&lt;U142,"Capped by max position","OK")))))))))))</f>
        <v/>
      </c>
    </row>
    <row r="143" customFormat="false" ht="15" hidden="false" customHeight="false" outlineLevel="0" collapsed="false">
      <c r="A143" s="32"/>
      <c r="B143" s="33"/>
      <c r="C143" s="33"/>
      <c r="D143" s="33"/>
      <c r="E143" s="34"/>
      <c r="F143" s="34"/>
      <c r="G143" s="34"/>
      <c r="H143" s="35"/>
      <c r="I143" s="36"/>
      <c r="J143" s="37"/>
      <c r="K143" s="38"/>
      <c r="L143" s="39"/>
      <c r="M143" s="40" t="str">
        <f aca="false">IF($E143="","",IF($H143&lt;&gt;"",$H143,$B$5))</f>
        <v/>
      </c>
      <c r="N143" s="41" t="str">
        <f aca="false">IF($E143="","",IF($I143&lt;&gt;"",$I143,IFERROR(IF(N(INDEX($E$4:$E$7,MATCH($C143,$D$4:$D$7,0)))=0,"",INDEX($E$4:$E$7,MATCH($C143,$D$4:$D$7,0))),"")))</f>
        <v/>
      </c>
      <c r="O143" s="42" t="str">
        <f aca="false">IF($E143="","",IF($L143&lt;&gt;"",$L143,IFERROR(IF(N(INDEX($F$4:$F$7,MATCH($C143,$D$4:$D$7,0)))=0,"",INDEX($F$4:$F$7,MATCH($C143,$D$4:$D$7,0))),"")))</f>
        <v/>
      </c>
      <c r="P143" s="43" t="str">
        <f aca="false">IF($E143="","",N($B$4)*M143)</f>
        <v/>
      </c>
      <c r="Q143" s="44" t="str">
        <f aca="false">IF(OR($E143="",$F143=""),"",ABS($E143-$F143))</f>
        <v/>
      </c>
      <c r="R143" s="45" t="str">
        <f aca="false">IF(OR($C143&lt;&gt;"Forex",Q143=""),"",Q143/IF($K143="",0.0001,$K143))</f>
        <v/>
      </c>
      <c r="S143" s="43" t="str">
        <f aca="false">IF(OR($C143&lt;&gt;"Forex",N143=""),"",IF($K143="",0.0001,$K143)*N143*IF($J143="",1,$J143))</f>
        <v/>
      </c>
      <c r="T143" s="43" t="str">
        <f aca="false">IF(OR(Q143="",N143=""),"",IF(Q143=0,"",Q143*N143*IF($J143="",1,$J143)))</f>
        <v/>
      </c>
      <c r="U143" s="42" t="str">
        <f aca="false">IF(OR(T143="",O143=""),"",ROUNDDOWN(P143/T143/O143+0.000000001,0)*O143)</f>
        <v/>
      </c>
      <c r="V143" s="42" t="str">
        <f aca="false">IF(U143="","",IF(N(INDEX($G$4:$G$7,MATCH($C143,$D$4:$D$7,0)))=0,"",ROUNDDOWN(N($B$4)*INDEX($G$4:$G$7,MATCH($C143,$D$4:$D$7,0))/($E143*N143*IF($J143="",1,$J143))/O143+0.000000001,0)*O143))</f>
        <v/>
      </c>
      <c r="W143" s="46" t="str">
        <f aca="false">IF(U143="","",IF(V143="",U143,MIN(U143,V143)))</f>
        <v/>
      </c>
      <c r="X143" s="47" t="str">
        <f aca="false">IF($E143="","",IFERROR(INDEX($H$4:$H$7,MATCH($C143,$D$4:$D$7,0)),""))</f>
        <v/>
      </c>
      <c r="Y143" s="43" t="str">
        <f aca="false">IF(W143="","",W143*T143)</f>
        <v/>
      </c>
      <c r="Z143" s="40" t="str">
        <f aca="false">IF(OR(Y143="",N($B$4)=0),"",Y143/$B$4)</f>
        <v/>
      </c>
      <c r="AA143" s="43" t="str">
        <f aca="false">IF(W143="","",W143*$E143*N143*IF($J143="",1,$J143))</f>
        <v/>
      </c>
      <c r="AB143" s="44" t="str">
        <f aca="false">IF(OR(Q143="",N(Q143)=0),"",IF($G143&lt;&gt;"",$G143,$E143+SIGN($E143-$F143)*$B$6*Q143))</f>
        <v/>
      </c>
      <c r="AC143" s="48" t="str">
        <f aca="false">IF(AB143="","",ABS(AB143-$E143)/Q143)</f>
        <v/>
      </c>
      <c r="AD143" s="43" t="str">
        <f aca="false">IF(OR(W143="",AB143=""),"",W143*ABS(AB143-$E143)*N143*IF($J143="",1,$J143))</f>
        <v/>
      </c>
      <c r="AE143" s="47" t="str">
        <f aca="false">IF($E143="","",IF(N($B$4)&lt;=0,"Enter account size",IF(ISNA(MATCH($C143,$D$4:$D$7,0)),"Pick a market",IF($F143="","Enter stop price",IF(Q143=0,"Stop equals entry",IF(AND($D143="Long",$F143&gt;$E143),"Stop above entry for a long",IF(AND($D143="Short",$F143&lt;$E143),"Stop below entry for a short",IF(N143="","Enter multiplier",IF(AND($G143&lt;&gt;"",($G143-$E143)*($E143-$F143)&lt;=0),"Target on wrong side of entry",IF(W143=0,"Size rounds to 0: risk too small",IF(W143&lt;U143,"Capped by max position","OK")))))))))))</f>
        <v/>
      </c>
    </row>
    <row r="144" customFormat="false" ht="15" hidden="false" customHeight="false" outlineLevel="0" collapsed="false">
      <c r="A144" s="32"/>
      <c r="B144" s="33"/>
      <c r="C144" s="33"/>
      <c r="D144" s="33"/>
      <c r="E144" s="34"/>
      <c r="F144" s="34"/>
      <c r="G144" s="34"/>
      <c r="H144" s="35"/>
      <c r="I144" s="36"/>
      <c r="J144" s="37"/>
      <c r="K144" s="38"/>
      <c r="L144" s="39"/>
      <c r="M144" s="40" t="str">
        <f aca="false">IF($E144="","",IF($H144&lt;&gt;"",$H144,$B$5))</f>
        <v/>
      </c>
      <c r="N144" s="41" t="str">
        <f aca="false">IF($E144="","",IF($I144&lt;&gt;"",$I144,IFERROR(IF(N(INDEX($E$4:$E$7,MATCH($C144,$D$4:$D$7,0)))=0,"",INDEX($E$4:$E$7,MATCH($C144,$D$4:$D$7,0))),"")))</f>
        <v/>
      </c>
      <c r="O144" s="42" t="str">
        <f aca="false">IF($E144="","",IF($L144&lt;&gt;"",$L144,IFERROR(IF(N(INDEX($F$4:$F$7,MATCH($C144,$D$4:$D$7,0)))=0,"",INDEX($F$4:$F$7,MATCH($C144,$D$4:$D$7,0))),"")))</f>
        <v/>
      </c>
      <c r="P144" s="43" t="str">
        <f aca="false">IF($E144="","",N($B$4)*M144)</f>
        <v/>
      </c>
      <c r="Q144" s="44" t="str">
        <f aca="false">IF(OR($E144="",$F144=""),"",ABS($E144-$F144))</f>
        <v/>
      </c>
      <c r="R144" s="45" t="str">
        <f aca="false">IF(OR($C144&lt;&gt;"Forex",Q144=""),"",Q144/IF($K144="",0.0001,$K144))</f>
        <v/>
      </c>
      <c r="S144" s="43" t="str">
        <f aca="false">IF(OR($C144&lt;&gt;"Forex",N144=""),"",IF($K144="",0.0001,$K144)*N144*IF($J144="",1,$J144))</f>
        <v/>
      </c>
      <c r="T144" s="43" t="str">
        <f aca="false">IF(OR(Q144="",N144=""),"",IF(Q144=0,"",Q144*N144*IF($J144="",1,$J144)))</f>
        <v/>
      </c>
      <c r="U144" s="42" t="str">
        <f aca="false">IF(OR(T144="",O144=""),"",ROUNDDOWN(P144/T144/O144+0.000000001,0)*O144)</f>
        <v/>
      </c>
      <c r="V144" s="42" t="str">
        <f aca="false">IF(U144="","",IF(N(INDEX($G$4:$G$7,MATCH($C144,$D$4:$D$7,0)))=0,"",ROUNDDOWN(N($B$4)*INDEX($G$4:$G$7,MATCH($C144,$D$4:$D$7,0))/($E144*N144*IF($J144="",1,$J144))/O144+0.000000001,0)*O144))</f>
        <v/>
      </c>
      <c r="W144" s="46" t="str">
        <f aca="false">IF(U144="","",IF(V144="",U144,MIN(U144,V144)))</f>
        <v/>
      </c>
      <c r="X144" s="47" t="str">
        <f aca="false">IF($E144="","",IFERROR(INDEX($H$4:$H$7,MATCH($C144,$D$4:$D$7,0)),""))</f>
        <v/>
      </c>
      <c r="Y144" s="43" t="str">
        <f aca="false">IF(W144="","",W144*T144)</f>
        <v/>
      </c>
      <c r="Z144" s="40" t="str">
        <f aca="false">IF(OR(Y144="",N($B$4)=0),"",Y144/$B$4)</f>
        <v/>
      </c>
      <c r="AA144" s="43" t="str">
        <f aca="false">IF(W144="","",W144*$E144*N144*IF($J144="",1,$J144))</f>
        <v/>
      </c>
      <c r="AB144" s="44" t="str">
        <f aca="false">IF(OR(Q144="",N(Q144)=0),"",IF($G144&lt;&gt;"",$G144,$E144+SIGN($E144-$F144)*$B$6*Q144))</f>
        <v/>
      </c>
      <c r="AC144" s="48" t="str">
        <f aca="false">IF(AB144="","",ABS(AB144-$E144)/Q144)</f>
        <v/>
      </c>
      <c r="AD144" s="43" t="str">
        <f aca="false">IF(OR(W144="",AB144=""),"",W144*ABS(AB144-$E144)*N144*IF($J144="",1,$J144))</f>
        <v/>
      </c>
      <c r="AE144" s="47" t="str">
        <f aca="false">IF($E144="","",IF(N($B$4)&lt;=0,"Enter account size",IF(ISNA(MATCH($C144,$D$4:$D$7,0)),"Pick a market",IF($F144="","Enter stop price",IF(Q144=0,"Stop equals entry",IF(AND($D144="Long",$F144&gt;$E144),"Stop above entry for a long",IF(AND($D144="Short",$F144&lt;$E144),"Stop below entry for a short",IF(N144="","Enter multiplier",IF(AND($G144&lt;&gt;"",($G144-$E144)*($E144-$F144)&lt;=0),"Target on wrong side of entry",IF(W144=0,"Size rounds to 0: risk too small",IF(W144&lt;U144,"Capped by max position","OK")))))))))))</f>
        <v/>
      </c>
    </row>
    <row r="145" customFormat="false" ht="15" hidden="false" customHeight="false" outlineLevel="0" collapsed="false">
      <c r="A145" s="32"/>
      <c r="B145" s="33"/>
      <c r="C145" s="33"/>
      <c r="D145" s="33"/>
      <c r="E145" s="34"/>
      <c r="F145" s="34"/>
      <c r="G145" s="34"/>
      <c r="H145" s="35"/>
      <c r="I145" s="36"/>
      <c r="J145" s="37"/>
      <c r="K145" s="38"/>
      <c r="L145" s="39"/>
      <c r="M145" s="40" t="str">
        <f aca="false">IF($E145="","",IF($H145&lt;&gt;"",$H145,$B$5))</f>
        <v/>
      </c>
      <c r="N145" s="41" t="str">
        <f aca="false">IF($E145="","",IF($I145&lt;&gt;"",$I145,IFERROR(IF(N(INDEX($E$4:$E$7,MATCH($C145,$D$4:$D$7,0)))=0,"",INDEX($E$4:$E$7,MATCH($C145,$D$4:$D$7,0))),"")))</f>
        <v/>
      </c>
      <c r="O145" s="42" t="str">
        <f aca="false">IF($E145="","",IF($L145&lt;&gt;"",$L145,IFERROR(IF(N(INDEX($F$4:$F$7,MATCH($C145,$D$4:$D$7,0)))=0,"",INDEX($F$4:$F$7,MATCH($C145,$D$4:$D$7,0))),"")))</f>
        <v/>
      </c>
      <c r="P145" s="43" t="str">
        <f aca="false">IF($E145="","",N($B$4)*M145)</f>
        <v/>
      </c>
      <c r="Q145" s="44" t="str">
        <f aca="false">IF(OR($E145="",$F145=""),"",ABS($E145-$F145))</f>
        <v/>
      </c>
      <c r="R145" s="45" t="str">
        <f aca="false">IF(OR($C145&lt;&gt;"Forex",Q145=""),"",Q145/IF($K145="",0.0001,$K145))</f>
        <v/>
      </c>
      <c r="S145" s="43" t="str">
        <f aca="false">IF(OR($C145&lt;&gt;"Forex",N145=""),"",IF($K145="",0.0001,$K145)*N145*IF($J145="",1,$J145))</f>
        <v/>
      </c>
      <c r="T145" s="43" t="str">
        <f aca="false">IF(OR(Q145="",N145=""),"",IF(Q145=0,"",Q145*N145*IF($J145="",1,$J145)))</f>
        <v/>
      </c>
      <c r="U145" s="42" t="str">
        <f aca="false">IF(OR(T145="",O145=""),"",ROUNDDOWN(P145/T145/O145+0.000000001,0)*O145)</f>
        <v/>
      </c>
      <c r="V145" s="42" t="str">
        <f aca="false">IF(U145="","",IF(N(INDEX($G$4:$G$7,MATCH($C145,$D$4:$D$7,0)))=0,"",ROUNDDOWN(N($B$4)*INDEX($G$4:$G$7,MATCH($C145,$D$4:$D$7,0))/($E145*N145*IF($J145="",1,$J145))/O145+0.000000001,0)*O145))</f>
        <v/>
      </c>
      <c r="W145" s="46" t="str">
        <f aca="false">IF(U145="","",IF(V145="",U145,MIN(U145,V145)))</f>
        <v/>
      </c>
      <c r="X145" s="47" t="str">
        <f aca="false">IF($E145="","",IFERROR(INDEX($H$4:$H$7,MATCH($C145,$D$4:$D$7,0)),""))</f>
        <v/>
      </c>
      <c r="Y145" s="43" t="str">
        <f aca="false">IF(W145="","",W145*T145)</f>
        <v/>
      </c>
      <c r="Z145" s="40" t="str">
        <f aca="false">IF(OR(Y145="",N($B$4)=0),"",Y145/$B$4)</f>
        <v/>
      </c>
      <c r="AA145" s="43" t="str">
        <f aca="false">IF(W145="","",W145*$E145*N145*IF($J145="",1,$J145))</f>
        <v/>
      </c>
      <c r="AB145" s="44" t="str">
        <f aca="false">IF(OR(Q145="",N(Q145)=0),"",IF($G145&lt;&gt;"",$G145,$E145+SIGN($E145-$F145)*$B$6*Q145))</f>
        <v/>
      </c>
      <c r="AC145" s="48" t="str">
        <f aca="false">IF(AB145="","",ABS(AB145-$E145)/Q145)</f>
        <v/>
      </c>
      <c r="AD145" s="43" t="str">
        <f aca="false">IF(OR(W145="",AB145=""),"",W145*ABS(AB145-$E145)*N145*IF($J145="",1,$J145))</f>
        <v/>
      </c>
      <c r="AE145" s="47" t="str">
        <f aca="false">IF($E145="","",IF(N($B$4)&lt;=0,"Enter account size",IF(ISNA(MATCH($C145,$D$4:$D$7,0)),"Pick a market",IF($F145="","Enter stop price",IF(Q145=0,"Stop equals entry",IF(AND($D145="Long",$F145&gt;$E145),"Stop above entry for a long",IF(AND($D145="Short",$F145&lt;$E145),"Stop below entry for a short",IF(N145="","Enter multiplier",IF(AND($G145&lt;&gt;"",($G145-$E145)*($E145-$F145)&lt;=0),"Target on wrong side of entry",IF(W145=0,"Size rounds to 0: risk too small",IF(W145&lt;U145,"Capped by max position","OK")))))))))))</f>
        <v/>
      </c>
    </row>
    <row r="146" customFormat="false" ht="15" hidden="false" customHeight="false" outlineLevel="0" collapsed="false">
      <c r="A146" s="32"/>
      <c r="B146" s="33"/>
      <c r="C146" s="33"/>
      <c r="D146" s="33"/>
      <c r="E146" s="34"/>
      <c r="F146" s="34"/>
      <c r="G146" s="34"/>
      <c r="H146" s="35"/>
      <c r="I146" s="36"/>
      <c r="J146" s="37"/>
      <c r="K146" s="38"/>
      <c r="L146" s="39"/>
      <c r="M146" s="40" t="str">
        <f aca="false">IF($E146="","",IF($H146&lt;&gt;"",$H146,$B$5))</f>
        <v/>
      </c>
      <c r="N146" s="41" t="str">
        <f aca="false">IF($E146="","",IF($I146&lt;&gt;"",$I146,IFERROR(IF(N(INDEX($E$4:$E$7,MATCH($C146,$D$4:$D$7,0)))=0,"",INDEX($E$4:$E$7,MATCH($C146,$D$4:$D$7,0))),"")))</f>
        <v/>
      </c>
      <c r="O146" s="42" t="str">
        <f aca="false">IF($E146="","",IF($L146&lt;&gt;"",$L146,IFERROR(IF(N(INDEX($F$4:$F$7,MATCH($C146,$D$4:$D$7,0)))=0,"",INDEX($F$4:$F$7,MATCH($C146,$D$4:$D$7,0))),"")))</f>
        <v/>
      </c>
      <c r="P146" s="43" t="str">
        <f aca="false">IF($E146="","",N($B$4)*M146)</f>
        <v/>
      </c>
      <c r="Q146" s="44" t="str">
        <f aca="false">IF(OR($E146="",$F146=""),"",ABS($E146-$F146))</f>
        <v/>
      </c>
      <c r="R146" s="45" t="str">
        <f aca="false">IF(OR($C146&lt;&gt;"Forex",Q146=""),"",Q146/IF($K146="",0.0001,$K146))</f>
        <v/>
      </c>
      <c r="S146" s="43" t="str">
        <f aca="false">IF(OR($C146&lt;&gt;"Forex",N146=""),"",IF($K146="",0.0001,$K146)*N146*IF($J146="",1,$J146))</f>
        <v/>
      </c>
      <c r="T146" s="43" t="str">
        <f aca="false">IF(OR(Q146="",N146=""),"",IF(Q146=0,"",Q146*N146*IF($J146="",1,$J146)))</f>
        <v/>
      </c>
      <c r="U146" s="42" t="str">
        <f aca="false">IF(OR(T146="",O146=""),"",ROUNDDOWN(P146/T146/O146+0.000000001,0)*O146)</f>
        <v/>
      </c>
      <c r="V146" s="42" t="str">
        <f aca="false">IF(U146="","",IF(N(INDEX($G$4:$G$7,MATCH($C146,$D$4:$D$7,0)))=0,"",ROUNDDOWN(N($B$4)*INDEX($G$4:$G$7,MATCH($C146,$D$4:$D$7,0))/($E146*N146*IF($J146="",1,$J146))/O146+0.000000001,0)*O146))</f>
        <v/>
      </c>
      <c r="W146" s="46" t="str">
        <f aca="false">IF(U146="","",IF(V146="",U146,MIN(U146,V146)))</f>
        <v/>
      </c>
      <c r="X146" s="47" t="str">
        <f aca="false">IF($E146="","",IFERROR(INDEX($H$4:$H$7,MATCH($C146,$D$4:$D$7,0)),""))</f>
        <v/>
      </c>
      <c r="Y146" s="43" t="str">
        <f aca="false">IF(W146="","",W146*T146)</f>
        <v/>
      </c>
      <c r="Z146" s="40" t="str">
        <f aca="false">IF(OR(Y146="",N($B$4)=0),"",Y146/$B$4)</f>
        <v/>
      </c>
      <c r="AA146" s="43" t="str">
        <f aca="false">IF(W146="","",W146*$E146*N146*IF($J146="",1,$J146))</f>
        <v/>
      </c>
      <c r="AB146" s="44" t="str">
        <f aca="false">IF(OR(Q146="",N(Q146)=0),"",IF($G146&lt;&gt;"",$G146,$E146+SIGN($E146-$F146)*$B$6*Q146))</f>
        <v/>
      </c>
      <c r="AC146" s="48" t="str">
        <f aca="false">IF(AB146="","",ABS(AB146-$E146)/Q146)</f>
        <v/>
      </c>
      <c r="AD146" s="43" t="str">
        <f aca="false">IF(OR(W146="",AB146=""),"",W146*ABS(AB146-$E146)*N146*IF($J146="",1,$J146))</f>
        <v/>
      </c>
      <c r="AE146" s="47" t="str">
        <f aca="false">IF($E146="","",IF(N($B$4)&lt;=0,"Enter account size",IF(ISNA(MATCH($C146,$D$4:$D$7,0)),"Pick a market",IF($F146="","Enter stop price",IF(Q146=0,"Stop equals entry",IF(AND($D146="Long",$F146&gt;$E146),"Stop above entry for a long",IF(AND($D146="Short",$F146&lt;$E146),"Stop below entry for a short",IF(N146="","Enter multiplier",IF(AND($G146&lt;&gt;"",($G146-$E146)*($E146-$F146)&lt;=0),"Target on wrong side of entry",IF(W146=0,"Size rounds to 0: risk too small",IF(W146&lt;U146,"Capped by max position","OK")))))))))))</f>
        <v/>
      </c>
    </row>
    <row r="147" customFormat="false" ht="15" hidden="false" customHeight="false" outlineLevel="0" collapsed="false">
      <c r="A147" s="32"/>
      <c r="B147" s="33"/>
      <c r="C147" s="33"/>
      <c r="D147" s="33"/>
      <c r="E147" s="34"/>
      <c r="F147" s="34"/>
      <c r="G147" s="34"/>
      <c r="H147" s="35"/>
      <c r="I147" s="36"/>
      <c r="J147" s="37"/>
      <c r="K147" s="38"/>
      <c r="L147" s="39"/>
      <c r="M147" s="40" t="str">
        <f aca="false">IF($E147="","",IF($H147&lt;&gt;"",$H147,$B$5))</f>
        <v/>
      </c>
      <c r="N147" s="41" t="str">
        <f aca="false">IF($E147="","",IF($I147&lt;&gt;"",$I147,IFERROR(IF(N(INDEX($E$4:$E$7,MATCH($C147,$D$4:$D$7,0)))=0,"",INDEX($E$4:$E$7,MATCH($C147,$D$4:$D$7,0))),"")))</f>
        <v/>
      </c>
      <c r="O147" s="42" t="str">
        <f aca="false">IF($E147="","",IF($L147&lt;&gt;"",$L147,IFERROR(IF(N(INDEX($F$4:$F$7,MATCH($C147,$D$4:$D$7,0)))=0,"",INDEX($F$4:$F$7,MATCH($C147,$D$4:$D$7,0))),"")))</f>
        <v/>
      </c>
      <c r="P147" s="43" t="str">
        <f aca="false">IF($E147="","",N($B$4)*M147)</f>
        <v/>
      </c>
      <c r="Q147" s="44" t="str">
        <f aca="false">IF(OR($E147="",$F147=""),"",ABS($E147-$F147))</f>
        <v/>
      </c>
      <c r="R147" s="45" t="str">
        <f aca="false">IF(OR($C147&lt;&gt;"Forex",Q147=""),"",Q147/IF($K147="",0.0001,$K147))</f>
        <v/>
      </c>
      <c r="S147" s="43" t="str">
        <f aca="false">IF(OR($C147&lt;&gt;"Forex",N147=""),"",IF($K147="",0.0001,$K147)*N147*IF($J147="",1,$J147))</f>
        <v/>
      </c>
      <c r="T147" s="43" t="str">
        <f aca="false">IF(OR(Q147="",N147=""),"",IF(Q147=0,"",Q147*N147*IF($J147="",1,$J147)))</f>
        <v/>
      </c>
      <c r="U147" s="42" t="str">
        <f aca="false">IF(OR(T147="",O147=""),"",ROUNDDOWN(P147/T147/O147+0.000000001,0)*O147)</f>
        <v/>
      </c>
      <c r="V147" s="42" t="str">
        <f aca="false">IF(U147="","",IF(N(INDEX($G$4:$G$7,MATCH($C147,$D$4:$D$7,0)))=0,"",ROUNDDOWN(N($B$4)*INDEX($G$4:$G$7,MATCH($C147,$D$4:$D$7,0))/($E147*N147*IF($J147="",1,$J147))/O147+0.000000001,0)*O147))</f>
        <v/>
      </c>
      <c r="W147" s="46" t="str">
        <f aca="false">IF(U147="","",IF(V147="",U147,MIN(U147,V147)))</f>
        <v/>
      </c>
      <c r="X147" s="47" t="str">
        <f aca="false">IF($E147="","",IFERROR(INDEX($H$4:$H$7,MATCH($C147,$D$4:$D$7,0)),""))</f>
        <v/>
      </c>
      <c r="Y147" s="43" t="str">
        <f aca="false">IF(W147="","",W147*T147)</f>
        <v/>
      </c>
      <c r="Z147" s="40" t="str">
        <f aca="false">IF(OR(Y147="",N($B$4)=0),"",Y147/$B$4)</f>
        <v/>
      </c>
      <c r="AA147" s="43" t="str">
        <f aca="false">IF(W147="","",W147*$E147*N147*IF($J147="",1,$J147))</f>
        <v/>
      </c>
      <c r="AB147" s="44" t="str">
        <f aca="false">IF(OR(Q147="",N(Q147)=0),"",IF($G147&lt;&gt;"",$G147,$E147+SIGN($E147-$F147)*$B$6*Q147))</f>
        <v/>
      </c>
      <c r="AC147" s="48" t="str">
        <f aca="false">IF(AB147="","",ABS(AB147-$E147)/Q147)</f>
        <v/>
      </c>
      <c r="AD147" s="43" t="str">
        <f aca="false">IF(OR(W147="",AB147=""),"",W147*ABS(AB147-$E147)*N147*IF($J147="",1,$J147))</f>
        <v/>
      </c>
      <c r="AE147" s="47" t="str">
        <f aca="false">IF($E147="","",IF(N($B$4)&lt;=0,"Enter account size",IF(ISNA(MATCH($C147,$D$4:$D$7,0)),"Pick a market",IF($F147="","Enter stop price",IF(Q147=0,"Stop equals entry",IF(AND($D147="Long",$F147&gt;$E147),"Stop above entry for a long",IF(AND($D147="Short",$F147&lt;$E147),"Stop below entry for a short",IF(N147="","Enter multiplier",IF(AND($G147&lt;&gt;"",($G147-$E147)*($E147-$F147)&lt;=0),"Target on wrong side of entry",IF(W147=0,"Size rounds to 0: risk too small",IF(W147&lt;U147,"Capped by max position","OK")))))))))))</f>
        <v/>
      </c>
    </row>
    <row r="148" customFormat="false" ht="15" hidden="false" customHeight="false" outlineLevel="0" collapsed="false">
      <c r="A148" s="32"/>
      <c r="B148" s="33"/>
      <c r="C148" s="33"/>
      <c r="D148" s="33"/>
      <c r="E148" s="34"/>
      <c r="F148" s="34"/>
      <c r="G148" s="34"/>
      <c r="H148" s="35"/>
      <c r="I148" s="36"/>
      <c r="J148" s="37"/>
      <c r="K148" s="38"/>
      <c r="L148" s="39"/>
      <c r="M148" s="40" t="str">
        <f aca="false">IF($E148="","",IF($H148&lt;&gt;"",$H148,$B$5))</f>
        <v/>
      </c>
      <c r="N148" s="41" t="str">
        <f aca="false">IF($E148="","",IF($I148&lt;&gt;"",$I148,IFERROR(IF(N(INDEX($E$4:$E$7,MATCH($C148,$D$4:$D$7,0)))=0,"",INDEX($E$4:$E$7,MATCH($C148,$D$4:$D$7,0))),"")))</f>
        <v/>
      </c>
      <c r="O148" s="42" t="str">
        <f aca="false">IF($E148="","",IF($L148&lt;&gt;"",$L148,IFERROR(IF(N(INDEX($F$4:$F$7,MATCH($C148,$D$4:$D$7,0)))=0,"",INDEX($F$4:$F$7,MATCH($C148,$D$4:$D$7,0))),"")))</f>
        <v/>
      </c>
      <c r="P148" s="43" t="str">
        <f aca="false">IF($E148="","",N($B$4)*M148)</f>
        <v/>
      </c>
      <c r="Q148" s="44" t="str">
        <f aca="false">IF(OR($E148="",$F148=""),"",ABS($E148-$F148))</f>
        <v/>
      </c>
      <c r="R148" s="45" t="str">
        <f aca="false">IF(OR($C148&lt;&gt;"Forex",Q148=""),"",Q148/IF($K148="",0.0001,$K148))</f>
        <v/>
      </c>
      <c r="S148" s="43" t="str">
        <f aca="false">IF(OR($C148&lt;&gt;"Forex",N148=""),"",IF($K148="",0.0001,$K148)*N148*IF($J148="",1,$J148))</f>
        <v/>
      </c>
      <c r="T148" s="43" t="str">
        <f aca="false">IF(OR(Q148="",N148=""),"",IF(Q148=0,"",Q148*N148*IF($J148="",1,$J148)))</f>
        <v/>
      </c>
      <c r="U148" s="42" t="str">
        <f aca="false">IF(OR(T148="",O148=""),"",ROUNDDOWN(P148/T148/O148+0.000000001,0)*O148)</f>
        <v/>
      </c>
      <c r="V148" s="42" t="str">
        <f aca="false">IF(U148="","",IF(N(INDEX($G$4:$G$7,MATCH($C148,$D$4:$D$7,0)))=0,"",ROUNDDOWN(N($B$4)*INDEX($G$4:$G$7,MATCH($C148,$D$4:$D$7,0))/($E148*N148*IF($J148="",1,$J148))/O148+0.000000001,0)*O148))</f>
        <v/>
      </c>
      <c r="W148" s="46" t="str">
        <f aca="false">IF(U148="","",IF(V148="",U148,MIN(U148,V148)))</f>
        <v/>
      </c>
      <c r="X148" s="47" t="str">
        <f aca="false">IF($E148="","",IFERROR(INDEX($H$4:$H$7,MATCH($C148,$D$4:$D$7,0)),""))</f>
        <v/>
      </c>
      <c r="Y148" s="43" t="str">
        <f aca="false">IF(W148="","",W148*T148)</f>
        <v/>
      </c>
      <c r="Z148" s="40" t="str">
        <f aca="false">IF(OR(Y148="",N($B$4)=0),"",Y148/$B$4)</f>
        <v/>
      </c>
      <c r="AA148" s="43" t="str">
        <f aca="false">IF(W148="","",W148*$E148*N148*IF($J148="",1,$J148))</f>
        <v/>
      </c>
      <c r="AB148" s="44" t="str">
        <f aca="false">IF(OR(Q148="",N(Q148)=0),"",IF($G148&lt;&gt;"",$G148,$E148+SIGN($E148-$F148)*$B$6*Q148))</f>
        <v/>
      </c>
      <c r="AC148" s="48" t="str">
        <f aca="false">IF(AB148="","",ABS(AB148-$E148)/Q148)</f>
        <v/>
      </c>
      <c r="AD148" s="43" t="str">
        <f aca="false">IF(OR(W148="",AB148=""),"",W148*ABS(AB148-$E148)*N148*IF($J148="",1,$J148))</f>
        <v/>
      </c>
      <c r="AE148" s="47" t="str">
        <f aca="false">IF($E148="","",IF(N($B$4)&lt;=0,"Enter account size",IF(ISNA(MATCH($C148,$D$4:$D$7,0)),"Pick a market",IF($F148="","Enter stop price",IF(Q148=0,"Stop equals entry",IF(AND($D148="Long",$F148&gt;$E148),"Stop above entry for a long",IF(AND($D148="Short",$F148&lt;$E148),"Stop below entry for a short",IF(N148="","Enter multiplier",IF(AND($G148&lt;&gt;"",($G148-$E148)*($E148-$F148)&lt;=0),"Target on wrong side of entry",IF(W148=0,"Size rounds to 0: risk too small",IF(W148&lt;U148,"Capped by max position","OK")))))))))))</f>
        <v/>
      </c>
    </row>
    <row r="149" customFormat="false" ht="15" hidden="false" customHeight="false" outlineLevel="0" collapsed="false">
      <c r="A149" s="32"/>
      <c r="B149" s="33"/>
      <c r="C149" s="33"/>
      <c r="D149" s="33"/>
      <c r="E149" s="34"/>
      <c r="F149" s="34"/>
      <c r="G149" s="34"/>
      <c r="H149" s="35"/>
      <c r="I149" s="36"/>
      <c r="J149" s="37"/>
      <c r="K149" s="38"/>
      <c r="L149" s="39"/>
      <c r="M149" s="40" t="str">
        <f aca="false">IF($E149="","",IF($H149&lt;&gt;"",$H149,$B$5))</f>
        <v/>
      </c>
      <c r="N149" s="41" t="str">
        <f aca="false">IF($E149="","",IF($I149&lt;&gt;"",$I149,IFERROR(IF(N(INDEX($E$4:$E$7,MATCH($C149,$D$4:$D$7,0)))=0,"",INDEX($E$4:$E$7,MATCH($C149,$D$4:$D$7,0))),"")))</f>
        <v/>
      </c>
      <c r="O149" s="42" t="str">
        <f aca="false">IF($E149="","",IF($L149&lt;&gt;"",$L149,IFERROR(IF(N(INDEX($F$4:$F$7,MATCH($C149,$D$4:$D$7,0)))=0,"",INDEX($F$4:$F$7,MATCH($C149,$D$4:$D$7,0))),"")))</f>
        <v/>
      </c>
      <c r="P149" s="43" t="str">
        <f aca="false">IF($E149="","",N($B$4)*M149)</f>
        <v/>
      </c>
      <c r="Q149" s="44" t="str">
        <f aca="false">IF(OR($E149="",$F149=""),"",ABS($E149-$F149))</f>
        <v/>
      </c>
      <c r="R149" s="45" t="str">
        <f aca="false">IF(OR($C149&lt;&gt;"Forex",Q149=""),"",Q149/IF($K149="",0.0001,$K149))</f>
        <v/>
      </c>
      <c r="S149" s="43" t="str">
        <f aca="false">IF(OR($C149&lt;&gt;"Forex",N149=""),"",IF($K149="",0.0001,$K149)*N149*IF($J149="",1,$J149))</f>
        <v/>
      </c>
      <c r="T149" s="43" t="str">
        <f aca="false">IF(OR(Q149="",N149=""),"",IF(Q149=0,"",Q149*N149*IF($J149="",1,$J149)))</f>
        <v/>
      </c>
      <c r="U149" s="42" t="str">
        <f aca="false">IF(OR(T149="",O149=""),"",ROUNDDOWN(P149/T149/O149+0.000000001,0)*O149)</f>
        <v/>
      </c>
      <c r="V149" s="42" t="str">
        <f aca="false">IF(U149="","",IF(N(INDEX($G$4:$G$7,MATCH($C149,$D$4:$D$7,0)))=0,"",ROUNDDOWN(N($B$4)*INDEX($G$4:$G$7,MATCH($C149,$D$4:$D$7,0))/($E149*N149*IF($J149="",1,$J149))/O149+0.000000001,0)*O149))</f>
        <v/>
      </c>
      <c r="W149" s="46" t="str">
        <f aca="false">IF(U149="","",IF(V149="",U149,MIN(U149,V149)))</f>
        <v/>
      </c>
      <c r="X149" s="47" t="str">
        <f aca="false">IF($E149="","",IFERROR(INDEX($H$4:$H$7,MATCH($C149,$D$4:$D$7,0)),""))</f>
        <v/>
      </c>
      <c r="Y149" s="43" t="str">
        <f aca="false">IF(W149="","",W149*T149)</f>
        <v/>
      </c>
      <c r="Z149" s="40" t="str">
        <f aca="false">IF(OR(Y149="",N($B$4)=0),"",Y149/$B$4)</f>
        <v/>
      </c>
      <c r="AA149" s="43" t="str">
        <f aca="false">IF(W149="","",W149*$E149*N149*IF($J149="",1,$J149))</f>
        <v/>
      </c>
      <c r="AB149" s="44" t="str">
        <f aca="false">IF(OR(Q149="",N(Q149)=0),"",IF($G149&lt;&gt;"",$G149,$E149+SIGN($E149-$F149)*$B$6*Q149))</f>
        <v/>
      </c>
      <c r="AC149" s="48" t="str">
        <f aca="false">IF(AB149="","",ABS(AB149-$E149)/Q149)</f>
        <v/>
      </c>
      <c r="AD149" s="43" t="str">
        <f aca="false">IF(OR(W149="",AB149=""),"",W149*ABS(AB149-$E149)*N149*IF($J149="",1,$J149))</f>
        <v/>
      </c>
      <c r="AE149" s="47" t="str">
        <f aca="false">IF($E149="","",IF(N($B$4)&lt;=0,"Enter account size",IF(ISNA(MATCH($C149,$D$4:$D$7,0)),"Pick a market",IF($F149="","Enter stop price",IF(Q149=0,"Stop equals entry",IF(AND($D149="Long",$F149&gt;$E149),"Stop above entry for a long",IF(AND($D149="Short",$F149&lt;$E149),"Stop below entry for a short",IF(N149="","Enter multiplier",IF(AND($G149&lt;&gt;"",($G149-$E149)*($E149-$F149)&lt;=0),"Target on wrong side of entry",IF(W149=0,"Size rounds to 0: risk too small",IF(W149&lt;U149,"Capped by max position","OK")))))))))))</f>
        <v/>
      </c>
    </row>
    <row r="150" customFormat="false" ht="15" hidden="false" customHeight="false" outlineLevel="0" collapsed="false">
      <c r="A150" s="32"/>
      <c r="B150" s="33"/>
      <c r="C150" s="33"/>
      <c r="D150" s="33"/>
      <c r="E150" s="34"/>
      <c r="F150" s="34"/>
      <c r="G150" s="34"/>
      <c r="H150" s="35"/>
      <c r="I150" s="36"/>
      <c r="J150" s="37"/>
      <c r="K150" s="38"/>
      <c r="L150" s="39"/>
      <c r="M150" s="40" t="str">
        <f aca="false">IF($E150="","",IF($H150&lt;&gt;"",$H150,$B$5))</f>
        <v/>
      </c>
      <c r="N150" s="41" t="str">
        <f aca="false">IF($E150="","",IF($I150&lt;&gt;"",$I150,IFERROR(IF(N(INDEX($E$4:$E$7,MATCH($C150,$D$4:$D$7,0)))=0,"",INDEX($E$4:$E$7,MATCH($C150,$D$4:$D$7,0))),"")))</f>
        <v/>
      </c>
      <c r="O150" s="42" t="str">
        <f aca="false">IF($E150="","",IF($L150&lt;&gt;"",$L150,IFERROR(IF(N(INDEX($F$4:$F$7,MATCH($C150,$D$4:$D$7,0)))=0,"",INDEX($F$4:$F$7,MATCH($C150,$D$4:$D$7,0))),"")))</f>
        <v/>
      </c>
      <c r="P150" s="43" t="str">
        <f aca="false">IF($E150="","",N($B$4)*M150)</f>
        <v/>
      </c>
      <c r="Q150" s="44" t="str">
        <f aca="false">IF(OR($E150="",$F150=""),"",ABS($E150-$F150))</f>
        <v/>
      </c>
      <c r="R150" s="45" t="str">
        <f aca="false">IF(OR($C150&lt;&gt;"Forex",Q150=""),"",Q150/IF($K150="",0.0001,$K150))</f>
        <v/>
      </c>
      <c r="S150" s="43" t="str">
        <f aca="false">IF(OR($C150&lt;&gt;"Forex",N150=""),"",IF($K150="",0.0001,$K150)*N150*IF($J150="",1,$J150))</f>
        <v/>
      </c>
      <c r="T150" s="43" t="str">
        <f aca="false">IF(OR(Q150="",N150=""),"",IF(Q150=0,"",Q150*N150*IF($J150="",1,$J150)))</f>
        <v/>
      </c>
      <c r="U150" s="42" t="str">
        <f aca="false">IF(OR(T150="",O150=""),"",ROUNDDOWN(P150/T150/O150+0.000000001,0)*O150)</f>
        <v/>
      </c>
      <c r="V150" s="42" t="str">
        <f aca="false">IF(U150="","",IF(N(INDEX($G$4:$G$7,MATCH($C150,$D$4:$D$7,0)))=0,"",ROUNDDOWN(N($B$4)*INDEX($G$4:$G$7,MATCH($C150,$D$4:$D$7,0))/($E150*N150*IF($J150="",1,$J150))/O150+0.000000001,0)*O150))</f>
        <v/>
      </c>
      <c r="W150" s="46" t="str">
        <f aca="false">IF(U150="","",IF(V150="",U150,MIN(U150,V150)))</f>
        <v/>
      </c>
      <c r="X150" s="47" t="str">
        <f aca="false">IF($E150="","",IFERROR(INDEX($H$4:$H$7,MATCH($C150,$D$4:$D$7,0)),""))</f>
        <v/>
      </c>
      <c r="Y150" s="43" t="str">
        <f aca="false">IF(W150="","",W150*T150)</f>
        <v/>
      </c>
      <c r="Z150" s="40" t="str">
        <f aca="false">IF(OR(Y150="",N($B$4)=0),"",Y150/$B$4)</f>
        <v/>
      </c>
      <c r="AA150" s="43" t="str">
        <f aca="false">IF(W150="","",W150*$E150*N150*IF($J150="",1,$J150))</f>
        <v/>
      </c>
      <c r="AB150" s="44" t="str">
        <f aca="false">IF(OR(Q150="",N(Q150)=0),"",IF($G150&lt;&gt;"",$G150,$E150+SIGN($E150-$F150)*$B$6*Q150))</f>
        <v/>
      </c>
      <c r="AC150" s="48" t="str">
        <f aca="false">IF(AB150="","",ABS(AB150-$E150)/Q150)</f>
        <v/>
      </c>
      <c r="AD150" s="43" t="str">
        <f aca="false">IF(OR(W150="",AB150=""),"",W150*ABS(AB150-$E150)*N150*IF($J150="",1,$J150))</f>
        <v/>
      </c>
      <c r="AE150" s="47" t="str">
        <f aca="false">IF($E150="","",IF(N($B$4)&lt;=0,"Enter account size",IF(ISNA(MATCH($C150,$D$4:$D$7,0)),"Pick a market",IF($F150="","Enter stop price",IF(Q150=0,"Stop equals entry",IF(AND($D150="Long",$F150&gt;$E150),"Stop above entry for a long",IF(AND($D150="Short",$F150&lt;$E150),"Stop below entry for a short",IF(N150="","Enter multiplier",IF(AND($G150&lt;&gt;"",($G150-$E150)*($E150-$F150)&lt;=0),"Target on wrong side of entry",IF(W150=0,"Size rounds to 0: risk too small",IF(W150&lt;U150,"Capped by max position","OK")))))))))))</f>
        <v/>
      </c>
    </row>
    <row r="151" customFormat="false" ht="15" hidden="false" customHeight="false" outlineLevel="0" collapsed="false">
      <c r="A151" s="32"/>
      <c r="B151" s="33"/>
      <c r="C151" s="33"/>
      <c r="D151" s="33"/>
      <c r="E151" s="34"/>
      <c r="F151" s="34"/>
      <c r="G151" s="34"/>
      <c r="H151" s="35"/>
      <c r="I151" s="36"/>
      <c r="J151" s="37"/>
      <c r="K151" s="38"/>
      <c r="L151" s="39"/>
      <c r="M151" s="40" t="str">
        <f aca="false">IF($E151="","",IF($H151&lt;&gt;"",$H151,$B$5))</f>
        <v/>
      </c>
      <c r="N151" s="41" t="str">
        <f aca="false">IF($E151="","",IF($I151&lt;&gt;"",$I151,IFERROR(IF(N(INDEX($E$4:$E$7,MATCH($C151,$D$4:$D$7,0)))=0,"",INDEX($E$4:$E$7,MATCH($C151,$D$4:$D$7,0))),"")))</f>
        <v/>
      </c>
      <c r="O151" s="42" t="str">
        <f aca="false">IF($E151="","",IF($L151&lt;&gt;"",$L151,IFERROR(IF(N(INDEX($F$4:$F$7,MATCH($C151,$D$4:$D$7,0)))=0,"",INDEX($F$4:$F$7,MATCH($C151,$D$4:$D$7,0))),"")))</f>
        <v/>
      </c>
      <c r="P151" s="43" t="str">
        <f aca="false">IF($E151="","",N($B$4)*M151)</f>
        <v/>
      </c>
      <c r="Q151" s="44" t="str">
        <f aca="false">IF(OR($E151="",$F151=""),"",ABS($E151-$F151))</f>
        <v/>
      </c>
      <c r="R151" s="45" t="str">
        <f aca="false">IF(OR($C151&lt;&gt;"Forex",Q151=""),"",Q151/IF($K151="",0.0001,$K151))</f>
        <v/>
      </c>
      <c r="S151" s="43" t="str">
        <f aca="false">IF(OR($C151&lt;&gt;"Forex",N151=""),"",IF($K151="",0.0001,$K151)*N151*IF($J151="",1,$J151))</f>
        <v/>
      </c>
      <c r="T151" s="43" t="str">
        <f aca="false">IF(OR(Q151="",N151=""),"",IF(Q151=0,"",Q151*N151*IF($J151="",1,$J151)))</f>
        <v/>
      </c>
      <c r="U151" s="42" t="str">
        <f aca="false">IF(OR(T151="",O151=""),"",ROUNDDOWN(P151/T151/O151+0.000000001,0)*O151)</f>
        <v/>
      </c>
      <c r="V151" s="42" t="str">
        <f aca="false">IF(U151="","",IF(N(INDEX($G$4:$G$7,MATCH($C151,$D$4:$D$7,0)))=0,"",ROUNDDOWN(N($B$4)*INDEX($G$4:$G$7,MATCH($C151,$D$4:$D$7,0))/($E151*N151*IF($J151="",1,$J151))/O151+0.000000001,0)*O151))</f>
        <v/>
      </c>
      <c r="W151" s="46" t="str">
        <f aca="false">IF(U151="","",IF(V151="",U151,MIN(U151,V151)))</f>
        <v/>
      </c>
      <c r="X151" s="47" t="str">
        <f aca="false">IF($E151="","",IFERROR(INDEX($H$4:$H$7,MATCH($C151,$D$4:$D$7,0)),""))</f>
        <v/>
      </c>
      <c r="Y151" s="43" t="str">
        <f aca="false">IF(W151="","",W151*T151)</f>
        <v/>
      </c>
      <c r="Z151" s="40" t="str">
        <f aca="false">IF(OR(Y151="",N($B$4)=0),"",Y151/$B$4)</f>
        <v/>
      </c>
      <c r="AA151" s="43" t="str">
        <f aca="false">IF(W151="","",W151*$E151*N151*IF($J151="",1,$J151))</f>
        <v/>
      </c>
      <c r="AB151" s="44" t="str">
        <f aca="false">IF(OR(Q151="",N(Q151)=0),"",IF($G151&lt;&gt;"",$G151,$E151+SIGN($E151-$F151)*$B$6*Q151))</f>
        <v/>
      </c>
      <c r="AC151" s="48" t="str">
        <f aca="false">IF(AB151="","",ABS(AB151-$E151)/Q151)</f>
        <v/>
      </c>
      <c r="AD151" s="43" t="str">
        <f aca="false">IF(OR(W151="",AB151=""),"",W151*ABS(AB151-$E151)*N151*IF($J151="",1,$J151))</f>
        <v/>
      </c>
      <c r="AE151" s="47" t="str">
        <f aca="false">IF($E151="","",IF(N($B$4)&lt;=0,"Enter account size",IF(ISNA(MATCH($C151,$D$4:$D$7,0)),"Pick a market",IF($F151="","Enter stop price",IF(Q151=0,"Stop equals entry",IF(AND($D151="Long",$F151&gt;$E151),"Stop above entry for a long",IF(AND($D151="Short",$F151&lt;$E151),"Stop below entry for a short",IF(N151="","Enter multiplier",IF(AND($G151&lt;&gt;"",($G151-$E151)*($E151-$F151)&lt;=0),"Target on wrong side of entry",IF(W151=0,"Size rounds to 0: risk too small",IF(W151&lt;U151,"Capped by max position","OK")))))))))))</f>
        <v/>
      </c>
    </row>
    <row r="152" customFormat="false" ht="15" hidden="false" customHeight="false" outlineLevel="0" collapsed="false">
      <c r="A152" s="32"/>
      <c r="B152" s="33"/>
      <c r="C152" s="33"/>
      <c r="D152" s="33"/>
      <c r="E152" s="34"/>
      <c r="F152" s="34"/>
      <c r="G152" s="34"/>
      <c r="H152" s="35"/>
      <c r="I152" s="36"/>
      <c r="J152" s="37"/>
      <c r="K152" s="38"/>
      <c r="L152" s="39"/>
      <c r="M152" s="40" t="str">
        <f aca="false">IF($E152="","",IF($H152&lt;&gt;"",$H152,$B$5))</f>
        <v/>
      </c>
      <c r="N152" s="41" t="str">
        <f aca="false">IF($E152="","",IF($I152&lt;&gt;"",$I152,IFERROR(IF(N(INDEX($E$4:$E$7,MATCH($C152,$D$4:$D$7,0)))=0,"",INDEX($E$4:$E$7,MATCH($C152,$D$4:$D$7,0))),"")))</f>
        <v/>
      </c>
      <c r="O152" s="42" t="str">
        <f aca="false">IF($E152="","",IF($L152&lt;&gt;"",$L152,IFERROR(IF(N(INDEX($F$4:$F$7,MATCH($C152,$D$4:$D$7,0)))=0,"",INDEX($F$4:$F$7,MATCH($C152,$D$4:$D$7,0))),"")))</f>
        <v/>
      </c>
      <c r="P152" s="43" t="str">
        <f aca="false">IF($E152="","",N($B$4)*M152)</f>
        <v/>
      </c>
      <c r="Q152" s="44" t="str">
        <f aca="false">IF(OR($E152="",$F152=""),"",ABS($E152-$F152))</f>
        <v/>
      </c>
      <c r="R152" s="45" t="str">
        <f aca="false">IF(OR($C152&lt;&gt;"Forex",Q152=""),"",Q152/IF($K152="",0.0001,$K152))</f>
        <v/>
      </c>
      <c r="S152" s="43" t="str">
        <f aca="false">IF(OR($C152&lt;&gt;"Forex",N152=""),"",IF($K152="",0.0001,$K152)*N152*IF($J152="",1,$J152))</f>
        <v/>
      </c>
      <c r="T152" s="43" t="str">
        <f aca="false">IF(OR(Q152="",N152=""),"",IF(Q152=0,"",Q152*N152*IF($J152="",1,$J152)))</f>
        <v/>
      </c>
      <c r="U152" s="42" t="str">
        <f aca="false">IF(OR(T152="",O152=""),"",ROUNDDOWN(P152/T152/O152+0.000000001,0)*O152)</f>
        <v/>
      </c>
      <c r="V152" s="42" t="str">
        <f aca="false">IF(U152="","",IF(N(INDEX($G$4:$G$7,MATCH($C152,$D$4:$D$7,0)))=0,"",ROUNDDOWN(N($B$4)*INDEX($G$4:$G$7,MATCH($C152,$D$4:$D$7,0))/($E152*N152*IF($J152="",1,$J152))/O152+0.000000001,0)*O152))</f>
        <v/>
      </c>
      <c r="W152" s="46" t="str">
        <f aca="false">IF(U152="","",IF(V152="",U152,MIN(U152,V152)))</f>
        <v/>
      </c>
      <c r="X152" s="47" t="str">
        <f aca="false">IF($E152="","",IFERROR(INDEX($H$4:$H$7,MATCH($C152,$D$4:$D$7,0)),""))</f>
        <v/>
      </c>
      <c r="Y152" s="43" t="str">
        <f aca="false">IF(W152="","",W152*T152)</f>
        <v/>
      </c>
      <c r="Z152" s="40" t="str">
        <f aca="false">IF(OR(Y152="",N($B$4)=0),"",Y152/$B$4)</f>
        <v/>
      </c>
      <c r="AA152" s="43" t="str">
        <f aca="false">IF(W152="","",W152*$E152*N152*IF($J152="",1,$J152))</f>
        <v/>
      </c>
      <c r="AB152" s="44" t="str">
        <f aca="false">IF(OR(Q152="",N(Q152)=0),"",IF($G152&lt;&gt;"",$G152,$E152+SIGN($E152-$F152)*$B$6*Q152))</f>
        <v/>
      </c>
      <c r="AC152" s="48" t="str">
        <f aca="false">IF(AB152="","",ABS(AB152-$E152)/Q152)</f>
        <v/>
      </c>
      <c r="AD152" s="43" t="str">
        <f aca="false">IF(OR(W152="",AB152=""),"",W152*ABS(AB152-$E152)*N152*IF($J152="",1,$J152))</f>
        <v/>
      </c>
      <c r="AE152" s="47" t="str">
        <f aca="false">IF($E152="","",IF(N($B$4)&lt;=0,"Enter account size",IF(ISNA(MATCH($C152,$D$4:$D$7,0)),"Pick a market",IF($F152="","Enter stop price",IF(Q152=0,"Stop equals entry",IF(AND($D152="Long",$F152&gt;$E152),"Stop above entry for a long",IF(AND($D152="Short",$F152&lt;$E152),"Stop below entry for a short",IF(N152="","Enter multiplier",IF(AND($G152&lt;&gt;"",($G152-$E152)*($E152-$F152)&lt;=0),"Target on wrong side of entry",IF(W152=0,"Size rounds to 0: risk too small",IF(W152&lt;U152,"Capped by max position","OK")))))))))))</f>
        <v/>
      </c>
    </row>
    <row r="153" customFormat="false" ht="15" hidden="false" customHeight="false" outlineLevel="0" collapsed="false">
      <c r="A153" s="32"/>
      <c r="B153" s="33"/>
      <c r="C153" s="33"/>
      <c r="D153" s="33"/>
      <c r="E153" s="34"/>
      <c r="F153" s="34"/>
      <c r="G153" s="34"/>
      <c r="H153" s="35"/>
      <c r="I153" s="36"/>
      <c r="J153" s="37"/>
      <c r="K153" s="38"/>
      <c r="L153" s="39"/>
      <c r="M153" s="40" t="str">
        <f aca="false">IF($E153="","",IF($H153&lt;&gt;"",$H153,$B$5))</f>
        <v/>
      </c>
      <c r="N153" s="41" t="str">
        <f aca="false">IF($E153="","",IF($I153&lt;&gt;"",$I153,IFERROR(IF(N(INDEX($E$4:$E$7,MATCH($C153,$D$4:$D$7,0)))=0,"",INDEX($E$4:$E$7,MATCH($C153,$D$4:$D$7,0))),"")))</f>
        <v/>
      </c>
      <c r="O153" s="42" t="str">
        <f aca="false">IF($E153="","",IF($L153&lt;&gt;"",$L153,IFERROR(IF(N(INDEX($F$4:$F$7,MATCH($C153,$D$4:$D$7,0)))=0,"",INDEX($F$4:$F$7,MATCH($C153,$D$4:$D$7,0))),"")))</f>
        <v/>
      </c>
      <c r="P153" s="43" t="str">
        <f aca="false">IF($E153="","",N($B$4)*M153)</f>
        <v/>
      </c>
      <c r="Q153" s="44" t="str">
        <f aca="false">IF(OR($E153="",$F153=""),"",ABS($E153-$F153))</f>
        <v/>
      </c>
      <c r="R153" s="45" t="str">
        <f aca="false">IF(OR($C153&lt;&gt;"Forex",Q153=""),"",Q153/IF($K153="",0.0001,$K153))</f>
        <v/>
      </c>
      <c r="S153" s="43" t="str">
        <f aca="false">IF(OR($C153&lt;&gt;"Forex",N153=""),"",IF($K153="",0.0001,$K153)*N153*IF($J153="",1,$J153))</f>
        <v/>
      </c>
      <c r="T153" s="43" t="str">
        <f aca="false">IF(OR(Q153="",N153=""),"",IF(Q153=0,"",Q153*N153*IF($J153="",1,$J153)))</f>
        <v/>
      </c>
      <c r="U153" s="42" t="str">
        <f aca="false">IF(OR(T153="",O153=""),"",ROUNDDOWN(P153/T153/O153+0.000000001,0)*O153)</f>
        <v/>
      </c>
      <c r="V153" s="42" t="str">
        <f aca="false">IF(U153="","",IF(N(INDEX($G$4:$G$7,MATCH($C153,$D$4:$D$7,0)))=0,"",ROUNDDOWN(N($B$4)*INDEX($G$4:$G$7,MATCH($C153,$D$4:$D$7,0))/($E153*N153*IF($J153="",1,$J153))/O153+0.000000001,0)*O153))</f>
        <v/>
      </c>
      <c r="W153" s="46" t="str">
        <f aca="false">IF(U153="","",IF(V153="",U153,MIN(U153,V153)))</f>
        <v/>
      </c>
      <c r="X153" s="47" t="str">
        <f aca="false">IF($E153="","",IFERROR(INDEX($H$4:$H$7,MATCH($C153,$D$4:$D$7,0)),""))</f>
        <v/>
      </c>
      <c r="Y153" s="43" t="str">
        <f aca="false">IF(W153="","",W153*T153)</f>
        <v/>
      </c>
      <c r="Z153" s="40" t="str">
        <f aca="false">IF(OR(Y153="",N($B$4)=0),"",Y153/$B$4)</f>
        <v/>
      </c>
      <c r="AA153" s="43" t="str">
        <f aca="false">IF(W153="","",W153*$E153*N153*IF($J153="",1,$J153))</f>
        <v/>
      </c>
      <c r="AB153" s="44" t="str">
        <f aca="false">IF(OR(Q153="",N(Q153)=0),"",IF($G153&lt;&gt;"",$G153,$E153+SIGN($E153-$F153)*$B$6*Q153))</f>
        <v/>
      </c>
      <c r="AC153" s="48" t="str">
        <f aca="false">IF(AB153="","",ABS(AB153-$E153)/Q153)</f>
        <v/>
      </c>
      <c r="AD153" s="43" t="str">
        <f aca="false">IF(OR(W153="",AB153=""),"",W153*ABS(AB153-$E153)*N153*IF($J153="",1,$J153))</f>
        <v/>
      </c>
      <c r="AE153" s="47" t="str">
        <f aca="false">IF($E153="","",IF(N($B$4)&lt;=0,"Enter account size",IF(ISNA(MATCH($C153,$D$4:$D$7,0)),"Pick a market",IF($F153="","Enter stop price",IF(Q153=0,"Stop equals entry",IF(AND($D153="Long",$F153&gt;$E153),"Stop above entry for a long",IF(AND($D153="Short",$F153&lt;$E153),"Stop below entry for a short",IF(N153="","Enter multiplier",IF(AND($G153&lt;&gt;"",($G153-$E153)*($E153-$F153)&lt;=0),"Target on wrong side of entry",IF(W153=0,"Size rounds to 0: risk too small",IF(W153&lt;U153,"Capped by max position","OK")))))))))))</f>
        <v/>
      </c>
    </row>
    <row r="154" customFormat="false" ht="15" hidden="false" customHeight="false" outlineLevel="0" collapsed="false">
      <c r="A154" s="32"/>
      <c r="B154" s="33"/>
      <c r="C154" s="33"/>
      <c r="D154" s="33"/>
      <c r="E154" s="34"/>
      <c r="F154" s="34"/>
      <c r="G154" s="34"/>
      <c r="H154" s="35"/>
      <c r="I154" s="36"/>
      <c r="J154" s="37"/>
      <c r="K154" s="38"/>
      <c r="L154" s="39"/>
      <c r="M154" s="40" t="str">
        <f aca="false">IF($E154="","",IF($H154&lt;&gt;"",$H154,$B$5))</f>
        <v/>
      </c>
      <c r="N154" s="41" t="str">
        <f aca="false">IF($E154="","",IF($I154&lt;&gt;"",$I154,IFERROR(IF(N(INDEX($E$4:$E$7,MATCH($C154,$D$4:$D$7,0)))=0,"",INDEX($E$4:$E$7,MATCH($C154,$D$4:$D$7,0))),"")))</f>
        <v/>
      </c>
      <c r="O154" s="42" t="str">
        <f aca="false">IF($E154="","",IF($L154&lt;&gt;"",$L154,IFERROR(IF(N(INDEX($F$4:$F$7,MATCH($C154,$D$4:$D$7,0)))=0,"",INDEX($F$4:$F$7,MATCH($C154,$D$4:$D$7,0))),"")))</f>
        <v/>
      </c>
      <c r="P154" s="43" t="str">
        <f aca="false">IF($E154="","",N($B$4)*M154)</f>
        <v/>
      </c>
      <c r="Q154" s="44" t="str">
        <f aca="false">IF(OR($E154="",$F154=""),"",ABS($E154-$F154))</f>
        <v/>
      </c>
      <c r="R154" s="45" t="str">
        <f aca="false">IF(OR($C154&lt;&gt;"Forex",Q154=""),"",Q154/IF($K154="",0.0001,$K154))</f>
        <v/>
      </c>
      <c r="S154" s="43" t="str">
        <f aca="false">IF(OR($C154&lt;&gt;"Forex",N154=""),"",IF($K154="",0.0001,$K154)*N154*IF($J154="",1,$J154))</f>
        <v/>
      </c>
      <c r="T154" s="43" t="str">
        <f aca="false">IF(OR(Q154="",N154=""),"",IF(Q154=0,"",Q154*N154*IF($J154="",1,$J154)))</f>
        <v/>
      </c>
      <c r="U154" s="42" t="str">
        <f aca="false">IF(OR(T154="",O154=""),"",ROUNDDOWN(P154/T154/O154+0.000000001,0)*O154)</f>
        <v/>
      </c>
      <c r="V154" s="42" t="str">
        <f aca="false">IF(U154="","",IF(N(INDEX($G$4:$G$7,MATCH($C154,$D$4:$D$7,0)))=0,"",ROUNDDOWN(N($B$4)*INDEX($G$4:$G$7,MATCH($C154,$D$4:$D$7,0))/($E154*N154*IF($J154="",1,$J154))/O154+0.000000001,0)*O154))</f>
        <v/>
      </c>
      <c r="W154" s="46" t="str">
        <f aca="false">IF(U154="","",IF(V154="",U154,MIN(U154,V154)))</f>
        <v/>
      </c>
      <c r="X154" s="47" t="str">
        <f aca="false">IF($E154="","",IFERROR(INDEX($H$4:$H$7,MATCH($C154,$D$4:$D$7,0)),""))</f>
        <v/>
      </c>
      <c r="Y154" s="43" t="str">
        <f aca="false">IF(W154="","",W154*T154)</f>
        <v/>
      </c>
      <c r="Z154" s="40" t="str">
        <f aca="false">IF(OR(Y154="",N($B$4)=0),"",Y154/$B$4)</f>
        <v/>
      </c>
      <c r="AA154" s="43" t="str">
        <f aca="false">IF(W154="","",W154*$E154*N154*IF($J154="",1,$J154))</f>
        <v/>
      </c>
      <c r="AB154" s="44" t="str">
        <f aca="false">IF(OR(Q154="",N(Q154)=0),"",IF($G154&lt;&gt;"",$G154,$E154+SIGN($E154-$F154)*$B$6*Q154))</f>
        <v/>
      </c>
      <c r="AC154" s="48" t="str">
        <f aca="false">IF(AB154="","",ABS(AB154-$E154)/Q154)</f>
        <v/>
      </c>
      <c r="AD154" s="43" t="str">
        <f aca="false">IF(OR(W154="",AB154=""),"",W154*ABS(AB154-$E154)*N154*IF($J154="",1,$J154))</f>
        <v/>
      </c>
      <c r="AE154" s="47" t="str">
        <f aca="false">IF($E154="","",IF(N($B$4)&lt;=0,"Enter account size",IF(ISNA(MATCH($C154,$D$4:$D$7,0)),"Pick a market",IF($F154="","Enter stop price",IF(Q154=0,"Stop equals entry",IF(AND($D154="Long",$F154&gt;$E154),"Stop above entry for a long",IF(AND($D154="Short",$F154&lt;$E154),"Stop below entry for a short",IF(N154="","Enter multiplier",IF(AND($G154&lt;&gt;"",($G154-$E154)*($E154-$F154)&lt;=0),"Target on wrong side of entry",IF(W154=0,"Size rounds to 0: risk too small",IF(W154&lt;U154,"Capped by max position","OK")))))))))))</f>
        <v/>
      </c>
    </row>
    <row r="155" customFormat="false" ht="15" hidden="false" customHeight="false" outlineLevel="0" collapsed="false">
      <c r="A155" s="32"/>
      <c r="B155" s="33"/>
      <c r="C155" s="33"/>
      <c r="D155" s="33"/>
      <c r="E155" s="34"/>
      <c r="F155" s="34"/>
      <c r="G155" s="34"/>
      <c r="H155" s="35"/>
      <c r="I155" s="36"/>
      <c r="J155" s="37"/>
      <c r="K155" s="38"/>
      <c r="L155" s="39"/>
      <c r="M155" s="40" t="str">
        <f aca="false">IF($E155="","",IF($H155&lt;&gt;"",$H155,$B$5))</f>
        <v/>
      </c>
      <c r="N155" s="41" t="str">
        <f aca="false">IF($E155="","",IF($I155&lt;&gt;"",$I155,IFERROR(IF(N(INDEX($E$4:$E$7,MATCH($C155,$D$4:$D$7,0)))=0,"",INDEX($E$4:$E$7,MATCH($C155,$D$4:$D$7,0))),"")))</f>
        <v/>
      </c>
      <c r="O155" s="42" t="str">
        <f aca="false">IF($E155="","",IF($L155&lt;&gt;"",$L155,IFERROR(IF(N(INDEX($F$4:$F$7,MATCH($C155,$D$4:$D$7,0)))=0,"",INDEX($F$4:$F$7,MATCH($C155,$D$4:$D$7,0))),"")))</f>
        <v/>
      </c>
      <c r="P155" s="43" t="str">
        <f aca="false">IF($E155="","",N($B$4)*M155)</f>
        <v/>
      </c>
      <c r="Q155" s="44" t="str">
        <f aca="false">IF(OR($E155="",$F155=""),"",ABS($E155-$F155))</f>
        <v/>
      </c>
      <c r="R155" s="45" t="str">
        <f aca="false">IF(OR($C155&lt;&gt;"Forex",Q155=""),"",Q155/IF($K155="",0.0001,$K155))</f>
        <v/>
      </c>
      <c r="S155" s="43" t="str">
        <f aca="false">IF(OR($C155&lt;&gt;"Forex",N155=""),"",IF($K155="",0.0001,$K155)*N155*IF($J155="",1,$J155))</f>
        <v/>
      </c>
      <c r="T155" s="43" t="str">
        <f aca="false">IF(OR(Q155="",N155=""),"",IF(Q155=0,"",Q155*N155*IF($J155="",1,$J155)))</f>
        <v/>
      </c>
      <c r="U155" s="42" t="str">
        <f aca="false">IF(OR(T155="",O155=""),"",ROUNDDOWN(P155/T155/O155+0.000000001,0)*O155)</f>
        <v/>
      </c>
      <c r="V155" s="42" t="str">
        <f aca="false">IF(U155="","",IF(N(INDEX($G$4:$G$7,MATCH($C155,$D$4:$D$7,0)))=0,"",ROUNDDOWN(N($B$4)*INDEX($G$4:$G$7,MATCH($C155,$D$4:$D$7,0))/($E155*N155*IF($J155="",1,$J155))/O155+0.000000001,0)*O155))</f>
        <v/>
      </c>
      <c r="W155" s="46" t="str">
        <f aca="false">IF(U155="","",IF(V155="",U155,MIN(U155,V155)))</f>
        <v/>
      </c>
      <c r="X155" s="47" t="str">
        <f aca="false">IF($E155="","",IFERROR(INDEX($H$4:$H$7,MATCH($C155,$D$4:$D$7,0)),""))</f>
        <v/>
      </c>
      <c r="Y155" s="43" t="str">
        <f aca="false">IF(W155="","",W155*T155)</f>
        <v/>
      </c>
      <c r="Z155" s="40" t="str">
        <f aca="false">IF(OR(Y155="",N($B$4)=0),"",Y155/$B$4)</f>
        <v/>
      </c>
      <c r="AA155" s="43" t="str">
        <f aca="false">IF(W155="","",W155*$E155*N155*IF($J155="",1,$J155))</f>
        <v/>
      </c>
      <c r="AB155" s="44" t="str">
        <f aca="false">IF(OR(Q155="",N(Q155)=0),"",IF($G155&lt;&gt;"",$G155,$E155+SIGN($E155-$F155)*$B$6*Q155))</f>
        <v/>
      </c>
      <c r="AC155" s="48" t="str">
        <f aca="false">IF(AB155="","",ABS(AB155-$E155)/Q155)</f>
        <v/>
      </c>
      <c r="AD155" s="43" t="str">
        <f aca="false">IF(OR(W155="",AB155=""),"",W155*ABS(AB155-$E155)*N155*IF($J155="",1,$J155))</f>
        <v/>
      </c>
      <c r="AE155" s="47" t="str">
        <f aca="false">IF($E155="","",IF(N($B$4)&lt;=0,"Enter account size",IF(ISNA(MATCH($C155,$D$4:$D$7,0)),"Pick a market",IF($F155="","Enter stop price",IF(Q155=0,"Stop equals entry",IF(AND($D155="Long",$F155&gt;$E155),"Stop above entry for a long",IF(AND($D155="Short",$F155&lt;$E155),"Stop below entry for a short",IF(N155="","Enter multiplier",IF(AND($G155&lt;&gt;"",($G155-$E155)*($E155-$F155)&lt;=0),"Target on wrong side of entry",IF(W155=0,"Size rounds to 0: risk too small",IF(W155&lt;U155,"Capped by max position","OK")))))))))))</f>
        <v/>
      </c>
    </row>
    <row r="156" customFormat="false" ht="15" hidden="false" customHeight="false" outlineLevel="0" collapsed="false">
      <c r="A156" s="32"/>
      <c r="B156" s="33"/>
      <c r="C156" s="33"/>
      <c r="D156" s="33"/>
      <c r="E156" s="34"/>
      <c r="F156" s="34"/>
      <c r="G156" s="34"/>
      <c r="H156" s="35"/>
      <c r="I156" s="36"/>
      <c r="J156" s="37"/>
      <c r="K156" s="38"/>
      <c r="L156" s="39"/>
      <c r="M156" s="40" t="str">
        <f aca="false">IF($E156="","",IF($H156&lt;&gt;"",$H156,$B$5))</f>
        <v/>
      </c>
      <c r="N156" s="41" t="str">
        <f aca="false">IF($E156="","",IF($I156&lt;&gt;"",$I156,IFERROR(IF(N(INDEX($E$4:$E$7,MATCH($C156,$D$4:$D$7,0)))=0,"",INDEX($E$4:$E$7,MATCH($C156,$D$4:$D$7,0))),"")))</f>
        <v/>
      </c>
      <c r="O156" s="42" t="str">
        <f aca="false">IF($E156="","",IF($L156&lt;&gt;"",$L156,IFERROR(IF(N(INDEX($F$4:$F$7,MATCH($C156,$D$4:$D$7,0)))=0,"",INDEX($F$4:$F$7,MATCH($C156,$D$4:$D$7,0))),"")))</f>
        <v/>
      </c>
      <c r="P156" s="43" t="str">
        <f aca="false">IF($E156="","",N($B$4)*M156)</f>
        <v/>
      </c>
      <c r="Q156" s="44" t="str">
        <f aca="false">IF(OR($E156="",$F156=""),"",ABS($E156-$F156))</f>
        <v/>
      </c>
      <c r="R156" s="45" t="str">
        <f aca="false">IF(OR($C156&lt;&gt;"Forex",Q156=""),"",Q156/IF($K156="",0.0001,$K156))</f>
        <v/>
      </c>
      <c r="S156" s="43" t="str">
        <f aca="false">IF(OR($C156&lt;&gt;"Forex",N156=""),"",IF($K156="",0.0001,$K156)*N156*IF($J156="",1,$J156))</f>
        <v/>
      </c>
      <c r="T156" s="43" t="str">
        <f aca="false">IF(OR(Q156="",N156=""),"",IF(Q156=0,"",Q156*N156*IF($J156="",1,$J156)))</f>
        <v/>
      </c>
      <c r="U156" s="42" t="str">
        <f aca="false">IF(OR(T156="",O156=""),"",ROUNDDOWN(P156/T156/O156+0.000000001,0)*O156)</f>
        <v/>
      </c>
      <c r="V156" s="42" t="str">
        <f aca="false">IF(U156="","",IF(N(INDEX($G$4:$G$7,MATCH($C156,$D$4:$D$7,0)))=0,"",ROUNDDOWN(N($B$4)*INDEX($G$4:$G$7,MATCH($C156,$D$4:$D$7,0))/($E156*N156*IF($J156="",1,$J156))/O156+0.000000001,0)*O156))</f>
        <v/>
      </c>
      <c r="W156" s="46" t="str">
        <f aca="false">IF(U156="","",IF(V156="",U156,MIN(U156,V156)))</f>
        <v/>
      </c>
      <c r="X156" s="47" t="str">
        <f aca="false">IF($E156="","",IFERROR(INDEX($H$4:$H$7,MATCH($C156,$D$4:$D$7,0)),""))</f>
        <v/>
      </c>
      <c r="Y156" s="43" t="str">
        <f aca="false">IF(W156="","",W156*T156)</f>
        <v/>
      </c>
      <c r="Z156" s="40" t="str">
        <f aca="false">IF(OR(Y156="",N($B$4)=0),"",Y156/$B$4)</f>
        <v/>
      </c>
      <c r="AA156" s="43" t="str">
        <f aca="false">IF(W156="","",W156*$E156*N156*IF($J156="",1,$J156))</f>
        <v/>
      </c>
      <c r="AB156" s="44" t="str">
        <f aca="false">IF(OR(Q156="",N(Q156)=0),"",IF($G156&lt;&gt;"",$G156,$E156+SIGN($E156-$F156)*$B$6*Q156))</f>
        <v/>
      </c>
      <c r="AC156" s="48" t="str">
        <f aca="false">IF(AB156="","",ABS(AB156-$E156)/Q156)</f>
        <v/>
      </c>
      <c r="AD156" s="43" t="str">
        <f aca="false">IF(OR(W156="",AB156=""),"",W156*ABS(AB156-$E156)*N156*IF($J156="",1,$J156))</f>
        <v/>
      </c>
      <c r="AE156" s="47" t="str">
        <f aca="false">IF($E156="","",IF(N($B$4)&lt;=0,"Enter account size",IF(ISNA(MATCH($C156,$D$4:$D$7,0)),"Pick a market",IF($F156="","Enter stop price",IF(Q156=0,"Stop equals entry",IF(AND($D156="Long",$F156&gt;$E156),"Stop above entry for a long",IF(AND($D156="Short",$F156&lt;$E156),"Stop below entry for a short",IF(N156="","Enter multiplier",IF(AND($G156&lt;&gt;"",($G156-$E156)*($E156-$F156)&lt;=0),"Target on wrong side of entry",IF(W156=0,"Size rounds to 0: risk too small",IF(W156&lt;U156,"Capped by max position","OK")))))))))))</f>
        <v/>
      </c>
    </row>
    <row r="157" customFormat="false" ht="15" hidden="false" customHeight="false" outlineLevel="0" collapsed="false">
      <c r="A157" s="32"/>
      <c r="B157" s="33"/>
      <c r="C157" s="33"/>
      <c r="D157" s="33"/>
      <c r="E157" s="34"/>
      <c r="F157" s="34"/>
      <c r="G157" s="34"/>
      <c r="H157" s="35"/>
      <c r="I157" s="36"/>
      <c r="J157" s="37"/>
      <c r="K157" s="38"/>
      <c r="L157" s="39"/>
      <c r="M157" s="40" t="str">
        <f aca="false">IF($E157="","",IF($H157&lt;&gt;"",$H157,$B$5))</f>
        <v/>
      </c>
      <c r="N157" s="41" t="str">
        <f aca="false">IF($E157="","",IF($I157&lt;&gt;"",$I157,IFERROR(IF(N(INDEX($E$4:$E$7,MATCH($C157,$D$4:$D$7,0)))=0,"",INDEX($E$4:$E$7,MATCH($C157,$D$4:$D$7,0))),"")))</f>
        <v/>
      </c>
      <c r="O157" s="42" t="str">
        <f aca="false">IF($E157="","",IF($L157&lt;&gt;"",$L157,IFERROR(IF(N(INDEX($F$4:$F$7,MATCH($C157,$D$4:$D$7,0)))=0,"",INDEX($F$4:$F$7,MATCH($C157,$D$4:$D$7,0))),"")))</f>
        <v/>
      </c>
      <c r="P157" s="43" t="str">
        <f aca="false">IF($E157="","",N($B$4)*M157)</f>
        <v/>
      </c>
      <c r="Q157" s="44" t="str">
        <f aca="false">IF(OR($E157="",$F157=""),"",ABS($E157-$F157))</f>
        <v/>
      </c>
      <c r="R157" s="45" t="str">
        <f aca="false">IF(OR($C157&lt;&gt;"Forex",Q157=""),"",Q157/IF($K157="",0.0001,$K157))</f>
        <v/>
      </c>
      <c r="S157" s="43" t="str">
        <f aca="false">IF(OR($C157&lt;&gt;"Forex",N157=""),"",IF($K157="",0.0001,$K157)*N157*IF($J157="",1,$J157))</f>
        <v/>
      </c>
      <c r="T157" s="43" t="str">
        <f aca="false">IF(OR(Q157="",N157=""),"",IF(Q157=0,"",Q157*N157*IF($J157="",1,$J157)))</f>
        <v/>
      </c>
      <c r="U157" s="42" t="str">
        <f aca="false">IF(OR(T157="",O157=""),"",ROUNDDOWN(P157/T157/O157+0.000000001,0)*O157)</f>
        <v/>
      </c>
      <c r="V157" s="42" t="str">
        <f aca="false">IF(U157="","",IF(N(INDEX($G$4:$G$7,MATCH($C157,$D$4:$D$7,0)))=0,"",ROUNDDOWN(N($B$4)*INDEX($G$4:$G$7,MATCH($C157,$D$4:$D$7,0))/($E157*N157*IF($J157="",1,$J157))/O157+0.000000001,0)*O157))</f>
        <v/>
      </c>
      <c r="W157" s="46" t="str">
        <f aca="false">IF(U157="","",IF(V157="",U157,MIN(U157,V157)))</f>
        <v/>
      </c>
      <c r="X157" s="47" t="str">
        <f aca="false">IF($E157="","",IFERROR(INDEX($H$4:$H$7,MATCH($C157,$D$4:$D$7,0)),""))</f>
        <v/>
      </c>
      <c r="Y157" s="43" t="str">
        <f aca="false">IF(W157="","",W157*T157)</f>
        <v/>
      </c>
      <c r="Z157" s="40" t="str">
        <f aca="false">IF(OR(Y157="",N($B$4)=0),"",Y157/$B$4)</f>
        <v/>
      </c>
      <c r="AA157" s="43" t="str">
        <f aca="false">IF(W157="","",W157*$E157*N157*IF($J157="",1,$J157))</f>
        <v/>
      </c>
      <c r="AB157" s="44" t="str">
        <f aca="false">IF(OR(Q157="",N(Q157)=0),"",IF($G157&lt;&gt;"",$G157,$E157+SIGN($E157-$F157)*$B$6*Q157))</f>
        <v/>
      </c>
      <c r="AC157" s="48" t="str">
        <f aca="false">IF(AB157="","",ABS(AB157-$E157)/Q157)</f>
        <v/>
      </c>
      <c r="AD157" s="43" t="str">
        <f aca="false">IF(OR(W157="",AB157=""),"",W157*ABS(AB157-$E157)*N157*IF($J157="",1,$J157))</f>
        <v/>
      </c>
      <c r="AE157" s="47" t="str">
        <f aca="false">IF($E157="","",IF(N($B$4)&lt;=0,"Enter account size",IF(ISNA(MATCH($C157,$D$4:$D$7,0)),"Pick a market",IF($F157="","Enter stop price",IF(Q157=0,"Stop equals entry",IF(AND($D157="Long",$F157&gt;$E157),"Stop above entry for a long",IF(AND($D157="Short",$F157&lt;$E157),"Stop below entry for a short",IF(N157="","Enter multiplier",IF(AND($G157&lt;&gt;"",($G157-$E157)*($E157-$F157)&lt;=0),"Target on wrong side of entry",IF(W157=0,"Size rounds to 0: risk too small",IF(W157&lt;U157,"Capped by max position","OK")))))))))))</f>
        <v/>
      </c>
    </row>
    <row r="158" customFormat="false" ht="15" hidden="false" customHeight="false" outlineLevel="0" collapsed="false">
      <c r="A158" s="32"/>
      <c r="B158" s="33"/>
      <c r="C158" s="33"/>
      <c r="D158" s="33"/>
      <c r="E158" s="34"/>
      <c r="F158" s="34"/>
      <c r="G158" s="34"/>
      <c r="H158" s="35"/>
      <c r="I158" s="36"/>
      <c r="J158" s="37"/>
      <c r="K158" s="38"/>
      <c r="L158" s="39"/>
      <c r="M158" s="40" t="str">
        <f aca="false">IF($E158="","",IF($H158&lt;&gt;"",$H158,$B$5))</f>
        <v/>
      </c>
      <c r="N158" s="41" t="str">
        <f aca="false">IF($E158="","",IF($I158&lt;&gt;"",$I158,IFERROR(IF(N(INDEX($E$4:$E$7,MATCH($C158,$D$4:$D$7,0)))=0,"",INDEX($E$4:$E$7,MATCH($C158,$D$4:$D$7,0))),"")))</f>
        <v/>
      </c>
      <c r="O158" s="42" t="str">
        <f aca="false">IF($E158="","",IF($L158&lt;&gt;"",$L158,IFERROR(IF(N(INDEX($F$4:$F$7,MATCH($C158,$D$4:$D$7,0)))=0,"",INDEX($F$4:$F$7,MATCH($C158,$D$4:$D$7,0))),"")))</f>
        <v/>
      </c>
      <c r="P158" s="43" t="str">
        <f aca="false">IF($E158="","",N($B$4)*M158)</f>
        <v/>
      </c>
      <c r="Q158" s="44" t="str">
        <f aca="false">IF(OR($E158="",$F158=""),"",ABS($E158-$F158))</f>
        <v/>
      </c>
      <c r="R158" s="45" t="str">
        <f aca="false">IF(OR($C158&lt;&gt;"Forex",Q158=""),"",Q158/IF($K158="",0.0001,$K158))</f>
        <v/>
      </c>
      <c r="S158" s="43" t="str">
        <f aca="false">IF(OR($C158&lt;&gt;"Forex",N158=""),"",IF($K158="",0.0001,$K158)*N158*IF($J158="",1,$J158))</f>
        <v/>
      </c>
      <c r="T158" s="43" t="str">
        <f aca="false">IF(OR(Q158="",N158=""),"",IF(Q158=0,"",Q158*N158*IF($J158="",1,$J158)))</f>
        <v/>
      </c>
      <c r="U158" s="42" t="str">
        <f aca="false">IF(OR(T158="",O158=""),"",ROUNDDOWN(P158/T158/O158+0.000000001,0)*O158)</f>
        <v/>
      </c>
      <c r="V158" s="42" t="str">
        <f aca="false">IF(U158="","",IF(N(INDEX($G$4:$G$7,MATCH($C158,$D$4:$D$7,0)))=0,"",ROUNDDOWN(N($B$4)*INDEX($G$4:$G$7,MATCH($C158,$D$4:$D$7,0))/($E158*N158*IF($J158="",1,$J158))/O158+0.000000001,0)*O158))</f>
        <v/>
      </c>
      <c r="W158" s="46" t="str">
        <f aca="false">IF(U158="","",IF(V158="",U158,MIN(U158,V158)))</f>
        <v/>
      </c>
      <c r="X158" s="47" t="str">
        <f aca="false">IF($E158="","",IFERROR(INDEX($H$4:$H$7,MATCH($C158,$D$4:$D$7,0)),""))</f>
        <v/>
      </c>
      <c r="Y158" s="43" t="str">
        <f aca="false">IF(W158="","",W158*T158)</f>
        <v/>
      </c>
      <c r="Z158" s="40" t="str">
        <f aca="false">IF(OR(Y158="",N($B$4)=0),"",Y158/$B$4)</f>
        <v/>
      </c>
      <c r="AA158" s="43" t="str">
        <f aca="false">IF(W158="","",W158*$E158*N158*IF($J158="",1,$J158))</f>
        <v/>
      </c>
      <c r="AB158" s="44" t="str">
        <f aca="false">IF(OR(Q158="",N(Q158)=0),"",IF($G158&lt;&gt;"",$G158,$E158+SIGN($E158-$F158)*$B$6*Q158))</f>
        <v/>
      </c>
      <c r="AC158" s="48" t="str">
        <f aca="false">IF(AB158="","",ABS(AB158-$E158)/Q158)</f>
        <v/>
      </c>
      <c r="AD158" s="43" t="str">
        <f aca="false">IF(OR(W158="",AB158=""),"",W158*ABS(AB158-$E158)*N158*IF($J158="",1,$J158))</f>
        <v/>
      </c>
      <c r="AE158" s="47" t="str">
        <f aca="false">IF($E158="","",IF(N($B$4)&lt;=0,"Enter account size",IF(ISNA(MATCH($C158,$D$4:$D$7,0)),"Pick a market",IF($F158="","Enter stop price",IF(Q158=0,"Stop equals entry",IF(AND($D158="Long",$F158&gt;$E158),"Stop above entry for a long",IF(AND($D158="Short",$F158&lt;$E158),"Stop below entry for a short",IF(N158="","Enter multiplier",IF(AND($G158&lt;&gt;"",($G158-$E158)*($E158-$F158)&lt;=0),"Target on wrong side of entry",IF(W158=0,"Size rounds to 0: risk too small",IF(W158&lt;U158,"Capped by max position","OK")))))))))))</f>
        <v/>
      </c>
    </row>
    <row r="159" customFormat="false" ht="15" hidden="false" customHeight="false" outlineLevel="0" collapsed="false">
      <c r="A159" s="32"/>
      <c r="B159" s="33"/>
      <c r="C159" s="33"/>
      <c r="D159" s="33"/>
      <c r="E159" s="34"/>
      <c r="F159" s="34"/>
      <c r="G159" s="34"/>
      <c r="H159" s="35"/>
      <c r="I159" s="36"/>
      <c r="J159" s="37"/>
      <c r="K159" s="38"/>
      <c r="L159" s="39"/>
      <c r="M159" s="40" t="str">
        <f aca="false">IF($E159="","",IF($H159&lt;&gt;"",$H159,$B$5))</f>
        <v/>
      </c>
      <c r="N159" s="41" t="str">
        <f aca="false">IF($E159="","",IF($I159&lt;&gt;"",$I159,IFERROR(IF(N(INDEX($E$4:$E$7,MATCH($C159,$D$4:$D$7,0)))=0,"",INDEX($E$4:$E$7,MATCH($C159,$D$4:$D$7,0))),"")))</f>
        <v/>
      </c>
      <c r="O159" s="42" t="str">
        <f aca="false">IF($E159="","",IF($L159&lt;&gt;"",$L159,IFERROR(IF(N(INDEX($F$4:$F$7,MATCH($C159,$D$4:$D$7,0)))=0,"",INDEX($F$4:$F$7,MATCH($C159,$D$4:$D$7,0))),"")))</f>
        <v/>
      </c>
      <c r="P159" s="43" t="str">
        <f aca="false">IF($E159="","",N($B$4)*M159)</f>
        <v/>
      </c>
      <c r="Q159" s="44" t="str">
        <f aca="false">IF(OR($E159="",$F159=""),"",ABS($E159-$F159))</f>
        <v/>
      </c>
      <c r="R159" s="45" t="str">
        <f aca="false">IF(OR($C159&lt;&gt;"Forex",Q159=""),"",Q159/IF($K159="",0.0001,$K159))</f>
        <v/>
      </c>
      <c r="S159" s="43" t="str">
        <f aca="false">IF(OR($C159&lt;&gt;"Forex",N159=""),"",IF($K159="",0.0001,$K159)*N159*IF($J159="",1,$J159))</f>
        <v/>
      </c>
      <c r="T159" s="43" t="str">
        <f aca="false">IF(OR(Q159="",N159=""),"",IF(Q159=0,"",Q159*N159*IF($J159="",1,$J159)))</f>
        <v/>
      </c>
      <c r="U159" s="42" t="str">
        <f aca="false">IF(OR(T159="",O159=""),"",ROUNDDOWN(P159/T159/O159+0.000000001,0)*O159)</f>
        <v/>
      </c>
      <c r="V159" s="42" t="str">
        <f aca="false">IF(U159="","",IF(N(INDEX($G$4:$G$7,MATCH($C159,$D$4:$D$7,0)))=0,"",ROUNDDOWN(N($B$4)*INDEX($G$4:$G$7,MATCH($C159,$D$4:$D$7,0))/($E159*N159*IF($J159="",1,$J159))/O159+0.000000001,0)*O159))</f>
        <v/>
      </c>
      <c r="W159" s="46" t="str">
        <f aca="false">IF(U159="","",IF(V159="",U159,MIN(U159,V159)))</f>
        <v/>
      </c>
      <c r="X159" s="47" t="str">
        <f aca="false">IF($E159="","",IFERROR(INDEX($H$4:$H$7,MATCH($C159,$D$4:$D$7,0)),""))</f>
        <v/>
      </c>
      <c r="Y159" s="43" t="str">
        <f aca="false">IF(W159="","",W159*T159)</f>
        <v/>
      </c>
      <c r="Z159" s="40" t="str">
        <f aca="false">IF(OR(Y159="",N($B$4)=0),"",Y159/$B$4)</f>
        <v/>
      </c>
      <c r="AA159" s="43" t="str">
        <f aca="false">IF(W159="","",W159*$E159*N159*IF($J159="",1,$J159))</f>
        <v/>
      </c>
      <c r="AB159" s="44" t="str">
        <f aca="false">IF(OR(Q159="",N(Q159)=0),"",IF($G159&lt;&gt;"",$G159,$E159+SIGN($E159-$F159)*$B$6*Q159))</f>
        <v/>
      </c>
      <c r="AC159" s="48" t="str">
        <f aca="false">IF(AB159="","",ABS(AB159-$E159)/Q159)</f>
        <v/>
      </c>
      <c r="AD159" s="43" t="str">
        <f aca="false">IF(OR(W159="",AB159=""),"",W159*ABS(AB159-$E159)*N159*IF($J159="",1,$J159))</f>
        <v/>
      </c>
      <c r="AE159" s="47" t="str">
        <f aca="false">IF($E159="","",IF(N($B$4)&lt;=0,"Enter account size",IF(ISNA(MATCH($C159,$D$4:$D$7,0)),"Pick a market",IF($F159="","Enter stop price",IF(Q159=0,"Stop equals entry",IF(AND($D159="Long",$F159&gt;$E159),"Stop above entry for a long",IF(AND($D159="Short",$F159&lt;$E159),"Stop below entry for a short",IF(N159="","Enter multiplier",IF(AND($G159&lt;&gt;"",($G159-$E159)*($E159-$F159)&lt;=0),"Target on wrong side of entry",IF(W159=0,"Size rounds to 0: risk too small",IF(W159&lt;U159,"Capped by max position","OK")))))))))))</f>
        <v/>
      </c>
    </row>
    <row r="160" customFormat="false" ht="15" hidden="false" customHeight="false" outlineLevel="0" collapsed="false">
      <c r="A160" s="32"/>
      <c r="B160" s="33"/>
      <c r="C160" s="33"/>
      <c r="D160" s="33"/>
      <c r="E160" s="34"/>
      <c r="F160" s="34"/>
      <c r="G160" s="34"/>
      <c r="H160" s="35"/>
      <c r="I160" s="36"/>
      <c r="J160" s="37"/>
      <c r="K160" s="38"/>
      <c r="L160" s="39"/>
      <c r="M160" s="40" t="str">
        <f aca="false">IF($E160="","",IF($H160&lt;&gt;"",$H160,$B$5))</f>
        <v/>
      </c>
      <c r="N160" s="41" t="str">
        <f aca="false">IF($E160="","",IF($I160&lt;&gt;"",$I160,IFERROR(IF(N(INDEX($E$4:$E$7,MATCH($C160,$D$4:$D$7,0)))=0,"",INDEX($E$4:$E$7,MATCH($C160,$D$4:$D$7,0))),"")))</f>
        <v/>
      </c>
      <c r="O160" s="42" t="str">
        <f aca="false">IF($E160="","",IF($L160&lt;&gt;"",$L160,IFERROR(IF(N(INDEX($F$4:$F$7,MATCH($C160,$D$4:$D$7,0)))=0,"",INDEX($F$4:$F$7,MATCH($C160,$D$4:$D$7,0))),"")))</f>
        <v/>
      </c>
      <c r="P160" s="43" t="str">
        <f aca="false">IF($E160="","",N($B$4)*M160)</f>
        <v/>
      </c>
      <c r="Q160" s="44" t="str">
        <f aca="false">IF(OR($E160="",$F160=""),"",ABS($E160-$F160))</f>
        <v/>
      </c>
      <c r="R160" s="45" t="str">
        <f aca="false">IF(OR($C160&lt;&gt;"Forex",Q160=""),"",Q160/IF($K160="",0.0001,$K160))</f>
        <v/>
      </c>
      <c r="S160" s="43" t="str">
        <f aca="false">IF(OR($C160&lt;&gt;"Forex",N160=""),"",IF($K160="",0.0001,$K160)*N160*IF($J160="",1,$J160))</f>
        <v/>
      </c>
      <c r="T160" s="43" t="str">
        <f aca="false">IF(OR(Q160="",N160=""),"",IF(Q160=0,"",Q160*N160*IF($J160="",1,$J160)))</f>
        <v/>
      </c>
      <c r="U160" s="42" t="str">
        <f aca="false">IF(OR(T160="",O160=""),"",ROUNDDOWN(P160/T160/O160+0.000000001,0)*O160)</f>
        <v/>
      </c>
      <c r="V160" s="42" t="str">
        <f aca="false">IF(U160="","",IF(N(INDEX($G$4:$G$7,MATCH($C160,$D$4:$D$7,0)))=0,"",ROUNDDOWN(N($B$4)*INDEX($G$4:$G$7,MATCH($C160,$D$4:$D$7,0))/($E160*N160*IF($J160="",1,$J160))/O160+0.000000001,0)*O160))</f>
        <v/>
      </c>
      <c r="W160" s="46" t="str">
        <f aca="false">IF(U160="","",IF(V160="",U160,MIN(U160,V160)))</f>
        <v/>
      </c>
      <c r="X160" s="47" t="str">
        <f aca="false">IF($E160="","",IFERROR(INDEX($H$4:$H$7,MATCH($C160,$D$4:$D$7,0)),""))</f>
        <v/>
      </c>
      <c r="Y160" s="43" t="str">
        <f aca="false">IF(W160="","",W160*T160)</f>
        <v/>
      </c>
      <c r="Z160" s="40" t="str">
        <f aca="false">IF(OR(Y160="",N($B$4)=0),"",Y160/$B$4)</f>
        <v/>
      </c>
      <c r="AA160" s="43" t="str">
        <f aca="false">IF(W160="","",W160*$E160*N160*IF($J160="",1,$J160))</f>
        <v/>
      </c>
      <c r="AB160" s="44" t="str">
        <f aca="false">IF(OR(Q160="",N(Q160)=0),"",IF($G160&lt;&gt;"",$G160,$E160+SIGN($E160-$F160)*$B$6*Q160))</f>
        <v/>
      </c>
      <c r="AC160" s="48" t="str">
        <f aca="false">IF(AB160="","",ABS(AB160-$E160)/Q160)</f>
        <v/>
      </c>
      <c r="AD160" s="43" t="str">
        <f aca="false">IF(OR(W160="",AB160=""),"",W160*ABS(AB160-$E160)*N160*IF($J160="",1,$J160))</f>
        <v/>
      </c>
      <c r="AE160" s="47" t="str">
        <f aca="false">IF($E160="","",IF(N($B$4)&lt;=0,"Enter account size",IF(ISNA(MATCH($C160,$D$4:$D$7,0)),"Pick a market",IF($F160="","Enter stop price",IF(Q160=0,"Stop equals entry",IF(AND($D160="Long",$F160&gt;$E160),"Stop above entry for a long",IF(AND($D160="Short",$F160&lt;$E160),"Stop below entry for a short",IF(N160="","Enter multiplier",IF(AND($G160&lt;&gt;"",($G160-$E160)*($E160-$F160)&lt;=0),"Target on wrong side of entry",IF(W160=0,"Size rounds to 0: risk too small",IF(W160&lt;U160,"Capped by max position","OK")))))))))))</f>
        <v/>
      </c>
    </row>
    <row r="161" customFormat="false" ht="15" hidden="false" customHeight="false" outlineLevel="0" collapsed="false">
      <c r="A161" s="32"/>
      <c r="B161" s="33"/>
      <c r="C161" s="33"/>
      <c r="D161" s="33"/>
      <c r="E161" s="34"/>
      <c r="F161" s="34"/>
      <c r="G161" s="34"/>
      <c r="H161" s="35"/>
      <c r="I161" s="36"/>
      <c r="J161" s="37"/>
      <c r="K161" s="38"/>
      <c r="L161" s="39"/>
      <c r="M161" s="40" t="str">
        <f aca="false">IF($E161="","",IF($H161&lt;&gt;"",$H161,$B$5))</f>
        <v/>
      </c>
      <c r="N161" s="41" t="str">
        <f aca="false">IF($E161="","",IF($I161&lt;&gt;"",$I161,IFERROR(IF(N(INDEX($E$4:$E$7,MATCH($C161,$D$4:$D$7,0)))=0,"",INDEX($E$4:$E$7,MATCH($C161,$D$4:$D$7,0))),"")))</f>
        <v/>
      </c>
      <c r="O161" s="42" t="str">
        <f aca="false">IF($E161="","",IF($L161&lt;&gt;"",$L161,IFERROR(IF(N(INDEX($F$4:$F$7,MATCH($C161,$D$4:$D$7,0)))=0,"",INDEX($F$4:$F$7,MATCH($C161,$D$4:$D$7,0))),"")))</f>
        <v/>
      </c>
      <c r="P161" s="43" t="str">
        <f aca="false">IF($E161="","",N($B$4)*M161)</f>
        <v/>
      </c>
      <c r="Q161" s="44" t="str">
        <f aca="false">IF(OR($E161="",$F161=""),"",ABS($E161-$F161))</f>
        <v/>
      </c>
      <c r="R161" s="45" t="str">
        <f aca="false">IF(OR($C161&lt;&gt;"Forex",Q161=""),"",Q161/IF($K161="",0.0001,$K161))</f>
        <v/>
      </c>
      <c r="S161" s="43" t="str">
        <f aca="false">IF(OR($C161&lt;&gt;"Forex",N161=""),"",IF($K161="",0.0001,$K161)*N161*IF($J161="",1,$J161))</f>
        <v/>
      </c>
      <c r="T161" s="43" t="str">
        <f aca="false">IF(OR(Q161="",N161=""),"",IF(Q161=0,"",Q161*N161*IF($J161="",1,$J161)))</f>
        <v/>
      </c>
      <c r="U161" s="42" t="str">
        <f aca="false">IF(OR(T161="",O161=""),"",ROUNDDOWN(P161/T161/O161+0.000000001,0)*O161)</f>
        <v/>
      </c>
      <c r="V161" s="42" t="str">
        <f aca="false">IF(U161="","",IF(N(INDEX($G$4:$G$7,MATCH($C161,$D$4:$D$7,0)))=0,"",ROUNDDOWN(N($B$4)*INDEX($G$4:$G$7,MATCH($C161,$D$4:$D$7,0))/($E161*N161*IF($J161="",1,$J161))/O161+0.000000001,0)*O161))</f>
        <v/>
      </c>
      <c r="W161" s="46" t="str">
        <f aca="false">IF(U161="","",IF(V161="",U161,MIN(U161,V161)))</f>
        <v/>
      </c>
      <c r="X161" s="47" t="str">
        <f aca="false">IF($E161="","",IFERROR(INDEX($H$4:$H$7,MATCH($C161,$D$4:$D$7,0)),""))</f>
        <v/>
      </c>
      <c r="Y161" s="43" t="str">
        <f aca="false">IF(W161="","",W161*T161)</f>
        <v/>
      </c>
      <c r="Z161" s="40" t="str">
        <f aca="false">IF(OR(Y161="",N($B$4)=0),"",Y161/$B$4)</f>
        <v/>
      </c>
      <c r="AA161" s="43" t="str">
        <f aca="false">IF(W161="","",W161*$E161*N161*IF($J161="",1,$J161))</f>
        <v/>
      </c>
      <c r="AB161" s="44" t="str">
        <f aca="false">IF(OR(Q161="",N(Q161)=0),"",IF($G161&lt;&gt;"",$G161,$E161+SIGN($E161-$F161)*$B$6*Q161))</f>
        <v/>
      </c>
      <c r="AC161" s="48" t="str">
        <f aca="false">IF(AB161="","",ABS(AB161-$E161)/Q161)</f>
        <v/>
      </c>
      <c r="AD161" s="43" t="str">
        <f aca="false">IF(OR(W161="",AB161=""),"",W161*ABS(AB161-$E161)*N161*IF($J161="",1,$J161))</f>
        <v/>
      </c>
      <c r="AE161" s="47" t="str">
        <f aca="false">IF($E161="","",IF(N($B$4)&lt;=0,"Enter account size",IF(ISNA(MATCH($C161,$D$4:$D$7,0)),"Pick a market",IF($F161="","Enter stop price",IF(Q161=0,"Stop equals entry",IF(AND($D161="Long",$F161&gt;$E161),"Stop above entry for a long",IF(AND($D161="Short",$F161&lt;$E161),"Stop below entry for a short",IF(N161="","Enter multiplier",IF(AND($G161&lt;&gt;"",($G161-$E161)*($E161-$F161)&lt;=0),"Target on wrong side of entry",IF(W161=0,"Size rounds to 0: risk too small",IF(W161&lt;U161,"Capped by max position","OK")))))))))))</f>
        <v/>
      </c>
    </row>
    <row r="162" customFormat="false" ht="15" hidden="false" customHeight="false" outlineLevel="0" collapsed="false">
      <c r="A162" s="32"/>
      <c r="B162" s="33"/>
      <c r="C162" s="33"/>
      <c r="D162" s="33"/>
      <c r="E162" s="34"/>
      <c r="F162" s="34"/>
      <c r="G162" s="34"/>
      <c r="H162" s="35"/>
      <c r="I162" s="36"/>
      <c r="J162" s="37"/>
      <c r="K162" s="38"/>
      <c r="L162" s="39"/>
      <c r="M162" s="40" t="str">
        <f aca="false">IF($E162="","",IF($H162&lt;&gt;"",$H162,$B$5))</f>
        <v/>
      </c>
      <c r="N162" s="41" t="str">
        <f aca="false">IF($E162="","",IF($I162&lt;&gt;"",$I162,IFERROR(IF(N(INDEX($E$4:$E$7,MATCH($C162,$D$4:$D$7,0)))=0,"",INDEX($E$4:$E$7,MATCH($C162,$D$4:$D$7,0))),"")))</f>
        <v/>
      </c>
      <c r="O162" s="42" t="str">
        <f aca="false">IF($E162="","",IF($L162&lt;&gt;"",$L162,IFERROR(IF(N(INDEX($F$4:$F$7,MATCH($C162,$D$4:$D$7,0)))=0,"",INDEX($F$4:$F$7,MATCH($C162,$D$4:$D$7,0))),"")))</f>
        <v/>
      </c>
      <c r="P162" s="43" t="str">
        <f aca="false">IF($E162="","",N($B$4)*M162)</f>
        <v/>
      </c>
      <c r="Q162" s="44" t="str">
        <f aca="false">IF(OR($E162="",$F162=""),"",ABS($E162-$F162))</f>
        <v/>
      </c>
      <c r="R162" s="45" t="str">
        <f aca="false">IF(OR($C162&lt;&gt;"Forex",Q162=""),"",Q162/IF($K162="",0.0001,$K162))</f>
        <v/>
      </c>
      <c r="S162" s="43" t="str">
        <f aca="false">IF(OR($C162&lt;&gt;"Forex",N162=""),"",IF($K162="",0.0001,$K162)*N162*IF($J162="",1,$J162))</f>
        <v/>
      </c>
      <c r="T162" s="43" t="str">
        <f aca="false">IF(OR(Q162="",N162=""),"",IF(Q162=0,"",Q162*N162*IF($J162="",1,$J162)))</f>
        <v/>
      </c>
      <c r="U162" s="42" t="str">
        <f aca="false">IF(OR(T162="",O162=""),"",ROUNDDOWN(P162/T162/O162+0.000000001,0)*O162)</f>
        <v/>
      </c>
      <c r="V162" s="42" t="str">
        <f aca="false">IF(U162="","",IF(N(INDEX($G$4:$G$7,MATCH($C162,$D$4:$D$7,0)))=0,"",ROUNDDOWN(N($B$4)*INDEX($G$4:$G$7,MATCH($C162,$D$4:$D$7,0))/($E162*N162*IF($J162="",1,$J162))/O162+0.000000001,0)*O162))</f>
        <v/>
      </c>
      <c r="W162" s="46" t="str">
        <f aca="false">IF(U162="","",IF(V162="",U162,MIN(U162,V162)))</f>
        <v/>
      </c>
      <c r="X162" s="47" t="str">
        <f aca="false">IF($E162="","",IFERROR(INDEX($H$4:$H$7,MATCH($C162,$D$4:$D$7,0)),""))</f>
        <v/>
      </c>
      <c r="Y162" s="43" t="str">
        <f aca="false">IF(W162="","",W162*T162)</f>
        <v/>
      </c>
      <c r="Z162" s="40" t="str">
        <f aca="false">IF(OR(Y162="",N($B$4)=0),"",Y162/$B$4)</f>
        <v/>
      </c>
      <c r="AA162" s="43" t="str">
        <f aca="false">IF(W162="","",W162*$E162*N162*IF($J162="",1,$J162))</f>
        <v/>
      </c>
      <c r="AB162" s="44" t="str">
        <f aca="false">IF(OR(Q162="",N(Q162)=0),"",IF($G162&lt;&gt;"",$G162,$E162+SIGN($E162-$F162)*$B$6*Q162))</f>
        <v/>
      </c>
      <c r="AC162" s="48" t="str">
        <f aca="false">IF(AB162="","",ABS(AB162-$E162)/Q162)</f>
        <v/>
      </c>
      <c r="AD162" s="43" t="str">
        <f aca="false">IF(OR(W162="",AB162=""),"",W162*ABS(AB162-$E162)*N162*IF($J162="",1,$J162))</f>
        <v/>
      </c>
      <c r="AE162" s="47" t="str">
        <f aca="false">IF($E162="","",IF(N($B$4)&lt;=0,"Enter account size",IF(ISNA(MATCH($C162,$D$4:$D$7,0)),"Pick a market",IF($F162="","Enter stop price",IF(Q162=0,"Stop equals entry",IF(AND($D162="Long",$F162&gt;$E162),"Stop above entry for a long",IF(AND($D162="Short",$F162&lt;$E162),"Stop below entry for a short",IF(N162="","Enter multiplier",IF(AND($G162&lt;&gt;"",($G162-$E162)*($E162-$F162)&lt;=0),"Target on wrong side of entry",IF(W162=0,"Size rounds to 0: risk too small",IF(W162&lt;U162,"Capped by max position","OK")))))))))))</f>
        <v/>
      </c>
    </row>
    <row r="163" customFormat="false" ht="15" hidden="false" customHeight="false" outlineLevel="0" collapsed="false">
      <c r="A163" s="32"/>
      <c r="B163" s="33"/>
      <c r="C163" s="33"/>
      <c r="D163" s="33"/>
      <c r="E163" s="34"/>
      <c r="F163" s="34"/>
      <c r="G163" s="34"/>
      <c r="H163" s="35"/>
      <c r="I163" s="36"/>
      <c r="J163" s="37"/>
      <c r="K163" s="38"/>
      <c r="L163" s="39"/>
      <c r="M163" s="40" t="str">
        <f aca="false">IF($E163="","",IF($H163&lt;&gt;"",$H163,$B$5))</f>
        <v/>
      </c>
      <c r="N163" s="41" t="str">
        <f aca="false">IF($E163="","",IF($I163&lt;&gt;"",$I163,IFERROR(IF(N(INDEX($E$4:$E$7,MATCH($C163,$D$4:$D$7,0)))=0,"",INDEX($E$4:$E$7,MATCH($C163,$D$4:$D$7,0))),"")))</f>
        <v/>
      </c>
      <c r="O163" s="42" t="str">
        <f aca="false">IF($E163="","",IF($L163&lt;&gt;"",$L163,IFERROR(IF(N(INDEX($F$4:$F$7,MATCH($C163,$D$4:$D$7,0)))=0,"",INDEX($F$4:$F$7,MATCH($C163,$D$4:$D$7,0))),"")))</f>
        <v/>
      </c>
      <c r="P163" s="43" t="str">
        <f aca="false">IF($E163="","",N($B$4)*M163)</f>
        <v/>
      </c>
      <c r="Q163" s="44" t="str">
        <f aca="false">IF(OR($E163="",$F163=""),"",ABS($E163-$F163))</f>
        <v/>
      </c>
      <c r="R163" s="45" t="str">
        <f aca="false">IF(OR($C163&lt;&gt;"Forex",Q163=""),"",Q163/IF($K163="",0.0001,$K163))</f>
        <v/>
      </c>
      <c r="S163" s="43" t="str">
        <f aca="false">IF(OR($C163&lt;&gt;"Forex",N163=""),"",IF($K163="",0.0001,$K163)*N163*IF($J163="",1,$J163))</f>
        <v/>
      </c>
      <c r="T163" s="43" t="str">
        <f aca="false">IF(OR(Q163="",N163=""),"",IF(Q163=0,"",Q163*N163*IF($J163="",1,$J163)))</f>
        <v/>
      </c>
      <c r="U163" s="42" t="str">
        <f aca="false">IF(OR(T163="",O163=""),"",ROUNDDOWN(P163/T163/O163+0.000000001,0)*O163)</f>
        <v/>
      </c>
      <c r="V163" s="42" t="str">
        <f aca="false">IF(U163="","",IF(N(INDEX($G$4:$G$7,MATCH($C163,$D$4:$D$7,0)))=0,"",ROUNDDOWN(N($B$4)*INDEX($G$4:$G$7,MATCH($C163,$D$4:$D$7,0))/($E163*N163*IF($J163="",1,$J163))/O163+0.000000001,0)*O163))</f>
        <v/>
      </c>
      <c r="W163" s="46" t="str">
        <f aca="false">IF(U163="","",IF(V163="",U163,MIN(U163,V163)))</f>
        <v/>
      </c>
      <c r="X163" s="47" t="str">
        <f aca="false">IF($E163="","",IFERROR(INDEX($H$4:$H$7,MATCH($C163,$D$4:$D$7,0)),""))</f>
        <v/>
      </c>
      <c r="Y163" s="43" t="str">
        <f aca="false">IF(W163="","",W163*T163)</f>
        <v/>
      </c>
      <c r="Z163" s="40" t="str">
        <f aca="false">IF(OR(Y163="",N($B$4)=0),"",Y163/$B$4)</f>
        <v/>
      </c>
      <c r="AA163" s="43" t="str">
        <f aca="false">IF(W163="","",W163*$E163*N163*IF($J163="",1,$J163))</f>
        <v/>
      </c>
      <c r="AB163" s="44" t="str">
        <f aca="false">IF(OR(Q163="",N(Q163)=0),"",IF($G163&lt;&gt;"",$G163,$E163+SIGN($E163-$F163)*$B$6*Q163))</f>
        <v/>
      </c>
      <c r="AC163" s="48" t="str">
        <f aca="false">IF(AB163="","",ABS(AB163-$E163)/Q163)</f>
        <v/>
      </c>
      <c r="AD163" s="43" t="str">
        <f aca="false">IF(OR(W163="",AB163=""),"",W163*ABS(AB163-$E163)*N163*IF($J163="",1,$J163))</f>
        <v/>
      </c>
      <c r="AE163" s="47" t="str">
        <f aca="false">IF($E163="","",IF(N($B$4)&lt;=0,"Enter account size",IF(ISNA(MATCH($C163,$D$4:$D$7,0)),"Pick a market",IF($F163="","Enter stop price",IF(Q163=0,"Stop equals entry",IF(AND($D163="Long",$F163&gt;$E163),"Stop above entry for a long",IF(AND($D163="Short",$F163&lt;$E163),"Stop below entry for a short",IF(N163="","Enter multiplier",IF(AND($G163&lt;&gt;"",($G163-$E163)*($E163-$F163)&lt;=0),"Target on wrong side of entry",IF(W163=0,"Size rounds to 0: risk too small",IF(W163&lt;U163,"Capped by max position","OK")))))))))))</f>
        <v/>
      </c>
    </row>
    <row r="164" customFormat="false" ht="15" hidden="false" customHeight="false" outlineLevel="0" collapsed="false">
      <c r="A164" s="32"/>
      <c r="B164" s="33"/>
      <c r="C164" s="33"/>
      <c r="D164" s="33"/>
      <c r="E164" s="34"/>
      <c r="F164" s="34"/>
      <c r="G164" s="34"/>
      <c r="H164" s="35"/>
      <c r="I164" s="36"/>
      <c r="J164" s="37"/>
      <c r="K164" s="38"/>
      <c r="L164" s="39"/>
      <c r="M164" s="40" t="str">
        <f aca="false">IF($E164="","",IF($H164&lt;&gt;"",$H164,$B$5))</f>
        <v/>
      </c>
      <c r="N164" s="41" t="str">
        <f aca="false">IF($E164="","",IF($I164&lt;&gt;"",$I164,IFERROR(IF(N(INDEX($E$4:$E$7,MATCH($C164,$D$4:$D$7,0)))=0,"",INDEX($E$4:$E$7,MATCH($C164,$D$4:$D$7,0))),"")))</f>
        <v/>
      </c>
      <c r="O164" s="42" t="str">
        <f aca="false">IF($E164="","",IF($L164&lt;&gt;"",$L164,IFERROR(IF(N(INDEX($F$4:$F$7,MATCH($C164,$D$4:$D$7,0)))=0,"",INDEX($F$4:$F$7,MATCH($C164,$D$4:$D$7,0))),"")))</f>
        <v/>
      </c>
      <c r="P164" s="43" t="str">
        <f aca="false">IF($E164="","",N($B$4)*M164)</f>
        <v/>
      </c>
      <c r="Q164" s="44" t="str">
        <f aca="false">IF(OR($E164="",$F164=""),"",ABS($E164-$F164))</f>
        <v/>
      </c>
      <c r="R164" s="45" t="str">
        <f aca="false">IF(OR($C164&lt;&gt;"Forex",Q164=""),"",Q164/IF($K164="",0.0001,$K164))</f>
        <v/>
      </c>
      <c r="S164" s="43" t="str">
        <f aca="false">IF(OR($C164&lt;&gt;"Forex",N164=""),"",IF($K164="",0.0001,$K164)*N164*IF($J164="",1,$J164))</f>
        <v/>
      </c>
      <c r="T164" s="43" t="str">
        <f aca="false">IF(OR(Q164="",N164=""),"",IF(Q164=0,"",Q164*N164*IF($J164="",1,$J164)))</f>
        <v/>
      </c>
      <c r="U164" s="42" t="str">
        <f aca="false">IF(OR(T164="",O164=""),"",ROUNDDOWN(P164/T164/O164+0.000000001,0)*O164)</f>
        <v/>
      </c>
      <c r="V164" s="42" t="str">
        <f aca="false">IF(U164="","",IF(N(INDEX($G$4:$G$7,MATCH($C164,$D$4:$D$7,0)))=0,"",ROUNDDOWN(N($B$4)*INDEX($G$4:$G$7,MATCH($C164,$D$4:$D$7,0))/($E164*N164*IF($J164="",1,$J164))/O164+0.000000001,0)*O164))</f>
        <v/>
      </c>
      <c r="W164" s="46" t="str">
        <f aca="false">IF(U164="","",IF(V164="",U164,MIN(U164,V164)))</f>
        <v/>
      </c>
      <c r="X164" s="47" t="str">
        <f aca="false">IF($E164="","",IFERROR(INDEX($H$4:$H$7,MATCH($C164,$D$4:$D$7,0)),""))</f>
        <v/>
      </c>
      <c r="Y164" s="43" t="str">
        <f aca="false">IF(W164="","",W164*T164)</f>
        <v/>
      </c>
      <c r="Z164" s="40" t="str">
        <f aca="false">IF(OR(Y164="",N($B$4)=0),"",Y164/$B$4)</f>
        <v/>
      </c>
      <c r="AA164" s="43" t="str">
        <f aca="false">IF(W164="","",W164*$E164*N164*IF($J164="",1,$J164))</f>
        <v/>
      </c>
      <c r="AB164" s="44" t="str">
        <f aca="false">IF(OR(Q164="",N(Q164)=0),"",IF($G164&lt;&gt;"",$G164,$E164+SIGN($E164-$F164)*$B$6*Q164))</f>
        <v/>
      </c>
      <c r="AC164" s="48" t="str">
        <f aca="false">IF(AB164="","",ABS(AB164-$E164)/Q164)</f>
        <v/>
      </c>
      <c r="AD164" s="43" t="str">
        <f aca="false">IF(OR(W164="",AB164=""),"",W164*ABS(AB164-$E164)*N164*IF($J164="",1,$J164))</f>
        <v/>
      </c>
      <c r="AE164" s="47" t="str">
        <f aca="false">IF($E164="","",IF(N($B$4)&lt;=0,"Enter account size",IF(ISNA(MATCH($C164,$D$4:$D$7,0)),"Pick a market",IF($F164="","Enter stop price",IF(Q164=0,"Stop equals entry",IF(AND($D164="Long",$F164&gt;$E164),"Stop above entry for a long",IF(AND($D164="Short",$F164&lt;$E164),"Stop below entry for a short",IF(N164="","Enter multiplier",IF(AND($G164&lt;&gt;"",($G164-$E164)*($E164-$F164)&lt;=0),"Target on wrong side of entry",IF(W164=0,"Size rounds to 0: risk too small",IF(W164&lt;U164,"Capped by max position","OK")))))))))))</f>
        <v/>
      </c>
    </row>
    <row r="165" customFormat="false" ht="15" hidden="false" customHeight="false" outlineLevel="0" collapsed="false">
      <c r="A165" s="32"/>
      <c r="B165" s="33"/>
      <c r="C165" s="33"/>
      <c r="D165" s="33"/>
      <c r="E165" s="34"/>
      <c r="F165" s="34"/>
      <c r="G165" s="34"/>
      <c r="H165" s="35"/>
      <c r="I165" s="36"/>
      <c r="J165" s="37"/>
      <c r="K165" s="38"/>
      <c r="L165" s="39"/>
      <c r="M165" s="40" t="str">
        <f aca="false">IF($E165="","",IF($H165&lt;&gt;"",$H165,$B$5))</f>
        <v/>
      </c>
      <c r="N165" s="41" t="str">
        <f aca="false">IF($E165="","",IF($I165&lt;&gt;"",$I165,IFERROR(IF(N(INDEX($E$4:$E$7,MATCH($C165,$D$4:$D$7,0)))=0,"",INDEX($E$4:$E$7,MATCH($C165,$D$4:$D$7,0))),"")))</f>
        <v/>
      </c>
      <c r="O165" s="42" t="str">
        <f aca="false">IF($E165="","",IF($L165&lt;&gt;"",$L165,IFERROR(IF(N(INDEX($F$4:$F$7,MATCH($C165,$D$4:$D$7,0)))=0,"",INDEX($F$4:$F$7,MATCH($C165,$D$4:$D$7,0))),"")))</f>
        <v/>
      </c>
      <c r="P165" s="43" t="str">
        <f aca="false">IF($E165="","",N($B$4)*M165)</f>
        <v/>
      </c>
      <c r="Q165" s="44" t="str">
        <f aca="false">IF(OR($E165="",$F165=""),"",ABS($E165-$F165))</f>
        <v/>
      </c>
      <c r="R165" s="45" t="str">
        <f aca="false">IF(OR($C165&lt;&gt;"Forex",Q165=""),"",Q165/IF($K165="",0.0001,$K165))</f>
        <v/>
      </c>
      <c r="S165" s="43" t="str">
        <f aca="false">IF(OR($C165&lt;&gt;"Forex",N165=""),"",IF($K165="",0.0001,$K165)*N165*IF($J165="",1,$J165))</f>
        <v/>
      </c>
      <c r="T165" s="43" t="str">
        <f aca="false">IF(OR(Q165="",N165=""),"",IF(Q165=0,"",Q165*N165*IF($J165="",1,$J165)))</f>
        <v/>
      </c>
      <c r="U165" s="42" t="str">
        <f aca="false">IF(OR(T165="",O165=""),"",ROUNDDOWN(P165/T165/O165+0.000000001,0)*O165)</f>
        <v/>
      </c>
      <c r="V165" s="42" t="str">
        <f aca="false">IF(U165="","",IF(N(INDEX($G$4:$G$7,MATCH($C165,$D$4:$D$7,0)))=0,"",ROUNDDOWN(N($B$4)*INDEX($G$4:$G$7,MATCH($C165,$D$4:$D$7,0))/($E165*N165*IF($J165="",1,$J165))/O165+0.000000001,0)*O165))</f>
        <v/>
      </c>
      <c r="W165" s="46" t="str">
        <f aca="false">IF(U165="","",IF(V165="",U165,MIN(U165,V165)))</f>
        <v/>
      </c>
      <c r="X165" s="47" t="str">
        <f aca="false">IF($E165="","",IFERROR(INDEX($H$4:$H$7,MATCH($C165,$D$4:$D$7,0)),""))</f>
        <v/>
      </c>
      <c r="Y165" s="43" t="str">
        <f aca="false">IF(W165="","",W165*T165)</f>
        <v/>
      </c>
      <c r="Z165" s="40" t="str">
        <f aca="false">IF(OR(Y165="",N($B$4)=0),"",Y165/$B$4)</f>
        <v/>
      </c>
      <c r="AA165" s="43" t="str">
        <f aca="false">IF(W165="","",W165*$E165*N165*IF($J165="",1,$J165))</f>
        <v/>
      </c>
      <c r="AB165" s="44" t="str">
        <f aca="false">IF(OR(Q165="",N(Q165)=0),"",IF($G165&lt;&gt;"",$G165,$E165+SIGN($E165-$F165)*$B$6*Q165))</f>
        <v/>
      </c>
      <c r="AC165" s="48" t="str">
        <f aca="false">IF(AB165="","",ABS(AB165-$E165)/Q165)</f>
        <v/>
      </c>
      <c r="AD165" s="43" t="str">
        <f aca="false">IF(OR(W165="",AB165=""),"",W165*ABS(AB165-$E165)*N165*IF($J165="",1,$J165))</f>
        <v/>
      </c>
      <c r="AE165" s="47" t="str">
        <f aca="false">IF($E165="","",IF(N($B$4)&lt;=0,"Enter account size",IF(ISNA(MATCH($C165,$D$4:$D$7,0)),"Pick a market",IF($F165="","Enter stop price",IF(Q165=0,"Stop equals entry",IF(AND($D165="Long",$F165&gt;$E165),"Stop above entry for a long",IF(AND($D165="Short",$F165&lt;$E165),"Stop below entry for a short",IF(N165="","Enter multiplier",IF(AND($G165&lt;&gt;"",($G165-$E165)*($E165-$F165)&lt;=0),"Target on wrong side of entry",IF(W165=0,"Size rounds to 0: risk too small",IF(W165&lt;U165,"Capped by max position","OK")))))))))))</f>
        <v/>
      </c>
    </row>
    <row r="166" customFormat="false" ht="15" hidden="false" customHeight="false" outlineLevel="0" collapsed="false">
      <c r="A166" s="32"/>
      <c r="B166" s="33"/>
      <c r="C166" s="33"/>
      <c r="D166" s="33"/>
      <c r="E166" s="34"/>
      <c r="F166" s="34"/>
      <c r="G166" s="34"/>
      <c r="H166" s="35"/>
      <c r="I166" s="36"/>
      <c r="J166" s="37"/>
      <c r="K166" s="38"/>
      <c r="L166" s="39"/>
      <c r="M166" s="40" t="str">
        <f aca="false">IF($E166="","",IF($H166&lt;&gt;"",$H166,$B$5))</f>
        <v/>
      </c>
      <c r="N166" s="41" t="str">
        <f aca="false">IF($E166="","",IF($I166&lt;&gt;"",$I166,IFERROR(IF(N(INDEX($E$4:$E$7,MATCH($C166,$D$4:$D$7,0)))=0,"",INDEX($E$4:$E$7,MATCH($C166,$D$4:$D$7,0))),"")))</f>
        <v/>
      </c>
      <c r="O166" s="42" t="str">
        <f aca="false">IF($E166="","",IF($L166&lt;&gt;"",$L166,IFERROR(IF(N(INDEX($F$4:$F$7,MATCH($C166,$D$4:$D$7,0)))=0,"",INDEX($F$4:$F$7,MATCH($C166,$D$4:$D$7,0))),"")))</f>
        <v/>
      </c>
      <c r="P166" s="43" t="str">
        <f aca="false">IF($E166="","",N($B$4)*M166)</f>
        <v/>
      </c>
      <c r="Q166" s="44" t="str">
        <f aca="false">IF(OR($E166="",$F166=""),"",ABS($E166-$F166))</f>
        <v/>
      </c>
      <c r="R166" s="45" t="str">
        <f aca="false">IF(OR($C166&lt;&gt;"Forex",Q166=""),"",Q166/IF($K166="",0.0001,$K166))</f>
        <v/>
      </c>
      <c r="S166" s="43" t="str">
        <f aca="false">IF(OR($C166&lt;&gt;"Forex",N166=""),"",IF($K166="",0.0001,$K166)*N166*IF($J166="",1,$J166))</f>
        <v/>
      </c>
      <c r="T166" s="43" t="str">
        <f aca="false">IF(OR(Q166="",N166=""),"",IF(Q166=0,"",Q166*N166*IF($J166="",1,$J166)))</f>
        <v/>
      </c>
      <c r="U166" s="42" t="str">
        <f aca="false">IF(OR(T166="",O166=""),"",ROUNDDOWN(P166/T166/O166+0.000000001,0)*O166)</f>
        <v/>
      </c>
      <c r="V166" s="42" t="str">
        <f aca="false">IF(U166="","",IF(N(INDEX($G$4:$G$7,MATCH($C166,$D$4:$D$7,0)))=0,"",ROUNDDOWN(N($B$4)*INDEX($G$4:$G$7,MATCH($C166,$D$4:$D$7,0))/($E166*N166*IF($J166="",1,$J166))/O166+0.000000001,0)*O166))</f>
        <v/>
      </c>
      <c r="W166" s="46" t="str">
        <f aca="false">IF(U166="","",IF(V166="",U166,MIN(U166,V166)))</f>
        <v/>
      </c>
      <c r="X166" s="47" t="str">
        <f aca="false">IF($E166="","",IFERROR(INDEX($H$4:$H$7,MATCH($C166,$D$4:$D$7,0)),""))</f>
        <v/>
      </c>
      <c r="Y166" s="43" t="str">
        <f aca="false">IF(W166="","",W166*T166)</f>
        <v/>
      </c>
      <c r="Z166" s="40" t="str">
        <f aca="false">IF(OR(Y166="",N($B$4)=0),"",Y166/$B$4)</f>
        <v/>
      </c>
      <c r="AA166" s="43" t="str">
        <f aca="false">IF(W166="","",W166*$E166*N166*IF($J166="",1,$J166))</f>
        <v/>
      </c>
      <c r="AB166" s="44" t="str">
        <f aca="false">IF(OR(Q166="",N(Q166)=0),"",IF($G166&lt;&gt;"",$G166,$E166+SIGN($E166-$F166)*$B$6*Q166))</f>
        <v/>
      </c>
      <c r="AC166" s="48" t="str">
        <f aca="false">IF(AB166="","",ABS(AB166-$E166)/Q166)</f>
        <v/>
      </c>
      <c r="AD166" s="43" t="str">
        <f aca="false">IF(OR(W166="",AB166=""),"",W166*ABS(AB166-$E166)*N166*IF($J166="",1,$J166))</f>
        <v/>
      </c>
      <c r="AE166" s="47" t="str">
        <f aca="false">IF($E166="","",IF(N($B$4)&lt;=0,"Enter account size",IF(ISNA(MATCH($C166,$D$4:$D$7,0)),"Pick a market",IF($F166="","Enter stop price",IF(Q166=0,"Stop equals entry",IF(AND($D166="Long",$F166&gt;$E166),"Stop above entry for a long",IF(AND($D166="Short",$F166&lt;$E166),"Stop below entry for a short",IF(N166="","Enter multiplier",IF(AND($G166&lt;&gt;"",($G166-$E166)*($E166-$F166)&lt;=0),"Target on wrong side of entry",IF(W166=0,"Size rounds to 0: risk too small",IF(W166&lt;U166,"Capped by max position","OK")))))))))))</f>
        <v/>
      </c>
    </row>
    <row r="167" customFormat="false" ht="15" hidden="false" customHeight="false" outlineLevel="0" collapsed="false">
      <c r="A167" s="32"/>
      <c r="B167" s="33"/>
      <c r="C167" s="33"/>
      <c r="D167" s="33"/>
      <c r="E167" s="34"/>
      <c r="F167" s="34"/>
      <c r="G167" s="34"/>
      <c r="H167" s="35"/>
      <c r="I167" s="36"/>
      <c r="J167" s="37"/>
      <c r="K167" s="38"/>
      <c r="L167" s="39"/>
      <c r="M167" s="40" t="str">
        <f aca="false">IF($E167="","",IF($H167&lt;&gt;"",$H167,$B$5))</f>
        <v/>
      </c>
      <c r="N167" s="41" t="str">
        <f aca="false">IF($E167="","",IF($I167&lt;&gt;"",$I167,IFERROR(IF(N(INDEX($E$4:$E$7,MATCH($C167,$D$4:$D$7,0)))=0,"",INDEX($E$4:$E$7,MATCH($C167,$D$4:$D$7,0))),"")))</f>
        <v/>
      </c>
      <c r="O167" s="42" t="str">
        <f aca="false">IF($E167="","",IF($L167&lt;&gt;"",$L167,IFERROR(IF(N(INDEX($F$4:$F$7,MATCH($C167,$D$4:$D$7,0)))=0,"",INDEX($F$4:$F$7,MATCH($C167,$D$4:$D$7,0))),"")))</f>
        <v/>
      </c>
      <c r="P167" s="43" t="str">
        <f aca="false">IF($E167="","",N($B$4)*M167)</f>
        <v/>
      </c>
      <c r="Q167" s="44" t="str">
        <f aca="false">IF(OR($E167="",$F167=""),"",ABS($E167-$F167))</f>
        <v/>
      </c>
      <c r="R167" s="45" t="str">
        <f aca="false">IF(OR($C167&lt;&gt;"Forex",Q167=""),"",Q167/IF($K167="",0.0001,$K167))</f>
        <v/>
      </c>
      <c r="S167" s="43" t="str">
        <f aca="false">IF(OR($C167&lt;&gt;"Forex",N167=""),"",IF($K167="",0.0001,$K167)*N167*IF($J167="",1,$J167))</f>
        <v/>
      </c>
      <c r="T167" s="43" t="str">
        <f aca="false">IF(OR(Q167="",N167=""),"",IF(Q167=0,"",Q167*N167*IF($J167="",1,$J167)))</f>
        <v/>
      </c>
      <c r="U167" s="42" t="str">
        <f aca="false">IF(OR(T167="",O167=""),"",ROUNDDOWN(P167/T167/O167+0.000000001,0)*O167)</f>
        <v/>
      </c>
      <c r="V167" s="42" t="str">
        <f aca="false">IF(U167="","",IF(N(INDEX($G$4:$G$7,MATCH($C167,$D$4:$D$7,0)))=0,"",ROUNDDOWN(N($B$4)*INDEX($G$4:$G$7,MATCH($C167,$D$4:$D$7,0))/($E167*N167*IF($J167="",1,$J167))/O167+0.000000001,0)*O167))</f>
        <v/>
      </c>
      <c r="W167" s="46" t="str">
        <f aca="false">IF(U167="","",IF(V167="",U167,MIN(U167,V167)))</f>
        <v/>
      </c>
      <c r="X167" s="47" t="str">
        <f aca="false">IF($E167="","",IFERROR(INDEX($H$4:$H$7,MATCH($C167,$D$4:$D$7,0)),""))</f>
        <v/>
      </c>
      <c r="Y167" s="43" t="str">
        <f aca="false">IF(W167="","",W167*T167)</f>
        <v/>
      </c>
      <c r="Z167" s="40" t="str">
        <f aca="false">IF(OR(Y167="",N($B$4)=0),"",Y167/$B$4)</f>
        <v/>
      </c>
      <c r="AA167" s="43" t="str">
        <f aca="false">IF(W167="","",W167*$E167*N167*IF($J167="",1,$J167))</f>
        <v/>
      </c>
      <c r="AB167" s="44" t="str">
        <f aca="false">IF(OR(Q167="",N(Q167)=0),"",IF($G167&lt;&gt;"",$G167,$E167+SIGN($E167-$F167)*$B$6*Q167))</f>
        <v/>
      </c>
      <c r="AC167" s="48" t="str">
        <f aca="false">IF(AB167="","",ABS(AB167-$E167)/Q167)</f>
        <v/>
      </c>
      <c r="AD167" s="43" t="str">
        <f aca="false">IF(OR(W167="",AB167=""),"",W167*ABS(AB167-$E167)*N167*IF($J167="",1,$J167))</f>
        <v/>
      </c>
      <c r="AE167" s="47" t="str">
        <f aca="false">IF($E167="","",IF(N($B$4)&lt;=0,"Enter account size",IF(ISNA(MATCH($C167,$D$4:$D$7,0)),"Pick a market",IF($F167="","Enter stop price",IF(Q167=0,"Stop equals entry",IF(AND($D167="Long",$F167&gt;$E167),"Stop above entry for a long",IF(AND($D167="Short",$F167&lt;$E167),"Stop below entry for a short",IF(N167="","Enter multiplier",IF(AND($G167&lt;&gt;"",($G167-$E167)*($E167-$F167)&lt;=0),"Target on wrong side of entry",IF(W167=0,"Size rounds to 0: risk too small",IF(W167&lt;U167,"Capped by max position","OK")))))))))))</f>
        <v/>
      </c>
    </row>
    <row r="168" customFormat="false" ht="15" hidden="false" customHeight="false" outlineLevel="0" collapsed="false">
      <c r="A168" s="32"/>
      <c r="B168" s="33"/>
      <c r="C168" s="33"/>
      <c r="D168" s="33"/>
      <c r="E168" s="34"/>
      <c r="F168" s="34"/>
      <c r="G168" s="34"/>
      <c r="H168" s="35"/>
      <c r="I168" s="36"/>
      <c r="J168" s="37"/>
      <c r="K168" s="38"/>
      <c r="L168" s="39"/>
      <c r="M168" s="40" t="str">
        <f aca="false">IF($E168="","",IF($H168&lt;&gt;"",$H168,$B$5))</f>
        <v/>
      </c>
      <c r="N168" s="41" t="str">
        <f aca="false">IF($E168="","",IF($I168&lt;&gt;"",$I168,IFERROR(IF(N(INDEX($E$4:$E$7,MATCH($C168,$D$4:$D$7,0)))=0,"",INDEX($E$4:$E$7,MATCH($C168,$D$4:$D$7,0))),"")))</f>
        <v/>
      </c>
      <c r="O168" s="42" t="str">
        <f aca="false">IF($E168="","",IF($L168&lt;&gt;"",$L168,IFERROR(IF(N(INDEX($F$4:$F$7,MATCH($C168,$D$4:$D$7,0)))=0,"",INDEX($F$4:$F$7,MATCH($C168,$D$4:$D$7,0))),"")))</f>
        <v/>
      </c>
      <c r="P168" s="43" t="str">
        <f aca="false">IF($E168="","",N($B$4)*M168)</f>
        <v/>
      </c>
      <c r="Q168" s="44" t="str">
        <f aca="false">IF(OR($E168="",$F168=""),"",ABS($E168-$F168))</f>
        <v/>
      </c>
      <c r="R168" s="45" t="str">
        <f aca="false">IF(OR($C168&lt;&gt;"Forex",Q168=""),"",Q168/IF($K168="",0.0001,$K168))</f>
        <v/>
      </c>
      <c r="S168" s="43" t="str">
        <f aca="false">IF(OR($C168&lt;&gt;"Forex",N168=""),"",IF($K168="",0.0001,$K168)*N168*IF($J168="",1,$J168))</f>
        <v/>
      </c>
      <c r="T168" s="43" t="str">
        <f aca="false">IF(OR(Q168="",N168=""),"",IF(Q168=0,"",Q168*N168*IF($J168="",1,$J168)))</f>
        <v/>
      </c>
      <c r="U168" s="42" t="str">
        <f aca="false">IF(OR(T168="",O168=""),"",ROUNDDOWN(P168/T168/O168+0.000000001,0)*O168)</f>
        <v/>
      </c>
      <c r="V168" s="42" t="str">
        <f aca="false">IF(U168="","",IF(N(INDEX($G$4:$G$7,MATCH($C168,$D$4:$D$7,0)))=0,"",ROUNDDOWN(N($B$4)*INDEX($G$4:$G$7,MATCH($C168,$D$4:$D$7,0))/($E168*N168*IF($J168="",1,$J168))/O168+0.000000001,0)*O168))</f>
        <v/>
      </c>
      <c r="W168" s="46" t="str">
        <f aca="false">IF(U168="","",IF(V168="",U168,MIN(U168,V168)))</f>
        <v/>
      </c>
      <c r="X168" s="47" t="str">
        <f aca="false">IF($E168="","",IFERROR(INDEX($H$4:$H$7,MATCH($C168,$D$4:$D$7,0)),""))</f>
        <v/>
      </c>
      <c r="Y168" s="43" t="str">
        <f aca="false">IF(W168="","",W168*T168)</f>
        <v/>
      </c>
      <c r="Z168" s="40" t="str">
        <f aca="false">IF(OR(Y168="",N($B$4)=0),"",Y168/$B$4)</f>
        <v/>
      </c>
      <c r="AA168" s="43" t="str">
        <f aca="false">IF(W168="","",W168*$E168*N168*IF($J168="",1,$J168))</f>
        <v/>
      </c>
      <c r="AB168" s="44" t="str">
        <f aca="false">IF(OR(Q168="",N(Q168)=0),"",IF($G168&lt;&gt;"",$G168,$E168+SIGN($E168-$F168)*$B$6*Q168))</f>
        <v/>
      </c>
      <c r="AC168" s="48" t="str">
        <f aca="false">IF(AB168="","",ABS(AB168-$E168)/Q168)</f>
        <v/>
      </c>
      <c r="AD168" s="43" t="str">
        <f aca="false">IF(OR(W168="",AB168=""),"",W168*ABS(AB168-$E168)*N168*IF($J168="",1,$J168))</f>
        <v/>
      </c>
      <c r="AE168" s="47" t="str">
        <f aca="false">IF($E168="","",IF(N($B$4)&lt;=0,"Enter account size",IF(ISNA(MATCH($C168,$D$4:$D$7,0)),"Pick a market",IF($F168="","Enter stop price",IF(Q168=0,"Stop equals entry",IF(AND($D168="Long",$F168&gt;$E168),"Stop above entry for a long",IF(AND($D168="Short",$F168&lt;$E168),"Stop below entry for a short",IF(N168="","Enter multiplier",IF(AND($G168&lt;&gt;"",($G168-$E168)*($E168-$F168)&lt;=0),"Target on wrong side of entry",IF(W168=0,"Size rounds to 0: risk too small",IF(W168&lt;U168,"Capped by max position","OK")))))))))))</f>
        <v/>
      </c>
    </row>
    <row r="169" customFormat="false" ht="15" hidden="false" customHeight="false" outlineLevel="0" collapsed="false">
      <c r="A169" s="32"/>
      <c r="B169" s="33"/>
      <c r="C169" s="33"/>
      <c r="D169" s="33"/>
      <c r="E169" s="34"/>
      <c r="F169" s="34"/>
      <c r="G169" s="34"/>
      <c r="H169" s="35"/>
      <c r="I169" s="36"/>
      <c r="J169" s="37"/>
      <c r="K169" s="38"/>
      <c r="L169" s="39"/>
      <c r="M169" s="40" t="str">
        <f aca="false">IF($E169="","",IF($H169&lt;&gt;"",$H169,$B$5))</f>
        <v/>
      </c>
      <c r="N169" s="41" t="str">
        <f aca="false">IF($E169="","",IF($I169&lt;&gt;"",$I169,IFERROR(IF(N(INDEX($E$4:$E$7,MATCH($C169,$D$4:$D$7,0)))=0,"",INDEX($E$4:$E$7,MATCH($C169,$D$4:$D$7,0))),"")))</f>
        <v/>
      </c>
      <c r="O169" s="42" t="str">
        <f aca="false">IF($E169="","",IF($L169&lt;&gt;"",$L169,IFERROR(IF(N(INDEX($F$4:$F$7,MATCH($C169,$D$4:$D$7,0)))=0,"",INDEX($F$4:$F$7,MATCH($C169,$D$4:$D$7,0))),"")))</f>
        <v/>
      </c>
      <c r="P169" s="43" t="str">
        <f aca="false">IF($E169="","",N($B$4)*M169)</f>
        <v/>
      </c>
      <c r="Q169" s="44" t="str">
        <f aca="false">IF(OR($E169="",$F169=""),"",ABS($E169-$F169))</f>
        <v/>
      </c>
      <c r="R169" s="45" t="str">
        <f aca="false">IF(OR($C169&lt;&gt;"Forex",Q169=""),"",Q169/IF($K169="",0.0001,$K169))</f>
        <v/>
      </c>
      <c r="S169" s="43" t="str">
        <f aca="false">IF(OR($C169&lt;&gt;"Forex",N169=""),"",IF($K169="",0.0001,$K169)*N169*IF($J169="",1,$J169))</f>
        <v/>
      </c>
      <c r="T169" s="43" t="str">
        <f aca="false">IF(OR(Q169="",N169=""),"",IF(Q169=0,"",Q169*N169*IF($J169="",1,$J169)))</f>
        <v/>
      </c>
      <c r="U169" s="42" t="str">
        <f aca="false">IF(OR(T169="",O169=""),"",ROUNDDOWN(P169/T169/O169+0.000000001,0)*O169)</f>
        <v/>
      </c>
      <c r="V169" s="42" t="str">
        <f aca="false">IF(U169="","",IF(N(INDEX($G$4:$G$7,MATCH($C169,$D$4:$D$7,0)))=0,"",ROUNDDOWN(N($B$4)*INDEX($G$4:$G$7,MATCH($C169,$D$4:$D$7,0))/($E169*N169*IF($J169="",1,$J169))/O169+0.000000001,0)*O169))</f>
        <v/>
      </c>
      <c r="W169" s="46" t="str">
        <f aca="false">IF(U169="","",IF(V169="",U169,MIN(U169,V169)))</f>
        <v/>
      </c>
      <c r="X169" s="47" t="str">
        <f aca="false">IF($E169="","",IFERROR(INDEX($H$4:$H$7,MATCH($C169,$D$4:$D$7,0)),""))</f>
        <v/>
      </c>
      <c r="Y169" s="43" t="str">
        <f aca="false">IF(W169="","",W169*T169)</f>
        <v/>
      </c>
      <c r="Z169" s="40" t="str">
        <f aca="false">IF(OR(Y169="",N($B$4)=0),"",Y169/$B$4)</f>
        <v/>
      </c>
      <c r="AA169" s="43" t="str">
        <f aca="false">IF(W169="","",W169*$E169*N169*IF($J169="",1,$J169))</f>
        <v/>
      </c>
      <c r="AB169" s="44" t="str">
        <f aca="false">IF(OR(Q169="",N(Q169)=0),"",IF($G169&lt;&gt;"",$G169,$E169+SIGN($E169-$F169)*$B$6*Q169))</f>
        <v/>
      </c>
      <c r="AC169" s="48" t="str">
        <f aca="false">IF(AB169="","",ABS(AB169-$E169)/Q169)</f>
        <v/>
      </c>
      <c r="AD169" s="43" t="str">
        <f aca="false">IF(OR(W169="",AB169=""),"",W169*ABS(AB169-$E169)*N169*IF($J169="",1,$J169))</f>
        <v/>
      </c>
      <c r="AE169" s="47" t="str">
        <f aca="false">IF($E169="","",IF(N($B$4)&lt;=0,"Enter account size",IF(ISNA(MATCH($C169,$D$4:$D$7,0)),"Pick a market",IF($F169="","Enter stop price",IF(Q169=0,"Stop equals entry",IF(AND($D169="Long",$F169&gt;$E169),"Stop above entry for a long",IF(AND($D169="Short",$F169&lt;$E169),"Stop below entry for a short",IF(N169="","Enter multiplier",IF(AND($G169&lt;&gt;"",($G169-$E169)*($E169-$F169)&lt;=0),"Target on wrong side of entry",IF(W169=0,"Size rounds to 0: risk too small",IF(W169&lt;U169,"Capped by max position","OK")))))))))))</f>
        <v/>
      </c>
    </row>
    <row r="170" customFormat="false" ht="15" hidden="false" customHeight="false" outlineLevel="0" collapsed="false">
      <c r="A170" s="32"/>
      <c r="B170" s="33"/>
      <c r="C170" s="33"/>
      <c r="D170" s="33"/>
      <c r="E170" s="34"/>
      <c r="F170" s="34"/>
      <c r="G170" s="34"/>
      <c r="H170" s="35"/>
      <c r="I170" s="36"/>
      <c r="J170" s="37"/>
      <c r="K170" s="38"/>
      <c r="L170" s="39"/>
      <c r="M170" s="40" t="str">
        <f aca="false">IF($E170="","",IF($H170&lt;&gt;"",$H170,$B$5))</f>
        <v/>
      </c>
      <c r="N170" s="41" t="str">
        <f aca="false">IF($E170="","",IF($I170&lt;&gt;"",$I170,IFERROR(IF(N(INDEX($E$4:$E$7,MATCH($C170,$D$4:$D$7,0)))=0,"",INDEX($E$4:$E$7,MATCH($C170,$D$4:$D$7,0))),"")))</f>
        <v/>
      </c>
      <c r="O170" s="42" t="str">
        <f aca="false">IF($E170="","",IF($L170&lt;&gt;"",$L170,IFERROR(IF(N(INDEX($F$4:$F$7,MATCH($C170,$D$4:$D$7,0)))=0,"",INDEX($F$4:$F$7,MATCH($C170,$D$4:$D$7,0))),"")))</f>
        <v/>
      </c>
      <c r="P170" s="43" t="str">
        <f aca="false">IF($E170="","",N($B$4)*M170)</f>
        <v/>
      </c>
      <c r="Q170" s="44" t="str">
        <f aca="false">IF(OR($E170="",$F170=""),"",ABS($E170-$F170))</f>
        <v/>
      </c>
      <c r="R170" s="45" t="str">
        <f aca="false">IF(OR($C170&lt;&gt;"Forex",Q170=""),"",Q170/IF($K170="",0.0001,$K170))</f>
        <v/>
      </c>
      <c r="S170" s="43" t="str">
        <f aca="false">IF(OR($C170&lt;&gt;"Forex",N170=""),"",IF($K170="",0.0001,$K170)*N170*IF($J170="",1,$J170))</f>
        <v/>
      </c>
      <c r="T170" s="43" t="str">
        <f aca="false">IF(OR(Q170="",N170=""),"",IF(Q170=0,"",Q170*N170*IF($J170="",1,$J170)))</f>
        <v/>
      </c>
      <c r="U170" s="42" t="str">
        <f aca="false">IF(OR(T170="",O170=""),"",ROUNDDOWN(P170/T170/O170+0.000000001,0)*O170)</f>
        <v/>
      </c>
      <c r="V170" s="42" t="str">
        <f aca="false">IF(U170="","",IF(N(INDEX($G$4:$G$7,MATCH($C170,$D$4:$D$7,0)))=0,"",ROUNDDOWN(N($B$4)*INDEX($G$4:$G$7,MATCH($C170,$D$4:$D$7,0))/($E170*N170*IF($J170="",1,$J170))/O170+0.000000001,0)*O170))</f>
        <v/>
      </c>
      <c r="W170" s="46" t="str">
        <f aca="false">IF(U170="","",IF(V170="",U170,MIN(U170,V170)))</f>
        <v/>
      </c>
      <c r="X170" s="47" t="str">
        <f aca="false">IF($E170="","",IFERROR(INDEX($H$4:$H$7,MATCH($C170,$D$4:$D$7,0)),""))</f>
        <v/>
      </c>
      <c r="Y170" s="43" t="str">
        <f aca="false">IF(W170="","",W170*T170)</f>
        <v/>
      </c>
      <c r="Z170" s="40" t="str">
        <f aca="false">IF(OR(Y170="",N($B$4)=0),"",Y170/$B$4)</f>
        <v/>
      </c>
      <c r="AA170" s="43" t="str">
        <f aca="false">IF(W170="","",W170*$E170*N170*IF($J170="",1,$J170))</f>
        <v/>
      </c>
      <c r="AB170" s="44" t="str">
        <f aca="false">IF(OR(Q170="",N(Q170)=0),"",IF($G170&lt;&gt;"",$G170,$E170+SIGN($E170-$F170)*$B$6*Q170))</f>
        <v/>
      </c>
      <c r="AC170" s="48" t="str">
        <f aca="false">IF(AB170="","",ABS(AB170-$E170)/Q170)</f>
        <v/>
      </c>
      <c r="AD170" s="43" t="str">
        <f aca="false">IF(OR(W170="",AB170=""),"",W170*ABS(AB170-$E170)*N170*IF($J170="",1,$J170))</f>
        <v/>
      </c>
      <c r="AE170" s="47" t="str">
        <f aca="false">IF($E170="","",IF(N($B$4)&lt;=0,"Enter account size",IF(ISNA(MATCH($C170,$D$4:$D$7,0)),"Pick a market",IF($F170="","Enter stop price",IF(Q170=0,"Stop equals entry",IF(AND($D170="Long",$F170&gt;$E170),"Stop above entry for a long",IF(AND($D170="Short",$F170&lt;$E170),"Stop below entry for a short",IF(N170="","Enter multiplier",IF(AND($G170&lt;&gt;"",($G170-$E170)*($E170-$F170)&lt;=0),"Target on wrong side of entry",IF(W170=0,"Size rounds to 0: risk too small",IF(W170&lt;U170,"Capped by max position","OK")))))))))))</f>
        <v/>
      </c>
    </row>
    <row r="171" customFormat="false" ht="15" hidden="false" customHeight="false" outlineLevel="0" collapsed="false">
      <c r="A171" s="32"/>
      <c r="B171" s="33"/>
      <c r="C171" s="33"/>
      <c r="D171" s="33"/>
      <c r="E171" s="34"/>
      <c r="F171" s="34"/>
      <c r="G171" s="34"/>
      <c r="H171" s="35"/>
      <c r="I171" s="36"/>
      <c r="J171" s="37"/>
      <c r="K171" s="38"/>
      <c r="L171" s="39"/>
      <c r="M171" s="40" t="str">
        <f aca="false">IF($E171="","",IF($H171&lt;&gt;"",$H171,$B$5))</f>
        <v/>
      </c>
      <c r="N171" s="41" t="str">
        <f aca="false">IF($E171="","",IF($I171&lt;&gt;"",$I171,IFERROR(IF(N(INDEX($E$4:$E$7,MATCH($C171,$D$4:$D$7,0)))=0,"",INDEX($E$4:$E$7,MATCH($C171,$D$4:$D$7,0))),"")))</f>
        <v/>
      </c>
      <c r="O171" s="42" t="str">
        <f aca="false">IF($E171="","",IF($L171&lt;&gt;"",$L171,IFERROR(IF(N(INDEX($F$4:$F$7,MATCH($C171,$D$4:$D$7,0)))=0,"",INDEX($F$4:$F$7,MATCH($C171,$D$4:$D$7,0))),"")))</f>
        <v/>
      </c>
      <c r="P171" s="43" t="str">
        <f aca="false">IF($E171="","",N($B$4)*M171)</f>
        <v/>
      </c>
      <c r="Q171" s="44" t="str">
        <f aca="false">IF(OR($E171="",$F171=""),"",ABS($E171-$F171))</f>
        <v/>
      </c>
      <c r="R171" s="45" t="str">
        <f aca="false">IF(OR($C171&lt;&gt;"Forex",Q171=""),"",Q171/IF($K171="",0.0001,$K171))</f>
        <v/>
      </c>
      <c r="S171" s="43" t="str">
        <f aca="false">IF(OR($C171&lt;&gt;"Forex",N171=""),"",IF($K171="",0.0001,$K171)*N171*IF($J171="",1,$J171))</f>
        <v/>
      </c>
      <c r="T171" s="43" t="str">
        <f aca="false">IF(OR(Q171="",N171=""),"",IF(Q171=0,"",Q171*N171*IF($J171="",1,$J171)))</f>
        <v/>
      </c>
      <c r="U171" s="42" t="str">
        <f aca="false">IF(OR(T171="",O171=""),"",ROUNDDOWN(P171/T171/O171+0.000000001,0)*O171)</f>
        <v/>
      </c>
      <c r="V171" s="42" t="str">
        <f aca="false">IF(U171="","",IF(N(INDEX($G$4:$G$7,MATCH($C171,$D$4:$D$7,0)))=0,"",ROUNDDOWN(N($B$4)*INDEX($G$4:$G$7,MATCH($C171,$D$4:$D$7,0))/($E171*N171*IF($J171="",1,$J171))/O171+0.000000001,0)*O171))</f>
        <v/>
      </c>
      <c r="W171" s="46" t="str">
        <f aca="false">IF(U171="","",IF(V171="",U171,MIN(U171,V171)))</f>
        <v/>
      </c>
      <c r="X171" s="47" t="str">
        <f aca="false">IF($E171="","",IFERROR(INDEX($H$4:$H$7,MATCH($C171,$D$4:$D$7,0)),""))</f>
        <v/>
      </c>
      <c r="Y171" s="43" t="str">
        <f aca="false">IF(W171="","",W171*T171)</f>
        <v/>
      </c>
      <c r="Z171" s="40" t="str">
        <f aca="false">IF(OR(Y171="",N($B$4)=0),"",Y171/$B$4)</f>
        <v/>
      </c>
      <c r="AA171" s="43" t="str">
        <f aca="false">IF(W171="","",W171*$E171*N171*IF($J171="",1,$J171))</f>
        <v/>
      </c>
      <c r="AB171" s="44" t="str">
        <f aca="false">IF(OR(Q171="",N(Q171)=0),"",IF($G171&lt;&gt;"",$G171,$E171+SIGN($E171-$F171)*$B$6*Q171))</f>
        <v/>
      </c>
      <c r="AC171" s="48" t="str">
        <f aca="false">IF(AB171="","",ABS(AB171-$E171)/Q171)</f>
        <v/>
      </c>
      <c r="AD171" s="43" t="str">
        <f aca="false">IF(OR(W171="",AB171=""),"",W171*ABS(AB171-$E171)*N171*IF($J171="",1,$J171))</f>
        <v/>
      </c>
      <c r="AE171" s="47" t="str">
        <f aca="false">IF($E171="","",IF(N($B$4)&lt;=0,"Enter account size",IF(ISNA(MATCH($C171,$D$4:$D$7,0)),"Pick a market",IF($F171="","Enter stop price",IF(Q171=0,"Stop equals entry",IF(AND($D171="Long",$F171&gt;$E171),"Stop above entry for a long",IF(AND($D171="Short",$F171&lt;$E171),"Stop below entry for a short",IF(N171="","Enter multiplier",IF(AND($G171&lt;&gt;"",($G171-$E171)*($E171-$F171)&lt;=0),"Target on wrong side of entry",IF(W171=0,"Size rounds to 0: risk too small",IF(W171&lt;U171,"Capped by max position","OK")))))))))))</f>
        <v/>
      </c>
    </row>
    <row r="172" customFormat="false" ht="15" hidden="false" customHeight="false" outlineLevel="0" collapsed="false">
      <c r="A172" s="32"/>
      <c r="B172" s="33"/>
      <c r="C172" s="33"/>
      <c r="D172" s="33"/>
      <c r="E172" s="34"/>
      <c r="F172" s="34"/>
      <c r="G172" s="34"/>
      <c r="H172" s="35"/>
      <c r="I172" s="36"/>
      <c r="J172" s="37"/>
      <c r="K172" s="38"/>
      <c r="L172" s="39"/>
      <c r="M172" s="40" t="str">
        <f aca="false">IF($E172="","",IF($H172&lt;&gt;"",$H172,$B$5))</f>
        <v/>
      </c>
      <c r="N172" s="41" t="str">
        <f aca="false">IF($E172="","",IF($I172&lt;&gt;"",$I172,IFERROR(IF(N(INDEX($E$4:$E$7,MATCH($C172,$D$4:$D$7,0)))=0,"",INDEX($E$4:$E$7,MATCH($C172,$D$4:$D$7,0))),"")))</f>
        <v/>
      </c>
      <c r="O172" s="42" t="str">
        <f aca="false">IF($E172="","",IF($L172&lt;&gt;"",$L172,IFERROR(IF(N(INDEX($F$4:$F$7,MATCH($C172,$D$4:$D$7,0)))=0,"",INDEX($F$4:$F$7,MATCH($C172,$D$4:$D$7,0))),"")))</f>
        <v/>
      </c>
      <c r="P172" s="43" t="str">
        <f aca="false">IF($E172="","",N($B$4)*M172)</f>
        <v/>
      </c>
      <c r="Q172" s="44" t="str">
        <f aca="false">IF(OR($E172="",$F172=""),"",ABS($E172-$F172))</f>
        <v/>
      </c>
      <c r="R172" s="45" t="str">
        <f aca="false">IF(OR($C172&lt;&gt;"Forex",Q172=""),"",Q172/IF($K172="",0.0001,$K172))</f>
        <v/>
      </c>
      <c r="S172" s="43" t="str">
        <f aca="false">IF(OR($C172&lt;&gt;"Forex",N172=""),"",IF($K172="",0.0001,$K172)*N172*IF($J172="",1,$J172))</f>
        <v/>
      </c>
      <c r="T172" s="43" t="str">
        <f aca="false">IF(OR(Q172="",N172=""),"",IF(Q172=0,"",Q172*N172*IF($J172="",1,$J172)))</f>
        <v/>
      </c>
      <c r="U172" s="42" t="str">
        <f aca="false">IF(OR(T172="",O172=""),"",ROUNDDOWN(P172/T172/O172+0.000000001,0)*O172)</f>
        <v/>
      </c>
      <c r="V172" s="42" t="str">
        <f aca="false">IF(U172="","",IF(N(INDEX($G$4:$G$7,MATCH($C172,$D$4:$D$7,0)))=0,"",ROUNDDOWN(N($B$4)*INDEX($G$4:$G$7,MATCH($C172,$D$4:$D$7,0))/($E172*N172*IF($J172="",1,$J172))/O172+0.000000001,0)*O172))</f>
        <v/>
      </c>
      <c r="W172" s="46" t="str">
        <f aca="false">IF(U172="","",IF(V172="",U172,MIN(U172,V172)))</f>
        <v/>
      </c>
      <c r="X172" s="47" t="str">
        <f aca="false">IF($E172="","",IFERROR(INDEX($H$4:$H$7,MATCH($C172,$D$4:$D$7,0)),""))</f>
        <v/>
      </c>
      <c r="Y172" s="43" t="str">
        <f aca="false">IF(W172="","",W172*T172)</f>
        <v/>
      </c>
      <c r="Z172" s="40" t="str">
        <f aca="false">IF(OR(Y172="",N($B$4)=0),"",Y172/$B$4)</f>
        <v/>
      </c>
      <c r="AA172" s="43" t="str">
        <f aca="false">IF(W172="","",W172*$E172*N172*IF($J172="",1,$J172))</f>
        <v/>
      </c>
      <c r="AB172" s="44" t="str">
        <f aca="false">IF(OR(Q172="",N(Q172)=0),"",IF($G172&lt;&gt;"",$G172,$E172+SIGN($E172-$F172)*$B$6*Q172))</f>
        <v/>
      </c>
      <c r="AC172" s="48" t="str">
        <f aca="false">IF(AB172="","",ABS(AB172-$E172)/Q172)</f>
        <v/>
      </c>
      <c r="AD172" s="43" t="str">
        <f aca="false">IF(OR(W172="",AB172=""),"",W172*ABS(AB172-$E172)*N172*IF($J172="",1,$J172))</f>
        <v/>
      </c>
      <c r="AE172" s="47" t="str">
        <f aca="false">IF($E172="","",IF(N($B$4)&lt;=0,"Enter account size",IF(ISNA(MATCH($C172,$D$4:$D$7,0)),"Pick a market",IF($F172="","Enter stop price",IF(Q172=0,"Stop equals entry",IF(AND($D172="Long",$F172&gt;$E172),"Stop above entry for a long",IF(AND($D172="Short",$F172&lt;$E172),"Stop below entry for a short",IF(N172="","Enter multiplier",IF(AND($G172&lt;&gt;"",($G172-$E172)*($E172-$F172)&lt;=0),"Target on wrong side of entry",IF(W172=0,"Size rounds to 0: risk too small",IF(W172&lt;U172,"Capped by max position","OK")))))))))))</f>
        <v/>
      </c>
    </row>
    <row r="173" customFormat="false" ht="15" hidden="false" customHeight="false" outlineLevel="0" collapsed="false">
      <c r="A173" s="32"/>
      <c r="B173" s="33"/>
      <c r="C173" s="33"/>
      <c r="D173" s="33"/>
      <c r="E173" s="34"/>
      <c r="F173" s="34"/>
      <c r="G173" s="34"/>
      <c r="H173" s="35"/>
      <c r="I173" s="36"/>
      <c r="J173" s="37"/>
      <c r="K173" s="38"/>
      <c r="L173" s="39"/>
      <c r="M173" s="40" t="str">
        <f aca="false">IF($E173="","",IF($H173&lt;&gt;"",$H173,$B$5))</f>
        <v/>
      </c>
      <c r="N173" s="41" t="str">
        <f aca="false">IF($E173="","",IF($I173&lt;&gt;"",$I173,IFERROR(IF(N(INDEX($E$4:$E$7,MATCH($C173,$D$4:$D$7,0)))=0,"",INDEX($E$4:$E$7,MATCH($C173,$D$4:$D$7,0))),"")))</f>
        <v/>
      </c>
      <c r="O173" s="42" t="str">
        <f aca="false">IF($E173="","",IF($L173&lt;&gt;"",$L173,IFERROR(IF(N(INDEX($F$4:$F$7,MATCH($C173,$D$4:$D$7,0)))=0,"",INDEX($F$4:$F$7,MATCH($C173,$D$4:$D$7,0))),"")))</f>
        <v/>
      </c>
      <c r="P173" s="43" t="str">
        <f aca="false">IF($E173="","",N($B$4)*M173)</f>
        <v/>
      </c>
      <c r="Q173" s="44" t="str">
        <f aca="false">IF(OR($E173="",$F173=""),"",ABS($E173-$F173))</f>
        <v/>
      </c>
      <c r="R173" s="45" t="str">
        <f aca="false">IF(OR($C173&lt;&gt;"Forex",Q173=""),"",Q173/IF($K173="",0.0001,$K173))</f>
        <v/>
      </c>
      <c r="S173" s="43" t="str">
        <f aca="false">IF(OR($C173&lt;&gt;"Forex",N173=""),"",IF($K173="",0.0001,$K173)*N173*IF($J173="",1,$J173))</f>
        <v/>
      </c>
      <c r="T173" s="43" t="str">
        <f aca="false">IF(OR(Q173="",N173=""),"",IF(Q173=0,"",Q173*N173*IF($J173="",1,$J173)))</f>
        <v/>
      </c>
      <c r="U173" s="42" t="str">
        <f aca="false">IF(OR(T173="",O173=""),"",ROUNDDOWN(P173/T173/O173+0.000000001,0)*O173)</f>
        <v/>
      </c>
      <c r="V173" s="42" t="str">
        <f aca="false">IF(U173="","",IF(N(INDEX($G$4:$G$7,MATCH($C173,$D$4:$D$7,0)))=0,"",ROUNDDOWN(N($B$4)*INDEX($G$4:$G$7,MATCH($C173,$D$4:$D$7,0))/($E173*N173*IF($J173="",1,$J173))/O173+0.000000001,0)*O173))</f>
        <v/>
      </c>
      <c r="W173" s="46" t="str">
        <f aca="false">IF(U173="","",IF(V173="",U173,MIN(U173,V173)))</f>
        <v/>
      </c>
      <c r="X173" s="47" t="str">
        <f aca="false">IF($E173="","",IFERROR(INDEX($H$4:$H$7,MATCH($C173,$D$4:$D$7,0)),""))</f>
        <v/>
      </c>
      <c r="Y173" s="43" t="str">
        <f aca="false">IF(W173="","",W173*T173)</f>
        <v/>
      </c>
      <c r="Z173" s="40" t="str">
        <f aca="false">IF(OR(Y173="",N($B$4)=0),"",Y173/$B$4)</f>
        <v/>
      </c>
      <c r="AA173" s="43" t="str">
        <f aca="false">IF(W173="","",W173*$E173*N173*IF($J173="",1,$J173))</f>
        <v/>
      </c>
      <c r="AB173" s="44" t="str">
        <f aca="false">IF(OR(Q173="",N(Q173)=0),"",IF($G173&lt;&gt;"",$G173,$E173+SIGN($E173-$F173)*$B$6*Q173))</f>
        <v/>
      </c>
      <c r="AC173" s="48" t="str">
        <f aca="false">IF(AB173="","",ABS(AB173-$E173)/Q173)</f>
        <v/>
      </c>
      <c r="AD173" s="43" t="str">
        <f aca="false">IF(OR(W173="",AB173=""),"",W173*ABS(AB173-$E173)*N173*IF($J173="",1,$J173))</f>
        <v/>
      </c>
      <c r="AE173" s="47" t="str">
        <f aca="false">IF($E173="","",IF(N($B$4)&lt;=0,"Enter account size",IF(ISNA(MATCH($C173,$D$4:$D$7,0)),"Pick a market",IF($F173="","Enter stop price",IF(Q173=0,"Stop equals entry",IF(AND($D173="Long",$F173&gt;$E173),"Stop above entry for a long",IF(AND($D173="Short",$F173&lt;$E173),"Stop below entry for a short",IF(N173="","Enter multiplier",IF(AND($G173&lt;&gt;"",($G173-$E173)*($E173-$F173)&lt;=0),"Target on wrong side of entry",IF(W173=0,"Size rounds to 0: risk too small",IF(W173&lt;U173,"Capped by max position","OK")))))))))))</f>
        <v/>
      </c>
    </row>
    <row r="174" customFormat="false" ht="15" hidden="false" customHeight="false" outlineLevel="0" collapsed="false">
      <c r="A174" s="32"/>
      <c r="B174" s="33"/>
      <c r="C174" s="33"/>
      <c r="D174" s="33"/>
      <c r="E174" s="34"/>
      <c r="F174" s="34"/>
      <c r="G174" s="34"/>
      <c r="H174" s="35"/>
      <c r="I174" s="36"/>
      <c r="J174" s="37"/>
      <c r="K174" s="38"/>
      <c r="L174" s="39"/>
      <c r="M174" s="40" t="str">
        <f aca="false">IF($E174="","",IF($H174&lt;&gt;"",$H174,$B$5))</f>
        <v/>
      </c>
      <c r="N174" s="41" t="str">
        <f aca="false">IF($E174="","",IF($I174&lt;&gt;"",$I174,IFERROR(IF(N(INDEX($E$4:$E$7,MATCH($C174,$D$4:$D$7,0)))=0,"",INDEX($E$4:$E$7,MATCH($C174,$D$4:$D$7,0))),"")))</f>
        <v/>
      </c>
      <c r="O174" s="42" t="str">
        <f aca="false">IF($E174="","",IF($L174&lt;&gt;"",$L174,IFERROR(IF(N(INDEX($F$4:$F$7,MATCH($C174,$D$4:$D$7,0)))=0,"",INDEX($F$4:$F$7,MATCH($C174,$D$4:$D$7,0))),"")))</f>
        <v/>
      </c>
      <c r="P174" s="43" t="str">
        <f aca="false">IF($E174="","",N($B$4)*M174)</f>
        <v/>
      </c>
      <c r="Q174" s="44" t="str">
        <f aca="false">IF(OR($E174="",$F174=""),"",ABS($E174-$F174))</f>
        <v/>
      </c>
      <c r="R174" s="45" t="str">
        <f aca="false">IF(OR($C174&lt;&gt;"Forex",Q174=""),"",Q174/IF($K174="",0.0001,$K174))</f>
        <v/>
      </c>
      <c r="S174" s="43" t="str">
        <f aca="false">IF(OR($C174&lt;&gt;"Forex",N174=""),"",IF($K174="",0.0001,$K174)*N174*IF($J174="",1,$J174))</f>
        <v/>
      </c>
      <c r="T174" s="43" t="str">
        <f aca="false">IF(OR(Q174="",N174=""),"",IF(Q174=0,"",Q174*N174*IF($J174="",1,$J174)))</f>
        <v/>
      </c>
      <c r="U174" s="42" t="str">
        <f aca="false">IF(OR(T174="",O174=""),"",ROUNDDOWN(P174/T174/O174+0.000000001,0)*O174)</f>
        <v/>
      </c>
      <c r="V174" s="42" t="str">
        <f aca="false">IF(U174="","",IF(N(INDEX($G$4:$G$7,MATCH($C174,$D$4:$D$7,0)))=0,"",ROUNDDOWN(N($B$4)*INDEX($G$4:$G$7,MATCH($C174,$D$4:$D$7,0))/($E174*N174*IF($J174="",1,$J174))/O174+0.000000001,0)*O174))</f>
        <v/>
      </c>
      <c r="W174" s="46" t="str">
        <f aca="false">IF(U174="","",IF(V174="",U174,MIN(U174,V174)))</f>
        <v/>
      </c>
      <c r="X174" s="47" t="str">
        <f aca="false">IF($E174="","",IFERROR(INDEX($H$4:$H$7,MATCH($C174,$D$4:$D$7,0)),""))</f>
        <v/>
      </c>
      <c r="Y174" s="43" t="str">
        <f aca="false">IF(W174="","",W174*T174)</f>
        <v/>
      </c>
      <c r="Z174" s="40" t="str">
        <f aca="false">IF(OR(Y174="",N($B$4)=0),"",Y174/$B$4)</f>
        <v/>
      </c>
      <c r="AA174" s="43" t="str">
        <f aca="false">IF(W174="","",W174*$E174*N174*IF($J174="",1,$J174))</f>
        <v/>
      </c>
      <c r="AB174" s="44" t="str">
        <f aca="false">IF(OR(Q174="",N(Q174)=0),"",IF($G174&lt;&gt;"",$G174,$E174+SIGN($E174-$F174)*$B$6*Q174))</f>
        <v/>
      </c>
      <c r="AC174" s="48" t="str">
        <f aca="false">IF(AB174="","",ABS(AB174-$E174)/Q174)</f>
        <v/>
      </c>
      <c r="AD174" s="43" t="str">
        <f aca="false">IF(OR(W174="",AB174=""),"",W174*ABS(AB174-$E174)*N174*IF($J174="",1,$J174))</f>
        <v/>
      </c>
      <c r="AE174" s="47" t="str">
        <f aca="false">IF($E174="","",IF(N($B$4)&lt;=0,"Enter account size",IF(ISNA(MATCH($C174,$D$4:$D$7,0)),"Pick a market",IF($F174="","Enter stop price",IF(Q174=0,"Stop equals entry",IF(AND($D174="Long",$F174&gt;$E174),"Stop above entry for a long",IF(AND($D174="Short",$F174&lt;$E174),"Stop below entry for a short",IF(N174="","Enter multiplier",IF(AND($G174&lt;&gt;"",($G174-$E174)*($E174-$F174)&lt;=0),"Target on wrong side of entry",IF(W174=0,"Size rounds to 0: risk too small",IF(W174&lt;U174,"Capped by max position","OK")))))))))))</f>
        <v/>
      </c>
    </row>
    <row r="175" customFormat="false" ht="15" hidden="false" customHeight="false" outlineLevel="0" collapsed="false">
      <c r="A175" s="32"/>
      <c r="B175" s="33"/>
      <c r="C175" s="33"/>
      <c r="D175" s="33"/>
      <c r="E175" s="34"/>
      <c r="F175" s="34"/>
      <c r="G175" s="34"/>
      <c r="H175" s="35"/>
      <c r="I175" s="36"/>
      <c r="J175" s="37"/>
      <c r="K175" s="38"/>
      <c r="L175" s="39"/>
      <c r="M175" s="40" t="str">
        <f aca="false">IF($E175="","",IF($H175&lt;&gt;"",$H175,$B$5))</f>
        <v/>
      </c>
      <c r="N175" s="41" t="str">
        <f aca="false">IF($E175="","",IF($I175&lt;&gt;"",$I175,IFERROR(IF(N(INDEX($E$4:$E$7,MATCH($C175,$D$4:$D$7,0)))=0,"",INDEX($E$4:$E$7,MATCH($C175,$D$4:$D$7,0))),"")))</f>
        <v/>
      </c>
      <c r="O175" s="42" t="str">
        <f aca="false">IF($E175="","",IF($L175&lt;&gt;"",$L175,IFERROR(IF(N(INDEX($F$4:$F$7,MATCH($C175,$D$4:$D$7,0)))=0,"",INDEX($F$4:$F$7,MATCH($C175,$D$4:$D$7,0))),"")))</f>
        <v/>
      </c>
      <c r="P175" s="43" t="str">
        <f aca="false">IF($E175="","",N($B$4)*M175)</f>
        <v/>
      </c>
      <c r="Q175" s="44" t="str">
        <f aca="false">IF(OR($E175="",$F175=""),"",ABS($E175-$F175))</f>
        <v/>
      </c>
      <c r="R175" s="45" t="str">
        <f aca="false">IF(OR($C175&lt;&gt;"Forex",Q175=""),"",Q175/IF($K175="",0.0001,$K175))</f>
        <v/>
      </c>
      <c r="S175" s="43" t="str">
        <f aca="false">IF(OR($C175&lt;&gt;"Forex",N175=""),"",IF($K175="",0.0001,$K175)*N175*IF($J175="",1,$J175))</f>
        <v/>
      </c>
      <c r="T175" s="43" t="str">
        <f aca="false">IF(OR(Q175="",N175=""),"",IF(Q175=0,"",Q175*N175*IF($J175="",1,$J175)))</f>
        <v/>
      </c>
      <c r="U175" s="42" t="str">
        <f aca="false">IF(OR(T175="",O175=""),"",ROUNDDOWN(P175/T175/O175+0.000000001,0)*O175)</f>
        <v/>
      </c>
      <c r="V175" s="42" t="str">
        <f aca="false">IF(U175="","",IF(N(INDEX($G$4:$G$7,MATCH($C175,$D$4:$D$7,0)))=0,"",ROUNDDOWN(N($B$4)*INDEX($G$4:$G$7,MATCH($C175,$D$4:$D$7,0))/($E175*N175*IF($J175="",1,$J175))/O175+0.000000001,0)*O175))</f>
        <v/>
      </c>
      <c r="W175" s="46" t="str">
        <f aca="false">IF(U175="","",IF(V175="",U175,MIN(U175,V175)))</f>
        <v/>
      </c>
      <c r="X175" s="47" t="str">
        <f aca="false">IF($E175="","",IFERROR(INDEX($H$4:$H$7,MATCH($C175,$D$4:$D$7,0)),""))</f>
        <v/>
      </c>
      <c r="Y175" s="43" t="str">
        <f aca="false">IF(W175="","",W175*T175)</f>
        <v/>
      </c>
      <c r="Z175" s="40" t="str">
        <f aca="false">IF(OR(Y175="",N($B$4)=0),"",Y175/$B$4)</f>
        <v/>
      </c>
      <c r="AA175" s="43" t="str">
        <f aca="false">IF(W175="","",W175*$E175*N175*IF($J175="",1,$J175))</f>
        <v/>
      </c>
      <c r="AB175" s="44" t="str">
        <f aca="false">IF(OR(Q175="",N(Q175)=0),"",IF($G175&lt;&gt;"",$G175,$E175+SIGN($E175-$F175)*$B$6*Q175))</f>
        <v/>
      </c>
      <c r="AC175" s="48" t="str">
        <f aca="false">IF(AB175="","",ABS(AB175-$E175)/Q175)</f>
        <v/>
      </c>
      <c r="AD175" s="43" t="str">
        <f aca="false">IF(OR(W175="",AB175=""),"",W175*ABS(AB175-$E175)*N175*IF($J175="",1,$J175))</f>
        <v/>
      </c>
      <c r="AE175" s="47" t="str">
        <f aca="false">IF($E175="","",IF(N($B$4)&lt;=0,"Enter account size",IF(ISNA(MATCH($C175,$D$4:$D$7,0)),"Pick a market",IF($F175="","Enter stop price",IF(Q175=0,"Stop equals entry",IF(AND($D175="Long",$F175&gt;$E175),"Stop above entry for a long",IF(AND($D175="Short",$F175&lt;$E175),"Stop below entry for a short",IF(N175="","Enter multiplier",IF(AND($G175&lt;&gt;"",($G175-$E175)*($E175-$F175)&lt;=0),"Target on wrong side of entry",IF(W175=0,"Size rounds to 0: risk too small",IF(W175&lt;U175,"Capped by max position","OK")))))))))))</f>
        <v/>
      </c>
    </row>
    <row r="176" customFormat="false" ht="15" hidden="false" customHeight="false" outlineLevel="0" collapsed="false">
      <c r="A176" s="32"/>
      <c r="B176" s="33"/>
      <c r="C176" s="33"/>
      <c r="D176" s="33"/>
      <c r="E176" s="34"/>
      <c r="F176" s="34"/>
      <c r="G176" s="34"/>
      <c r="H176" s="35"/>
      <c r="I176" s="36"/>
      <c r="J176" s="37"/>
      <c r="K176" s="38"/>
      <c r="L176" s="39"/>
      <c r="M176" s="40" t="str">
        <f aca="false">IF($E176="","",IF($H176&lt;&gt;"",$H176,$B$5))</f>
        <v/>
      </c>
      <c r="N176" s="41" t="str">
        <f aca="false">IF($E176="","",IF($I176&lt;&gt;"",$I176,IFERROR(IF(N(INDEX($E$4:$E$7,MATCH($C176,$D$4:$D$7,0)))=0,"",INDEX($E$4:$E$7,MATCH($C176,$D$4:$D$7,0))),"")))</f>
        <v/>
      </c>
      <c r="O176" s="42" t="str">
        <f aca="false">IF($E176="","",IF($L176&lt;&gt;"",$L176,IFERROR(IF(N(INDEX($F$4:$F$7,MATCH($C176,$D$4:$D$7,0)))=0,"",INDEX($F$4:$F$7,MATCH($C176,$D$4:$D$7,0))),"")))</f>
        <v/>
      </c>
      <c r="P176" s="43" t="str">
        <f aca="false">IF($E176="","",N($B$4)*M176)</f>
        <v/>
      </c>
      <c r="Q176" s="44" t="str">
        <f aca="false">IF(OR($E176="",$F176=""),"",ABS($E176-$F176))</f>
        <v/>
      </c>
      <c r="R176" s="45" t="str">
        <f aca="false">IF(OR($C176&lt;&gt;"Forex",Q176=""),"",Q176/IF($K176="",0.0001,$K176))</f>
        <v/>
      </c>
      <c r="S176" s="43" t="str">
        <f aca="false">IF(OR($C176&lt;&gt;"Forex",N176=""),"",IF($K176="",0.0001,$K176)*N176*IF($J176="",1,$J176))</f>
        <v/>
      </c>
      <c r="T176" s="43" t="str">
        <f aca="false">IF(OR(Q176="",N176=""),"",IF(Q176=0,"",Q176*N176*IF($J176="",1,$J176)))</f>
        <v/>
      </c>
      <c r="U176" s="42" t="str">
        <f aca="false">IF(OR(T176="",O176=""),"",ROUNDDOWN(P176/T176/O176+0.000000001,0)*O176)</f>
        <v/>
      </c>
      <c r="V176" s="42" t="str">
        <f aca="false">IF(U176="","",IF(N(INDEX($G$4:$G$7,MATCH($C176,$D$4:$D$7,0)))=0,"",ROUNDDOWN(N($B$4)*INDEX($G$4:$G$7,MATCH($C176,$D$4:$D$7,0))/($E176*N176*IF($J176="",1,$J176))/O176+0.000000001,0)*O176))</f>
        <v/>
      </c>
      <c r="W176" s="46" t="str">
        <f aca="false">IF(U176="","",IF(V176="",U176,MIN(U176,V176)))</f>
        <v/>
      </c>
      <c r="X176" s="47" t="str">
        <f aca="false">IF($E176="","",IFERROR(INDEX($H$4:$H$7,MATCH($C176,$D$4:$D$7,0)),""))</f>
        <v/>
      </c>
      <c r="Y176" s="43" t="str">
        <f aca="false">IF(W176="","",W176*T176)</f>
        <v/>
      </c>
      <c r="Z176" s="40" t="str">
        <f aca="false">IF(OR(Y176="",N($B$4)=0),"",Y176/$B$4)</f>
        <v/>
      </c>
      <c r="AA176" s="43" t="str">
        <f aca="false">IF(W176="","",W176*$E176*N176*IF($J176="",1,$J176))</f>
        <v/>
      </c>
      <c r="AB176" s="44" t="str">
        <f aca="false">IF(OR(Q176="",N(Q176)=0),"",IF($G176&lt;&gt;"",$G176,$E176+SIGN($E176-$F176)*$B$6*Q176))</f>
        <v/>
      </c>
      <c r="AC176" s="48" t="str">
        <f aca="false">IF(AB176="","",ABS(AB176-$E176)/Q176)</f>
        <v/>
      </c>
      <c r="AD176" s="43" t="str">
        <f aca="false">IF(OR(W176="",AB176=""),"",W176*ABS(AB176-$E176)*N176*IF($J176="",1,$J176))</f>
        <v/>
      </c>
      <c r="AE176" s="47" t="str">
        <f aca="false">IF($E176="","",IF(N($B$4)&lt;=0,"Enter account size",IF(ISNA(MATCH($C176,$D$4:$D$7,0)),"Pick a market",IF($F176="","Enter stop price",IF(Q176=0,"Stop equals entry",IF(AND($D176="Long",$F176&gt;$E176),"Stop above entry for a long",IF(AND($D176="Short",$F176&lt;$E176),"Stop below entry for a short",IF(N176="","Enter multiplier",IF(AND($G176&lt;&gt;"",($G176-$E176)*($E176-$F176)&lt;=0),"Target on wrong side of entry",IF(W176=0,"Size rounds to 0: risk too small",IF(W176&lt;U176,"Capped by max position","OK")))))))))))</f>
        <v/>
      </c>
    </row>
    <row r="177" customFormat="false" ht="15" hidden="false" customHeight="false" outlineLevel="0" collapsed="false">
      <c r="A177" s="32"/>
      <c r="B177" s="33"/>
      <c r="C177" s="33"/>
      <c r="D177" s="33"/>
      <c r="E177" s="34"/>
      <c r="F177" s="34"/>
      <c r="G177" s="34"/>
      <c r="H177" s="35"/>
      <c r="I177" s="36"/>
      <c r="J177" s="37"/>
      <c r="K177" s="38"/>
      <c r="L177" s="39"/>
      <c r="M177" s="40" t="str">
        <f aca="false">IF($E177="","",IF($H177&lt;&gt;"",$H177,$B$5))</f>
        <v/>
      </c>
      <c r="N177" s="41" t="str">
        <f aca="false">IF($E177="","",IF($I177&lt;&gt;"",$I177,IFERROR(IF(N(INDEX($E$4:$E$7,MATCH($C177,$D$4:$D$7,0)))=0,"",INDEX($E$4:$E$7,MATCH($C177,$D$4:$D$7,0))),"")))</f>
        <v/>
      </c>
      <c r="O177" s="42" t="str">
        <f aca="false">IF($E177="","",IF($L177&lt;&gt;"",$L177,IFERROR(IF(N(INDEX($F$4:$F$7,MATCH($C177,$D$4:$D$7,0)))=0,"",INDEX($F$4:$F$7,MATCH($C177,$D$4:$D$7,0))),"")))</f>
        <v/>
      </c>
      <c r="P177" s="43" t="str">
        <f aca="false">IF($E177="","",N($B$4)*M177)</f>
        <v/>
      </c>
      <c r="Q177" s="44" t="str">
        <f aca="false">IF(OR($E177="",$F177=""),"",ABS($E177-$F177))</f>
        <v/>
      </c>
      <c r="R177" s="45" t="str">
        <f aca="false">IF(OR($C177&lt;&gt;"Forex",Q177=""),"",Q177/IF($K177="",0.0001,$K177))</f>
        <v/>
      </c>
      <c r="S177" s="43" t="str">
        <f aca="false">IF(OR($C177&lt;&gt;"Forex",N177=""),"",IF($K177="",0.0001,$K177)*N177*IF($J177="",1,$J177))</f>
        <v/>
      </c>
      <c r="T177" s="43" t="str">
        <f aca="false">IF(OR(Q177="",N177=""),"",IF(Q177=0,"",Q177*N177*IF($J177="",1,$J177)))</f>
        <v/>
      </c>
      <c r="U177" s="42" t="str">
        <f aca="false">IF(OR(T177="",O177=""),"",ROUNDDOWN(P177/T177/O177+0.000000001,0)*O177)</f>
        <v/>
      </c>
      <c r="V177" s="42" t="str">
        <f aca="false">IF(U177="","",IF(N(INDEX($G$4:$G$7,MATCH($C177,$D$4:$D$7,0)))=0,"",ROUNDDOWN(N($B$4)*INDEX($G$4:$G$7,MATCH($C177,$D$4:$D$7,0))/($E177*N177*IF($J177="",1,$J177))/O177+0.000000001,0)*O177))</f>
        <v/>
      </c>
      <c r="W177" s="46" t="str">
        <f aca="false">IF(U177="","",IF(V177="",U177,MIN(U177,V177)))</f>
        <v/>
      </c>
      <c r="X177" s="47" t="str">
        <f aca="false">IF($E177="","",IFERROR(INDEX($H$4:$H$7,MATCH($C177,$D$4:$D$7,0)),""))</f>
        <v/>
      </c>
      <c r="Y177" s="43" t="str">
        <f aca="false">IF(W177="","",W177*T177)</f>
        <v/>
      </c>
      <c r="Z177" s="40" t="str">
        <f aca="false">IF(OR(Y177="",N($B$4)=0),"",Y177/$B$4)</f>
        <v/>
      </c>
      <c r="AA177" s="43" t="str">
        <f aca="false">IF(W177="","",W177*$E177*N177*IF($J177="",1,$J177))</f>
        <v/>
      </c>
      <c r="AB177" s="44" t="str">
        <f aca="false">IF(OR(Q177="",N(Q177)=0),"",IF($G177&lt;&gt;"",$G177,$E177+SIGN($E177-$F177)*$B$6*Q177))</f>
        <v/>
      </c>
      <c r="AC177" s="48" t="str">
        <f aca="false">IF(AB177="","",ABS(AB177-$E177)/Q177)</f>
        <v/>
      </c>
      <c r="AD177" s="43" t="str">
        <f aca="false">IF(OR(W177="",AB177=""),"",W177*ABS(AB177-$E177)*N177*IF($J177="",1,$J177))</f>
        <v/>
      </c>
      <c r="AE177" s="47" t="str">
        <f aca="false">IF($E177="","",IF(N($B$4)&lt;=0,"Enter account size",IF(ISNA(MATCH($C177,$D$4:$D$7,0)),"Pick a market",IF($F177="","Enter stop price",IF(Q177=0,"Stop equals entry",IF(AND($D177="Long",$F177&gt;$E177),"Stop above entry for a long",IF(AND($D177="Short",$F177&lt;$E177),"Stop below entry for a short",IF(N177="","Enter multiplier",IF(AND($G177&lt;&gt;"",($G177-$E177)*($E177-$F177)&lt;=0),"Target on wrong side of entry",IF(W177=0,"Size rounds to 0: risk too small",IF(W177&lt;U177,"Capped by max position","OK")))))))))))</f>
        <v/>
      </c>
    </row>
    <row r="178" customFormat="false" ht="15" hidden="false" customHeight="false" outlineLevel="0" collapsed="false">
      <c r="A178" s="32"/>
      <c r="B178" s="33"/>
      <c r="C178" s="33"/>
      <c r="D178" s="33"/>
      <c r="E178" s="34"/>
      <c r="F178" s="34"/>
      <c r="G178" s="34"/>
      <c r="H178" s="35"/>
      <c r="I178" s="36"/>
      <c r="J178" s="37"/>
      <c r="K178" s="38"/>
      <c r="L178" s="39"/>
      <c r="M178" s="40" t="str">
        <f aca="false">IF($E178="","",IF($H178&lt;&gt;"",$H178,$B$5))</f>
        <v/>
      </c>
      <c r="N178" s="41" t="str">
        <f aca="false">IF($E178="","",IF($I178&lt;&gt;"",$I178,IFERROR(IF(N(INDEX($E$4:$E$7,MATCH($C178,$D$4:$D$7,0)))=0,"",INDEX($E$4:$E$7,MATCH($C178,$D$4:$D$7,0))),"")))</f>
        <v/>
      </c>
      <c r="O178" s="42" t="str">
        <f aca="false">IF($E178="","",IF($L178&lt;&gt;"",$L178,IFERROR(IF(N(INDEX($F$4:$F$7,MATCH($C178,$D$4:$D$7,0)))=0,"",INDEX($F$4:$F$7,MATCH($C178,$D$4:$D$7,0))),"")))</f>
        <v/>
      </c>
      <c r="P178" s="43" t="str">
        <f aca="false">IF($E178="","",N($B$4)*M178)</f>
        <v/>
      </c>
      <c r="Q178" s="44" t="str">
        <f aca="false">IF(OR($E178="",$F178=""),"",ABS($E178-$F178))</f>
        <v/>
      </c>
      <c r="R178" s="45" t="str">
        <f aca="false">IF(OR($C178&lt;&gt;"Forex",Q178=""),"",Q178/IF($K178="",0.0001,$K178))</f>
        <v/>
      </c>
      <c r="S178" s="43" t="str">
        <f aca="false">IF(OR($C178&lt;&gt;"Forex",N178=""),"",IF($K178="",0.0001,$K178)*N178*IF($J178="",1,$J178))</f>
        <v/>
      </c>
      <c r="T178" s="43" t="str">
        <f aca="false">IF(OR(Q178="",N178=""),"",IF(Q178=0,"",Q178*N178*IF($J178="",1,$J178)))</f>
        <v/>
      </c>
      <c r="U178" s="42" t="str">
        <f aca="false">IF(OR(T178="",O178=""),"",ROUNDDOWN(P178/T178/O178+0.000000001,0)*O178)</f>
        <v/>
      </c>
      <c r="V178" s="42" t="str">
        <f aca="false">IF(U178="","",IF(N(INDEX($G$4:$G$7,MATCH($C178,$D$4:$D$7,0)))=0,"",ROUNDDOWN(N($B$4)*INDEX($G$4:$G$7,MATCH($C178,$D$4:$D$7,0))/($E178*N178*IF($J178="",1,$J178))/O178+0.000000001,0)*O178))</f>
        <v/>
      </c>
      <c r="W178" s="46" t="str">
        <f aca="false">IF(U178="","",IF(V178="",U178,MIN(U178,V178)))</f>
        <v/>
      </c>
      <c r="X178" s="47" t="str">
        <f aca="false">IF($E178="","",IFERROR(INDEX($H$4:$H$7,MATCH($C178,$D$4:$D$7,0)),""))</f>
        <v/>
      </c>
      <c r="Y178" s="43" t="str">
        <f aca="false">IF(W178="","",W178*T178)</f>
        <v/>
      </c>
      <c r="Z178" s="40" t="str">
        <f aca="false">IF(OR(Y178="",N($B$4)=0),"",Y178/$B$4)</f>
        <v/>
      </c>
      <c r="AA178" s="43" t="str">
        <f aca="false">IF(W178="","",W178*$E178*N178*IF($J178="",1,$J178))</f>
        <v/>
      </c>
      <c r="AB178" s="44" t="str">
        <f aca="false">IF(OR(Q178="",N(Q178)=0),"",IF($G178&lt;&gt;"",$G178,$E178+SIGN($E178-$F178)*$B$6*Q178))</f>
        <v/>
      </c>
      <c r="AC178" s="48" t="str">
        <f aca="false">IF(AB178="","",ABS(AB178-$E178)/Q178)</f>
        <v/>
      </c>
      <c r="AD178" s="43" t="str">
        <f aca="false">IF(OR(W178="",AB178=""),"",W178*ABS(AB178-$E178)*N178*IF($J178="",1,$J178))</f>
        <v/>
      </c>
      <c r="AE178" s="47" t="str">
        <f aca="false">IF($E178="","",IF(N($B$4)&lt;=0,"Enter account size",IF(ISNA(MATCH($C178,$D$4:$D$7,0)),"Pick a market",IF($F178="","Enter stop price",IF(Q178=0,"Stop equals entry",IF(AND($D178="Long",$F178&gt;$E178),"Stop above entry for a long",IF(AND($D178="Short",$F178&lt;$E178),"Stop below entry for a short",IF(N178="","Enter multiplier",IF(AND($G178&lt;&gt;"",($G178-$E178)*($E178-$F178)&lt;=0),"Target on wrong side of entry",IF(W178=0,"Size rounds to 0: risk too small",IF(W178&lt;U178,"Capped by max position","OK")))))))))))</f>
        <v/>
      </c>
    </row>
    <row r="179" customFormat="false" ht="15" hidden="false" customHeight="false" outlineLevel="0" collapsed="false">
      <c r="A179" s="32"/>
      <c r="B179" s="33"/>
      <c r="C179" s="33"/>
      <c r="D179" s="33"/>
      <c r="E179" s="34"/>
      <c r="F179" s="34"/>
      <c r="G179" s="34"/>
      <c r="H179" s="35"/>
      <c r="I179" s="36"/>
      <c r="J179" s="37"/>
      <c r="K179" s="38"/>
      <c r="L179" s="39"/>
      <c r="M179" s="40" t="str">
        <f aca="false">IF($E179="","",IF($H179&lt;&gt;"",$H179,$B$5))</f>
        <v/>
      </c>
      <c r="N179" s="41" t="str">
        <f aca="false">IF($E179="","",IF($I179&lt;&gt;"",$I179,IFERROR(IF(N(INDEX($E$4:$E$7,MATCH($C179,$D$4:$D$7,0)))=0,"",INDEX($E$4:$E$7,MATCH($C179,$D$4:$D$7,0))),"")))</f>
        <v/>
      </c>
      <c r="O179" s="42" t="str">
        <f aca="false">IF($E179="","",IF($L179&lt;&gt;"",$L179,IFERROR(IF(N(INDEX($F$4:$F$7,MATCH($C179,$D$4:$D$7,0)))=0,"",INDEX($F$4:$F$7,MATCH($C179,$D$4:$D$7,0))),"")))</f>
        <v/>
      </c>
      <c r="P179" s="43" t="str">
        <f aca="false">IF($E179="","",N($B$4)*M179)</f>
        <v/>
      </c>
      <c r="Q179" s="44" t="str">
        <f aca="false">IF(OR($E179="",$F179=""),"",ABS($E179-$F179))</f>
        <v/>
      </c>
      <c r="R179" s="45" t="str">
        <f aca="false">IF(OR($C179&lt;&gt;"Forex",Q179=""),"",Q179/IF($K179="",0.0001,$K179))</f>
        <v/>
      </c>
      <c r="S179" s="43" t="str">
        <f aca="false">IF(OR($C179&lt;&gt;"Forex",N179=""),"",IF($K179="",0.0001,$K179)*N179*IF($J179="",1,$J179))</f>
        <v/>
      </c>
      <c r="T179" s="43" t="str">
        <f aca="false">IF(OR(Q179="",N179=""),"",IF(Q179=0,"",Q179*N179*IF($J179="",1,$J179)))</f>
        <v/>
      </c>
      <c r="U179" s="42" t="str">
        <f aca="false">IF(OR(T179="",O179=""),"",ROUNDDOWN(P179/T179/O179+0.000000001,0)*O179)</f>
        <v/>
      </c>
      <c r="V179" s="42" t="str">
        <f aca="false">IF(U179="","",IF(N(INDEX($G$4:$G$7,MATCH($C179,$D$4:$D$7,0)))=0,"",ROUNDDOWN(N($B$4)*INDEX($G$4:$G$7,MATCH($C179,$D$4:$D$7,0))/($E179*N179*IF($J179="",1,$J179))/O179+0.000000001,0)*O179))</f>
        <v/>
      </c>
      <c r="W179" s="46" t="str">
        <f aca="false">IF(U179="","",IF(V179="",U179,MIN(U179,V179)))</f>
        <v/>
      </c>
      <c r="X179" s="47" t="str">
        <f aca="false">IF($E179="","",IFERROR(INDEX($H$4:$H$7,MATCH($C179,$D$4:$D$7,0)),""))</f>
        <v/>
      </c>
      <c r="Y179" s="43" t="str">
        <f aca="false">IF(W179="","",W179*T179)</f>
        <v/>
      </c>
      <c r="Z179" s="40" t="str">
        <f aca="false">IF(OR(Y179="",N($B$4)=0),"",Y179/$B$4)</f>
        <v/>
      </c>
      <c r="AA179" s="43" t="str">
        <f aca="false">IF(W179="","",W179*$E179*N179*IF($J179="",1,$J179))</f>
        <v/>
      </c>
      <c r="AB179" s="44" t="str">
        <f aca="false">IF(OR(Q179="",N(Q179)=0),"",IF($G179&lt;&gt;"",$G179,$E179+SIGN($E179-$F179)*$B$6*Q179))</f>
        <v/>
      </c>
      <c r="AC179" s="48" t="str">
        <f aca="false">IF(AB179="","",ABS(AB179-$E179)/Q179)</f>
        <v/>
      </c>
      <c r="AD179" s="43" t="str">
        <f aca="false">IF(OR(W179="",AB179=""),"",W179*ABS(AB179-$E179)*N179*IF($J179="",1,$J179))</f>
        <v/>
      </c>
      <c r="AE179" s="47" t="str">
        <f aca="false">IF($E179="","",IF(N($B$4)&lt;=0,"Enter account size",IF(ISNA(MATCH($C179,$D$4:$D$7,0)),"Pick a market",IF($F179="","Enter stop price",IF(Q179=0,"Stop equals entry",IF(AND($D179="Long",$F179&gt;$E179),"Stop above entry for a long",IF(AND($D179="Short",$F179&lt;$E179),"Stop below entry for a short",IF(N179="","Enter multiplier",IF(AND($G179&lt;&gt;"",($G179-$E179)*($E179-$F179)&lt;=0),"Target on wrong side of entry",IF(W179=0,"Size rounds to 0: risk too small",IF(W179&lt;U179,"Capped by max position","OK")))))))))))</f>
        <v/>
      </c>
    </row>
    <row r="180" customFormat="false" ht="15" hidden="false" customHeight="false" outlineLevel="0" collapsed="false">
      <c r="A180" s="32"/>
      <c r="B180" s="33"/>
      <c r="C180" s="33"/>
      <c r="D180" s="33"/>
      <c r="E180" s="34"/>
      <c r="F180" s="34"/>
      <c r="G180" s="34"/>
      <c r="H180" s="35"/>
      <c r="I180" s="36"/>
      <c r="J180" s="37"/>
      <c r="K180" s="38"/>
      <c r="L180" s="39"/>
      <c r="M180" s="40" t="str">
        <f aca="false">IF($E180="","",IF($H180&lt;&gt;"",$H180,$B$5))</f>
        <v/>
      </c>
      <c r="N180" s="41" t="str">
        <f aca="false">IF($E180="","",IF($I180&lt;&gt;"",$I180,IFERROR(IF(N(INDEX($E$4:$E$7,MATCH($C180,$D$4:$D$7,0)))=0,"",INDEX($E$4:$E$7,MATCH($C180,$D$4:$D$7,0))),"")))</f>
        <v/>
      </c>
      <c r="O180" s="42" t="str">
        <f aca="false">IF($E180="","",IF($L180&lt;&gt;"",$L180,IFERROR(IF(N(INDEX($F$4:$F$7,MATCH($C180,$D$4:$D$7,0)))=0,"",INDEX($F$4:$F$7,MATCH($C180,$D$4:$D$7,0))),"")))</f>
        <v/>
      </c>
      <c r="P180" s="43" t="str">
        <f aca="false">IF($E180="","",N($B$4)*M180)</f>
        <v/>
      </c>
      <c r="Q180" s="44" t="str">
        <f aca="false">IF(OR($E180="",$F180=""),"",ABS($E180-$F180))</f>
        <v/>
      </c>
      <c r="R180" s="45" t="str">
        <f aca="false">IF(OR($C180&lt;&gt;"Forex",Q180=""),"",Q180/IF($K180="",0.0001,$K180))</f>
        <v/>
      </c>
      <c r="S180" s="43" t="str">
        <f aca="false">IF(OR($C180&lt;&gt;"Forex",N180=""),"",IF($K180="",0.0001,$K180)*N180*IF($J180="",1,$J180))</f>
        <v/>
      </c>
      <c r="T180" s="43" t="str">
        <f aca="false">IF(OR(Q180="",N180=""),"",IF(Q180=0,"",Q180*N180*IF($J180="",1,$J180)))</f>
        <v/>
      </c>
      <c r="U180" s="42" t="str">
        <f aca="false">IF(OR(T180="",O180=""),"",ROUNDDOWN(P180/T180/O180+0.000000001,0)*O180)</f>
        <v/>
      </c>
      <c r="V180" s="42" t="str">
        <f aca="false">IF(U180="","",IF(N(INDEX($G$4:$G$7,MATCH($C180,$D$4:$D$7,0)))=0,"",ROUNDDOWN(N($B$4)*INDEX($G$4:$G$7,MATCH($C180,$D$4:$D$7,0))/($E180*N180*IF($J180="",1,$J180))/O180+0.000000001,0)*O180))</f>
        <v/>
      </c>
      <c r="W180" s="46" t="str">
        <f aca="false">IF(U180="","",IF(V180="",U180,MIN(U180,V180)))</f>
        <v/>
      </c>
      <c r="X180" s="47" t="str">
        <f aca="false">IF($E180="","",IFERROR(INDEX($H$4:$H$7,MATCH($C180,$D$4:$D$7,0)),""))</f>
        <v/>
      </c>
      <c r="Y180" s="43" t="str">
        <f aca="false">IF(W180="","",W180*T180)</f>
        <v/>
      </c>
      <c r="Z180" s="40" t="str">
        <f aca="false">IF(OR(Y180="",N($B$4)=0),"",Y180/$B$4)</f>
        <v/>
      </c>
      <c r="AA180" s="43" t="str">
        <f aca="false">IF(W180="","",W180*$E180*N180*IF($J180="",1,$J180))</f>
        <v/>
      </c>
      <c r="AB180" s="44" t="str">
        <f aca="false">IF(OR(Q180="",N(Q180)=0),"",IF($G180&lt;&gt;"",$G180,$E180+SIGN($E180-$F180)*$B$6*Q180))</f>
        <v/>
      </c>
      <c r="AC180" s="48" t="str">
        <f aca="false">IF(AB180="","",ABS(AB180-$E180)/Q180)</f>
        <v/>
      </c>
      <c r="AD180" s="43" t="str">
        <f aca="false">IF(OR(W180="",AB180=""),"",W180*ABS(AB180-$E180)*N180*IF($J180="",1,$J180))</f>
        <v/>
      </c>
      <c r="AE180" s="47" t="str">
        <f aca="false">IF($E180="","",IF(N($B$4)&lt;=0,"Enter account size",IF(ISNA(MATCH($C180,$D$4:$D$7,0)),"Pick a market",IF($F180="","Enter stop price",IF(Q180=0,"Stop equals entry",IF(AND($D180="Long",$F180&gt;$E180),"Stop above entry for a long",IF(AND($D180="Short",$F180&lt;$E180),"Stop below entry for a short",IF(N180="","Enter multiplier",IF(AND($G180&lt;&gt;"",($G180-$E180)*($E180-$F180)&lt;=0),"Target on wrong side of entry",IF(W180=0,"Size rounds to 0: risk too small",IF(W180&lt;U180,"Capped by max position","OK")))))))))))</f>
        <v/>
      </c>
    </row>
    <row r="181" customFormat="false" ht="15" hidden="false" customHeight="false" outlineLevel="0" collapsed="false">
      <c r="A181" s="32"/>
      <c r="B181" s="33"/>
      <c r="C181" s="33"/>
      <c r="D181" s="33"/>
      <c r="E181" s="34"/>
      <c r="F181" s="34"/>
      <c r="G181" s="34"/>
      <c r="H181" s="35"/>
      <c r="I181" s="36"/>
      <c r="J181" s="37"/>
      <c r="K181" s="38"/>
      <c r="L181" s="39"/>
      <c r="M181" s="40" t="str">
        <f aca="false">IF($E181="","",IF($H181&lt;&gt;"",$H181,$B$5))</f>
        <v/>
      </c>
      <c r="N181" s="41" t="str">
        <f aca="false">IF($E181="","",IF($I181&lt;&gt;"",$I181,IFERROR(IF(N(INDEX($E$4:$E$7,MATCH($C181,$D$4:$D$7,0)))=0,"",INDEX($E$4:$E$7,MATCH($C181,$D$4:$D$7,0))),"")))</f>
        <v/>
      </c>
      <c r="O181" s="42" t="str">
        <f aca="false">IF($E181="","",IF($L181&lt;&gt;"",$L181,IFERROR(IF(N(INDEX($F$4:$F$7,MATCH($C181,$D$4:$D$7,0)))=0,"",INDEX($F$4:$F$7,MATCH($C181,$D$4:$D$7,0))),"")))</f>
        <v/>
      </c>
      <c r="P181" s="43" t="str">
        <f aca="false">IF($E181="","",N($B$4)*M181)</f>
        <v/>
      </c>
      <c r="Q181" s="44" t="str">
        <f aca="false">IF(OR($E181="",$F181=""),"",ABS($E181-$F181))</f>
        <v/>
      </c>
      <c r="R181" s="45" t="str">
        <f aca="false">IF(OR($C181&lt;&gt;"Forex",Q181=""),"",Q181/IF($K181="",0.0001,$K181))</f>
        <v/>
      </c>
      <c r="S181" s="43" t="str">
        <f aca="false">IF(OR($C181&lt;&gt;"Forex",N181=""),"",IF($K181="",0.0001,$K181)*N181*IF($J181="",1,$J181))</f>
        <v/>
      </c>
      <c r="T181" s="43" t="str">
        <f aca="false">IF(OR(Q181="",N181=""),"",IF(Q181=0,"",Q181*N181*IF($J181="",1,$J181)))</f>
        <v/>
      </c>
      <c r="U181" s="42" t="str">
        <f aca="false">IF(OR(T181="",O181=""),"",ROUNDDOWN(P181/T181/O181+0.000000001,0)*O181)</f>
        <v/>
      </c>
      <c r="V181" s="42" t="str">
        <f aca="false">IF(U181="","",IF(N(INDEX($G$4:$G$7,MATCH($C181,$D$4:$D$7,0)))=0,"",ROUNDDOWN(N($B$4)*INDEX($G$4:$G$7,MATCH($C181,$D$4:$D$7,0))/($E181*N181*IF($J181="",1,$J181))/O181+0.000000001,0)*O181))</f>
        <v/>
      </c>
      <c r="W181" s="46" t="str">
        <f aca="false">IF(U181="","",IF(V181="",U181,MIN(U181,V181)))</f>
        <v/>
      </c>
      <c r="X181" s="47" t="str">
        <f aca="false">IF($E181="","",IFERROR(INDEX($H$4:$H$7,MATCH($C181,$D$4:$D$7,0)),""))</f>
        <v/>
      </c>
      <c r="Y181" s="43" t="str">
        <f aca="false">IF(W181="","",W181*T181)</f>
        <v/>
      </c>
      <c r="Z181" s="40" t="str">
        <f aca="false">IF(OR(Y181="",N($B$4)=0),"",Y181/$B$4)</f>
        <v/>
      </c>
      <c r="AA181" s="43" t="str">
        <f aca="false">IF(W181="","",W181*$E181*N181*IF($J181="",1,$J181))</f>
        <v/>
      </c>
      <c r="AB181" s="44" t="str">
        <f aca="false">IF(OR(Q181="",N(Q181)=0),"",IF($G181&lt;&gt;"",$G181,$E181+SIGN($E181-$F181)*$B$6*Q181))</f>
        <v/>
      </c>
      <c r="AC181" s="48" t="str">
        <f aca="false">IF(AB181="","",ABS(AB181-$E181)/Q181)</f>
        <v/>
      </c>
      <c r="AD181" s="43" t="str">
        <f aca="false">IF(OR(W181="",AB181=""),"",W181*ABS(AB181-$E181)*N181*IF($J181="",1,$J181))</f>
        <v/>
      </c>
      <c r="AE181" s="47" t="str">
        <f aca="false">IF($E181="","",IF(N($B$4)&lt;=0,"Enter account size",IF(ISNA(MATCH($C181,$D$4:$D$7,0)),"Pick a market",IF($F181="","Enter stop price",IF(Q181=0,"Stop equals entry",IF(AND($D181="Long",$F181&gt;$E181),"Stop above entry for a long",IF(AND($D181="Short",$F181&lt;$E181),"Stop below entry for a short",IF(N181="","Enter multiplier",IF(AND($G181&lt;&gt;"",($G181-$E181)*($E181-$F181)&lt;=0),"Target on wrong side of entry",IF(W181=0,"Size rounds to 0: risk too small",IF(W181&lt;U181,"Capped by max position","OK")))))))))))</f>
        <v/>
      </c>
    </row>
    <row r="182" customFormat="false" ht="15" hidden="false" customHeight="false" outlineLevel="0" collapsed="false">
      <c r="A182" s="32"/>
      <c r="B182" s="33"/>
      <c r="C182" s="33"/>
      <c r="D182" s="33"/>
      <c r="E182" s="34"/>
      <c r="F182" s="34"/>
      <c r="G182" s="34"/>
      <c r="H182" s="35"/>
      <c r="I182" s="36"/>
      <c r="J182" s="37"/>
      <c r="K182" s="38"/>
      <c r="L182" s="39"/>
      <c r="M182" s="40" t="str">
        <f aca="false">IF($E182="","",IF($H182&lt;&gt;"",$H182,$B$5))</f>
        <v/>
      </c>
      <c r="N182" s="41" t="str">
        <f aca="false">IF($E182="","",IF($I182&lt;&gt;"",$I182,IFERROR(IF(N(INDEX($E$4:$E$7,MATCH($C182,$D$4:$D$7,0)))=0,"",INDEX($E$4:$E$7,MATCH($C182,$D$4:$D$7,0))),"")))</f>
        <v/>
      </c>
      <c r="O182" s="42" t="str">
        <f aca="false">IF($E182="","",IF($L182&lt;&gt;"",$L182,IFERROR(IF(N(INDEX($F$4:$F$7,MATCH($C182,$D$4:$D$7,0)))=0,"",INDEX($F$4:$F$7,MATCH($C182,$D$4:$D$7,0))),"")))</f>
        <v/>
      </c>
      <c r="P182" s="43" t="str">
        <f aca="false">IF($E182="","",N($B$4)*M182)</f>
        <v/>
      </c>
      <c r="Q182" s="44" t="str">
        <f aca="false">IF(OR($E182="",$F182=""),"",ABS($E182-$F182))</f>
        <v/>
      </c>
      <c r="R182" s="45" t="str">
        <f aca="false">IF(OR($C182&lt;&gt;"Forex",Q182=""),"",Q182/IF($K182="",0.0001,$K182))</f>
        <v/>
      </c>
      <c r="S182" s="43" t="str">
        <f aca="false">IF(OR($C182&lt;&gt;"Forex",N182=""),"",IF($K182="",0.0001,$K182)*N182*IF($J182="",1,$J182))</f>
        <v/>
      </c>
      <c r="T182" s="43" t="str">
        <f aca="false">IF(OR(Q182="",N182=""),"",IF(Q182=0,"",Q182*N182*IF($J182="",1,$J182)))</f>
        <v/>
      </c>
      <c r="U182" s="42" t="str">
        <f aca="false">IF(OR(T182="",O182=""),"",ROUNDDOWN(P182/T182/O182+0.000000001,0)*O182)</f>
        <v/>
      </c>
      <c r="V182" s="42" t="str">
        <f aca="false">IF(U182="","",IF(N(INDEX($G$4:$G$7,MATCH($C182,$D$4:$D$7,0)))=0,"",ROUNDDOWN(N($B$4)*INDEX($G$4:$G$7,MATCH($C182,$D$4:$D$7,0))/($E182*N182*IF($J182="",1,$J182))/O182+0.000000001,0)*O182))</f>
        <v/>
      </c>
      <c r="W182" s="46" t="str">
        <f aca="false">IF(U182="","",IF(V182="",U182,MIN(U182,V182)))</f>
        <v/>
      </c>
      <c r="X182" s="47" t="str">
        <f aca="false">IF($E182="","",IFERROR(INDEX($H$4:$H$7,MATCH($C182,$D$4:$D$7,0)),""))</f>
        <v/>
      </c>
      <c r="Y182" s="43" t="str">
        <f aca="false">IF(W182="","",W182*T182)</f>
        <v/>
      </c>
      <c r="Z182" s="40" t="str">
        <f aca="false">IF(OR(Y182="",N($B$4)=0),"",Y182/$B$4)</f>
        <v/>
      </c>
      <c r="AA182" s="43" t="str">
        <f aca="false">IF(W182="","",W182*$E182*N182*IF($J182="",1,$J182))</f>
        <v/>
      </c>
      <c r="AB182" s="44" t="str">
        <f aca="false">IF(OR(Q182="",N(Q182)=0),"",IF($G182&lt;&gt;"",$G182,$E182+SIGN($E182-$F182)*$B$6*Q182))</f>
        <v/>
      </c>
      <c r="AC182" s="48" t="str">
        <f aca="false">IF(AB182="","",ABS(AB182-$E182)/Q182)</f>
        <v/>
      </c>
      <c r="AD182" s="43" t="str">
        <f aca="false">IF(OR(W182="",AB182=""),"",W182*ABS(AB182-$E182)*N182*IF($J182="",1,$J182))</f>
        <v/>
      </c>
      <c r="AE182" s="47" t="str">
        <f aca="false">IF($E182="","",IF(N($B$4)&lt;=0,"Enter account size",IF(ISNA(MATCH($C182,$D$4:$D$7,0)),"Pick a market",IF($F182="","Enter stop price",IF(Q182=0,"Stop equals entry",IF(AND($D182="Long",$F182&gt;$E182),"Stop above entry for a long",IF(AND($D182="Short",$F182&lt;$E182),"Stop below entry for a short",IF(N182="","Enter multiplier",IF(AND($G182&lt;&gt;"",($G182-$E182)*($E182-$F182)&lt;=0),"Target on wrong side of entry",IF(W182=0,"Size rounds to 0: risk too small",IF(W182&lt;U182,"Capped by max position","OK")))))))))))</f>
        <v/>
      </c>
    </row>
    <row r="183" customFormat="false" ht="15" hidden="false" customHeight="false" outlineLevel="0" collapsed="false">
      <c r="A183" s="32"/>
      <c r="B183" s="33"/>
      <c r="C183" s="33"/>
      <c r="D183" s="33"/>
      <c r="E183" s="34"/>
      <c r="F183" s="34"/>
      <c r="G183" s="34"/>
      <c r="H183" s="35"/>
      <c r="I183" s="36"/>
      <c r="J183" s="37"/>
      <c r="K183" s="38"/>
      <c r="L183" s="39"/>
      <c r="M183" s="40" t="str">
        <f aca="false">IF($E183="","",IF($H183&lt;&gt;"",$H183,$B$5))</f>
        <v/>
      </c>
      <c r="N183" s="41" t="str">
        <f aca="false">IF($E183="","",IF($I183&lt;&gt;"",$I183,IFERROR(IF(N(INDEX($E$4:$E$7,MATCH($C183,$D$4:$D$7,0)))=0,"",INDEX($E$4:$E$7,MATCH($C183,$D$4:$D$7,0))),"")))</f>
        <v/>
      </c>
      <c r="O183" s="42" t="str">
        <f aca="false">IF($E183="","",IF($L183&lt;&gt;"",$L183,IFERROR(IF(N(INDEX($F$4:$F$7,MATCH($C183,$D$4:$D$7,0)))=0,"",INDEX($F$4:$F$7,MATCH($C183,$D$4:$D$7,0))),"")))</f>
        <v/>
      </c>
      <c r="P183" s="43" t="str">
        <f aca="false">IF($E183="","",N($B$4)*M183)</f>
        <v/>
      </c>
      <c r="Q183" s="44" t="str">
        <f aca="false">IF(OR($E183="",$F183=""),"",ABS($E183-$F183))</f>
        <v/>
      </c>
      <c r="R183" s="45" t="str">
        <f aca="false">IF(OR($C183&lt;&gt;"Forex",Q183=""),"",Q183/IF($K183="",0.0001,$K183))</f>
        <v/>
      </c>
      <c r="S183" s="43" t="str">
        <f aca="false">IF(OR($C183&lt;&gt;"Forex",N183=""),"",IF($K183="",0.0001,$K183)*N183*IF($J183="",1,$J183))</f>
        <v/>
      </c>
      <c r="T183" s="43" t="str">
        <f aca="false">IF(OR(Q183="",N183=""),"",IF(Q183=0,"",Q183*N183*IF($J183="",1,$J183)))</f>
        <v/>
      </c>
      <c r="U183" s="42" t="str">
        <f aca="false">IF(OR(T183="",O183=""),"",ROUNDDOWN(P183/T183/O183+0.000000001,0)*O183)</f>
        <v/>
      </c>
      <c r="V183" s="42" t="str">
        <f aca="false">IF(U183="","",IF(N(INDEX($G$4:$G$7,MATCH($C183,$D$4:$D$7,0)))=0,"",ROUNDDOWN(N($B$4)*INDEX($G$4:$G$7,MATCH($C183,$D$4:$D$7,0))/($E183*N183*IF($J183="",1,$J183))/O183+0.000000001,0)*O183))</f>
        <v/>
      </c>
      <c r="W183" s="46" t="str">
        <f aca="false">IF(U183="","",IF(V183="",U183,MIN(U183,V183)))</f>
        <v/>
      </c>
      <c r="X183" s="47" t="str">
        <f aca="false">IF($E183="","",IFERROR(INDEX($H$4:$H$7,MATCH($C183,$D$4:$D$7,0)),""))</f>
        <v/>
      </c>
      <c r="Y183" s="43" t="str">
        <f aca="false">IF(W183="","",W183*T183)</f>
        <v/>
      </c>
      <c r="Z183" s="40" t="str">
        <f aca="false">IF(OR(Y183="",N($B$4)=0),"",Y183/$B$4)</f>
        <v/>
      </c>
      <c r="AA183" s="43" t="str">
        <f aca="false">IF(W183="","",W183*$E183*N183*IF($J183="",1,$J183))</f>
        <v/>
      </c>
      <c r="AB183" s="44" t="str">
        <f aca="false">IF(OR(Q183="",N(Q183)=0),"",IF($G183&lt;&gt;"",$G183,$E183+SIGN($E183-$F183)*$B$6*Q183))</f>
        <v/>
      </c>
      <c r="AC183" s="48" t="str">
        <f aca="false">IF(AB183="","",ABS(AB183-$E183)/Q183)</f>
        <v/>
      </c>
      <c r="AD183" s="43" t="str">
        <f aca="false">IF(OR(W183="",AB183=""),"",W183*ABS(AB183-$E183)*N183*IF($J183="",1,$J183))</f>
        <v/>
      </c>
      <c r="AE183" s="47" t="str">
        <f aca="false">IF($E183="","",IF(N($B$4)&lt;=0,"Enter account size",IF(ISNA(MATCH($C183,$D$4:$D$7,0)),"Pick a market",IF($F183="","Enter stop price",IF(Q183=0,"Stop equals entry",IF(AND($D183="Long",$F183&gt;$E183),"Stop above entry for a long",IF(AND($D183="Short",$F183&lt;$E183),"Stop below entry for a short",IF(N183="","Enter multiplier",IF(AND($G183&lt;&gt;"",($G183-$E183)*($E183-$F183)&lt;=0),"Target on wrong side of entry",IF(W183=0,"Size rounds to 0: risk too small",IF(W183&lt;U183,"Capped by max position","OK")))))))))))</f>
        <v/>
      </c>
    </row>
    <row r="184" customFormat="false" ht="15" hidden="false" customHeight="false" outlineLevel="0" collapsed="false">
      <c r="A184" s="32"/>
      <c r="B184" s="33"/>
      <c r="C184" s="33"/>
      <c r="D184" s="33"/>
      <c r="E184" s="34"/>
      <c r="F184" s="34"/>
      <c r="G184" s="34"/>
      <c r="H184" s="35"/>
      <c r="I184" s="36"/>
      <c r="J184" s="37"/>
      <c r="K184" s="38"/>
      <c r="L184" s="39"/>
      <c r="M184" s="40" t="str">
        <f aca="false">IF($E184="","",IF($H184&lt;&gt;"",$H184,$B$5))</f>
        <v/>
      </c>
      <c r="N184" s="41" t="str">
        <f aca="false">IF($E184="","",IF($I184&lt;&gt;"",$I184,IFERROR(IF(N(INDEX($E$4:$E$7,MATCH($C184,$D$4:$D$7,0)))=0,"",INDEX($E$4:$E$7,MATCH($C184,$D$4:$D$7,0))),"")))</f>
        <v/>
      </c>
      <c r="O184" s="42" t="str">
        <f aca="false">IF($E184="","",IF($L184&lt;&gt;"",$L184,IFERROR(IF(N(INDEX($F$4:$F$7,MATCH($C184,$D$4:$D$7,0)))=0,"",INDEX($F$4:$F$7,MATCH($C184,$D$4:$D$7,0))),"")))</f>
        <v/>
      </c>
      <c r="P184" s="43" t="str">
        <f aca="false">IF($E184="","",N($B$4)*M184)</f>
        <v/>
      </c>
      <c r="Q184" s="44" t="str">
        <f aca="false">IF(OR($E184="",$F184=""),"",ABS($E184-$F184))</f>
        <v/>
      </c>
      <c r="R184" s="45" t="str">
        <f aca="false">IF(OR($C184&lt;&gt;"Forex",Q184=""),"",Q184/IF($K184="",0.0001,$K184))</f>
        <v/>
      </c>
      <c r="S184" s="43" t="str">
        <f aca="false">IF(OR($C184&lt;&gt;"Forex",N184=""),"",IF($K184="",0.0001,$K184)*N184*IF($J184="",1,$J184))</f>
        <v/>
      </c>
      <c r="T184" s="43" t="str">
        <f aca="false">IF(OR(Q184="",N184=""),"",IF(Q184=0,"",Q184*N184*IF($J184="",1,$J184)))</f>
        <v/>
      </c>
      <c r="U184" s="42" t="str">
        <f aca="false">IF(OR(T184="",O184=""),"",ROUNDDOWN(P184/T184/O184+0.000000001,0)*O184)</f>
        <v/>
      </c>
      <c r="V184" s="42" t="str">
        <f aca="false">IF(U184="","",IF(N(INDEX($G$4:$G$7,MATCH($C184,$D$4:$D$7,0)))=0,"",ROUNDDOWN(N($B$4)*INDEX($G$4:$G$7,MATCH($C184,$D$4:$D$7,0))/($E184*N184*IF($J184="",1,$J184))/O184+0.000000001,0)*O184))</f>
        <v/>
      </c>
      <c r="W184" s="46" t="str">
        <f aca="false">IF(U184="","",IF(V184="",U184,MIN(U184,V184)))</f>
        <v/>
      </c>
      <c r="X184" s="47" t="str">
        <f aca="false">IF($E184="","",IFERROR(INDEX($H$4:$H$7,MATCH($C184,$D$4:$D$7,0)),""))</f>
        <v/>
      </c>
      <c r="Y184" s="43" t="str">
        <f aca="false">IF(W184="","",W184*T184)</f>
        <v/>
      </c>
      <c r="Z184" s="40" t="str">
        <f aca="false">IF(OR(Y184="",N($B$4)=0),"",Y184/$B$4)</f>
        <v/>
      </c>
      <c r="AA184" s="43" t="str">
        <f aca="false">IF(W184="","",W184*$E184*N184*IF($J184="",1,$J184))</f>
        <v/>
      </c>
      <c r="AB184" s="44" t="str">
        <f aca="false">IF(OR(Q184="",N(Q184)=0),"",IF($G184&lt;&gt;"",$G184,$E184+SIGN($E184-$F184)*$B$6*Q184))</f>
        <v/>
      </c>
      <c r="AC184" s="48" t="str">
        <f aca="false">IF(AB184="","",ABS(AB184-$E184)/Q184)</f>
        <v/>
      </c>
      <c r="AD184" s="43" t="str">
        <f aca="false">IF(OR(W184="",AB184=""),"",W184*ABS(AB184-$E184)*N184*IF($J184="",1,$J184))</f>
        <v/>
      </c>
      <c r="AE184" s="47" t="str">
        <f aca="false">IF($E184="","",IF(N($B$4)&lt;=0,"Enter account size",IF(ISNA(MATCH($C184,$D$4:$D$7,0)),"Pick a market",IF($F184="","Enter stop price",IF(Q184=0,"Stop equals entry",IF(AND($D184="Long",$F184&gt;$E184),"Stop above entry for a long",IF(AND($D184="Short",$F184&lt;$E184),"Stop below entry for a short",IF(N184="","Enter multiplier",IF(AND($G184&lt;&gt;"",($G184-$E184)*($E184-$F184)&lt;=0),"Target on wrong side of entry",IF(W184=0,"Size rounds to 0: risk too small",IF(W184&lt;U184,"Capped by max position","OK")))))))))))</f>
        <v/>
      </c>
    </row>
    <row r="185" customFormat="false" ht="15" hidden="false" customHeight="false" outlineLevel="0" collapsed="false">
      <c r="A185" s="32"/>
      <c r="B185" s="33"/>
      <c r="C185" s="33"/>
      <c r="D185" s="33"/>
      <c r="E185" s="34"/>
      <c r="F185" s="34"/>
      <c r="G185" s="34"/>
      <c r="H185" s="35"/>
      <c r="I185" s="36"/>
      <c r="J185" s="37"/>
      <c r="K185" s="38"/>
      <c r="L185" s="39"/>
      <c r="M185" s="40" t="str">
        <f aca="false">IF($E185="","",IF($H185&lt;&gt;"",$H185,$B$5))</f>
        <v/>
      </c>
      <c r="N185" s="41" t="str">
        <f aca="false">IF($E185="","",IF($I185&lt;&gt;"",$I185,IFERROR(IF(N(INDEX($E$4:$E$7,MATCH($C185,$D$4:$D$7,0)))=0,"",INDEX($E$4:$E$7,MATCH($C185,$D$4:$D$7,0))),"")))</f>
        <v/>
      </c>
      <c r="O185" s="42" t="str">
        <f aca="false">IF($E185="","",IF($L185&lt;&gt;"",$L185,IFERROR(IF(N(INDEX($F$4:$F$7,MATCH($C185,$D$4:$D$7,0)))=0,"",INDEX($F$4:$F$7,MATCH($C185,$D$4:$D$7,0))),"")))</f>
        <v/>
      </c>
      <c r="P185" s="43" t="str">
        <f aca="false">IF($E185="","",N($B$4)*M185)</f>
        <v/>
      </c>
      <c r="Q185" s="44" t="str">
        <f aca="false">IF(OR($E185="",$F185=""),"",ABS($E185-$F185))</f>
        <v/>
      </c>
      <c r="R185" s="45" t="str">
        <f aca="false">IF(OR($C185&lt;&gt;"Forex",Q185=""),"",Q185/IF($K185="",0.0001,$K185))</f>
        <v/>
      </c>
      <c r="S185" s="43" t="str">
        <f aca="false">IF(OR($C185&lt;&gt;"Forex",N185=""),"",IF($K185="",0.0001,$K185)*N185*IF($J185="",1,$J185))</f>
        <v/>
      </c>
      <c r="T185" s="43" t="str">
        <f aca="false">IF(OR(Q185="",N185=""),"",IF(Q185=0,"",Q185*N185*IF($J185="",1,$J185)))</f>
        <v/>
      </c>
      <c r="U185" s="42" t="str">
        <f aca="false">IF(OR(T185="",O185=""),"",ROUNDDOWN(P185/T185/O185+0.000000001,0)*O185)</f>
        <v/>
      </c>
      <c r="V185" s="42" t="str">
        <f aca="false">IF(U185="","",IF(N(INDEX($G$4:$G$7,MATCH($C185,$D$4:$D$7,0)))=0,"",ROUNDDOWN(N($B$4)*INDEX($G$4:$G$7,MATCH($C185,$D$4:$D$7,0))/($E185*N185*IF($J185="",1,$J185))/O185+0.000000001,0)*O185))</f>
        <v/>
      </c>
      <c r="W185" s="46" t="str">
        <f aca="false">IF(U185="","",IF(V185="",U185,MIN(U185,V185)))</f>
        <v/>
      </c>
      <c r="X185" s="47" t="str">
        <f aca="false">IF($E185="","",IFERROR(INDEX($H$4:$H$7,MATCH($C185,$D$4:$D$7,0)),""))</f>
        <v/>
      </c>
      <c r="Y185" s="43" t="str">
        <f aca="false">IF(W185="","",W185*T185)</f>
        <v/>
      </c>
      <c r="Z185" s="40" t="str">
        <f aca="false">IF(OR(Y185="",N($B$4)=0),"",Y185/$B$4)</f>
        <v/>
      </c>
      <c r="AA185" s="43" t="str">
        <f aca="false">IF(W185="","",W185*$E185*N185*IF($J185="",1,$J185))</f>
        <v/>
      </c>
      <c r="AB185" s="44" t="str">
        <f aca="false">IF(OR(Q185="",N(Q185)=0),"",IF($G185&lt;&gt;"",$G185,$E185+SIGN($E185-$F185)*$B$6*Q185))</f>
        <v/>
      </c>
      <c r="AC185" s="48" t="str">
        <f aca="false">IF(AB185="","",ABS(AB185-$E185)/Q185)</f>
        <v/>
      </c>
      <c r="AD185" s="43" t="str">
        <f aca="false">IF(OR(W185="",AB185=""),"",W185*ABS(AB185-$E185)*N185*IF($J185="",1,$J185))</f>
        <v/>
      </c>
      <c r="AE185" s="47" t="str">
        <f aca="false">IF($E185="","",IF(N($B$4)&lt;=0,"Enter account size",IF(ISNA(MATCH($C185,$D$4:$D$7,0)),"Pick a market",IF($F185="","Enter stop price",IF(Q185=0,"Stop equals entry",IF(AND($D185="Long",$F185&gt;$E185),"Stop above entry for a long",IF(AND($D185="Short",$F185&lt;$E185),"Stop below entry for a short",IF(N185="","Enter multiplier",IF(AND($G185&lt;&gt;"",($G185-$E185)*($E185-$F185)&lt;=0),"Target on wrong side of entry",IF(W185=0,"Size rounds to 0: risk too small",IF(W185&lt;U185,"Capped by max position","OK")))))))))))</f>
        <v/>
      </c>
    </row>
    <row r="186" customFormat="false" ht="15" hidden="false" customHeight="false" outlineLevel="0" collapsed="false">
      <c r="A186" s="32"/>
      <c r="B186" s="33"/>
      <c r="C186" s="33"/>
      <c r="D186" s="33"/>
      <c r="E186" s="34"/>
      <c r="F186" s="34"/>
      <c r="G186" s="34"/>
      <c r="H186" s="35"/>
      <c r="I186" s="36"/>
      <c r="J186" s="37"/>
      <c r="K186" s="38"/>
      <c r="L186" s="39"/>
      <c r="M186" s="40" t="str">
        <f aca="false">IF($E186="","",IF($H186&lt;&gt;"",$H186,$B$5))</f>
        <v/>
      </c>
      <c r="N186" s="41" t="str">
        <f aca="false">IF($E186="","",IF($I186&lt;&gt;"",$I186,IFERROR(IF(N(INDEX($E$4:$E$7,MATCH($C186,$D$4:$D$7,0)))=0,"",INDEX($E$4:$E$7,MATCH($C186,$D$4:$D$7,0))),"")))</f>
        <v/>
      </c>
      <c r="O186" s="42" t="str">
        <f aca="false">IF($E186="","",IF($L186&lt;&gt;"",$L186,IFERROR(IF(N(INDEX($F$4:$F$7,MATCH($C186,$D$4:$D$7,0)))=0,"",INDEX($F$4:$F$7,MATCH($C186,$D$4:$D$7,0))),"")))</f>
        <v/>
      </c>
      <c r="P186" s="43" t="str">
        <f aca="false">IF($E186="","",N($B$4)*M186)</f>
        <v/>
      </c>
      <c r="Q186" s="44" t="str">
        <f aca="false">IF(OR($E186="",$F186=""),"",ABS($E186-$F186))</f>
        <v/>
      </c>
      <c r="R186" s="45" t="str">
        <f aca="false">IF(OR($C186&lt;&gt;"Forex",Q186=""),"",Q186/IF($K186="",0.0001,$K186))</f>
        <v/>
      </c>
      <c r="S186" s="43" t="str">
        <f aca="false">IF(OR($C186&lt;&gt;"Forex",N186=""),"",IF($K186="",0.0001,$K186)*N186*IF($J186="",1,$J186))</f>
        <v/>
      </c>
      <c r="T186" s="43" t="str">
        <f aca="false">IF(OR(Q186="",N186=""),"",IF(Q186=0,"",Q186*N186*IF($J186="",1,$J186)))</f>
        <v/>
      </c>
      <c r="U186" s="42" t="str">
        <f aca="false">IF(OR(T186="",O186=""),"",ROUNDDOWN(P186/T186/O186+0.000000001,0)*O186)</f>
        <v/>
      </c>
      <c r="V186" s="42" t="str">
        <f aca="false">IF(U186="","",IF(N(INDEX($G$4:$G$7,MATCH($C186,$D$4:$D$7,0)))=0,"",ROUNDDOWN(N($B$4)*INDEX($G$4:$G$7,MATCH($C186,$D$4:$D$7,0))/($E186*N186*IF($J186="",1,$J186))/O186+0.000000001,0)*O186))</f>
        <v/>
      </c>
      <c r="W186" s="46" t="str">
        <f aca="false">IF(U186="","",IF(V186="",U186,MIN(U186,V186)))</f>
        <v/>
      </c>
      <c r="X186" s="47" t="str">
        <f aca="false">IF($E186="","",IFERROR(INDEX($H$4:$H$7,MATCH($C186,$D$4:$D$7,0)),""))</f>
        <v/>
      </c>
      <c r="Y186" s="43" t="str">
        <f aca="false">IF(W186="","",W186*T186)</f>
        <v/>
      </c>
      <c r="Z186" s="40" t="str">
        <f aca="false">IF(OR(Y186="",N($B$4)=0),"",Y186/$B$4)</f>
        <v/>
      </c>
      <c r="AA186" s="43" t="str">
        <f aca="false">IF(W186="","",W186*$E186*N186*IF($J186="",1,$J186))</f>
        <v/>
      </c>
      <c r="AB186" s="44" t="str">
        <f aca="false">IF(OR(Q186="",N(Q186)=0),"",IF($G186&lt;&gt;"",$G186,$E186+SIGN($E186-$F186)*$B$6*Q186))</f>
        <v/>
      </c>
      <c r="AC186" s="48" t="str">
        <f aca="false">IF(AB186="","",ABS(AB186-$E186)/Q186)</f>
        <v/>
      </c>
      <c r="AD186" s="43" t="str">
        <f aca="false">IF(OR(W186="",AB186=""),"",W186*ABS(AB186-$E186)*N186*IF($J186="",1,$J186))</f>
        <v/>
      </c>
      <c r="AE186" s="47" t="str">
        <f aca="false">IF($E186="","",IF(N($B$4)&lt;=0,"Enter account size",IF(ISNA(MATCH($C186,$D$4:$D$7,0)),"Pick a market",IF($F186="","Enter stop price",IF(Q186=0,"Stop equals entry",IF(AND($D186="Long",$F186&gt;$E186),"Stop above entry for a long",IF(AND($D186="Short",$F186&lt;$E186),"Stop below entry for a short",IF(N186="","Enter multiplier",IF(AND($G186&lt;&gt;"",($G186-$E186)*($E186-$F186)&lt;=0),"Target on wrong side of entry",IF(W186=0,"Size rounds to 0: risk too small",IF(W186&lt;U186,"Capped by max position","OK")))))))))))</f>
        <v/>
      </c>
    </row>
    <row r="187" customFormat="false" ht="15" hidden="false" customHeight="false" outlineLevel="0" collapsed="false">
      <c r="A187" s="32"/>
      <c r="B187" s="33"/>
      <c r="C187" s="33"/>
      <c r="D187" s="33"/>
      <c r="E187" s="34"/>
      <c r="F187" s="34"/>
      <c r="G187" s="34"/>
      <c r="H187" s="35"/>
      <c r="I187" s="36"/>
      <c r="J187" s="37"/>
      <c r="K187" s="38"/>
      <c r="L187" s="39"/>
      <c r="M187" s="40" t="str">
        <f aca="false">IF($E187="","",IF($H187&lt;&gt;"",$H187,$B$5))</f>
        <v/>
      </c>
      <c r="N187" s="41" t="str">
        <f aca="false">IF($E187="","",IF($I187&lt;&gt;"",$I187,IFERROR(IF(N(INDEX($E$4:$E$7,MATCH($C187,$D$4:$D$7,0)))=0,"",INDEX($E$4:$E$7,MATCH($C187,$D$4:$D$7,0))),"")))</f>
        <v/>
      </c>
      <c r="O187" s="42" t="str">
        <f aca="false">IF($E187="","",IF($L187&lt;&gt;"",$L187,IFERROR(IF(N(INDEX($F$4:$F$7,MATCH($C187,$D$4:$D$7,0)))=0,"",INDEX($F$4:$F$7,MATCH($C187,$D$4:$D$7,0))),"")))</f>
        <v/>
      </c>
      <c r="P187" s="43" t="str">
        <f aca="false">IF($E187="","",N($B$4)*M187)</f>
        <v/>
      </c>
      <c r="Q187" s="44" t="str">
        <f aca="false">IF(OR($E187="",$F187=""),"",ABS($E187-$F187))</f>
        <v/>
      </c>
      <c r="R187" s="45" t="str">
        <f aca="false">IF(OR($C187&lt;&gt;"Forex",Q187=""),"",Q187/IF($K187="",0.0001,$K187))</f>
        <v/>
      </c>
      <c r="S187" s="43" t="str">
        <f aca="false">IF(OR($C187&lt;&gt;"Forex",N187=""),"",IF($K187="",0.0001,$K187)*N187*IF($J187="",1,$J187))</f>
        <v/>
      </c>
      <c r="T187" s="43" t="str">
        <f aca="false">IF(OR(Q187="",N187=""),"",IF(Q187=0,"",Q187*N187*IF($J187="",1,$J187)))</f>
        <v/>
      </c>
      <c r="U187" s="42" t="str">
        <f aca="false">IF(OR(T187="",O187=""),"",ROUNDDOWN(P187/T187/O187+0.000000001,0)*O187)</f>
        <v/>
      </c>
      <c r="V187" s="42" t="str">
        <f aca="false">IF(U187="","",IF(N(INDEX($G$4:$G$7,MATCH($C187,$D$4:$D$7,0)))=0,"",ROUNDDOWN(N($B$4)*INDEX($G$4:$G$7,MATCH($C187,$D$4:$D$7,0))/($E187*N187*IF($J187="",1,$J187))/O187+0.000000001,0)*O187))</f>
        <v/>
      </c>
      <c r="W187" s="46" t="str">
        <f aca="false">IF(U187="","",IF(V187="",U187,MIN(U187,V187)))</f>
        <v/>
      </c>
      <c r="X187" s="47" t="str">
        <f aca="false">IF($E187="","",IFERROR(INDEX($H$4:$H$7,MATCH($C187,$D$4:$D$7,0)),""))</f>
        <v/>
      </c>
      <c r="Y187" s="43" t="str">
        <f aca="false">IF(W187="","",W187*T187)</f>
        <v/>
      </c>
      <c r="Z187" s="40" t="str">
        <f aca="false">IF(OR(Y187="",N($B$4)=0),"",Y187/$B$4)</f>
        <v/>
      </c>
      <c r="AA187" s="43" t="str">
        <f aca="false">IF(W187="","",W187*$E187*N187*IF($J187="",1,$J187))</f>
        <v/>
      </c>
      <c r="AB187" s="44" t="str">
        <f aca="false">IF(OR(Q187="",N(Q187)=0),"",IF($G187&lt;&gt;"",$G187,$E187+SIGN($E187-$F187)*$B$6*Q187))</f>
        <v/>
      </c>
      <c r="AC187" s="48" t="str">
        <f aca="false">IF(AB187="","",ABS(AB187-$E187)/Q187)</f>
        <v/>
      </c>
      <c r="AD187" s="43" t="str">
        <f aca="false">IF(OR(W187="",AB187=""),"",W187*ABS(AB187-$E187)*N187*IF($J187="",1,$J187))</f>
        <v/>
      </c>
      <c r="AE187" s="47" t="str">
        <f aca="false">IF($E187="","",IF(N($B$4)&lt;=0,"Enter account size",IF(ISNA(MATCH($C187,$D$4:$D$7,0)),"Pick a market",IF($F187="","Enter stop price",IF(Q187=0,"Stop equals entry",IF(AND($D187="Long",$F187&gt;$E187),"Stop above entry for a long",IF(AND($D187="Short",$F187&lt;$E187),"Stop below entry for a short",IF(N187="","Enter multiplier",IF(AND($G187&lt;&gt;"",($G187-$E187)*($E187-$F187)&lt;=0),"Target on wrong side of entry",IF(W187=0,"Size rounds to 0: risk too small",IF(W187&lt;U187,"Capped by max position","OK")))))))))))</f>
        <v/>
      </c>
    </row>
    <row r="188" customFormat="false" ht="15" hidden="false" customHeight="false" outlineLevel="0" collapsed="false">
      <c r="A188" s="32"/>
      <c r="B188" s="33"/>
      <c r="C188" s="33"/>
      <c r="D188" s="33"/>
      <c r="E188" s="34"/>
      <c r="F188" s="34"/>
      <c r="G188" s="34"/>
      <c r="H188" s="35"/>
      <c r="I188" s="36"/>
      <c r="J188" s="37"/>
      <c r="K188" s="38"/>
      <c r="L188" s="39"/>
      <c r="M188" s="40" t="str">
        <f aca="false">IF($E188="","",IF($H188&lt;&gt;"",$H188,$B$5))</f>
        <v/>
      </c>
      <c r="N188" s="41" t="str">
        <f aca="false">IF($E188="","",IF($I188&lt;&gt;"",$I188,IFERROR(IF(N(INDEX($E$4:$E$7,MATCH($C188,$D$4:$D$7,0)))=0,"",INDEX($E$4:$E$7,MATCH($C188,$D$4:$D$7,0))),"")))</f>
        <v/>
      </c>
      <c r="O188" s="42" t="str">
        <f aca="false">IF($E188="","",IF($L188&lt;&gt;"",$L188,IFERROR(IF(N(INDEX($F$4:$F$7,MATCH($C188,$D$4:$D$7,0)))=0,"",INDEX($F$4:$F$7,MATCH($C188,$D$4:$D$7,0))),"")))</f>
        <v/>
      </c>
      <c r="P188" s="43" t="str">
        <f aca="false">IF($E188="","",N($B$4)*M188)</f>
        <v/>
      </c>
      <c r="Q188" s="44" t="str">
        <f aca="false">IF(OR($E188="",$F188=""),"",ABS($E188-$F188))</f>
        <v/>
      </c>
      <c r="R188" s="45" t="str">
        <f aca="false">IF(OR($C188&lt;&gt;"Forex",Q188=""),"",Q188/IF($K188="",0.0001,$K188))</f>
        <v/>
      </c>
      <c r="S188" s="43" t="str">
        <f aca="false">IF(OR($C188&lt;&gt;"Forex",N188=""),"",IF($K188="",0.0001,$K188)*N188*IF($J188="",1,$J188))</f>
        <v/>
      </c>
      <c r="T188" s="43" t="str">
        <f aca="false">IF(OR(Q188="",N188=""),"",IF(Q188=0,"",Q188*N188*IF($J188="",1,$J188)))</f>
        <v/>
      </c>
      <c r="U188" s="42" t="str">
        <f aca="false">IF(OR(T188="",O188=""),"",ROUNDDOWN(P188/T188/O188+0.000000001,0)*O188)</f>
        <v/>
      </c>
      <c r="V188" s="42" t="str">
        <f aca="false">IF(U188="","",IF(N(INDEX($G$4:$G$7,MATCH($C188,$D$4:$D$7,0)))=0,"",ROUNDDOWN(N($B$4)*INDEX($G$4:$G$7,MATCH($C188,$D$4:$D$7,0))/($E188*N188*IF($J188="",1,$J188))/O188+0.000000001,0)*O188))</f>
        <v/>
      </c>
      <c r="W188" s="46" t="str">
        <f aca="false">IF(U188="","",IF(V188="",U188,MIN(U188,V188)))</f>
        <v/>
      </c>
      <c r="X188" s="47" t="str">
        <f aca="false">IF($E188="","",IFERROR(INDEX($H$4:$H$7,MATCH($C188,$D$4:$D$7,0)),""))</f>
        <v/>
      </c>
      <c r="Y188" s="43" t="str">
        <f aca="false">IF(W188="","",W188*T188)</f>
        <v/>
      </c>
      <c r="Z188" s="40" t="str">
        <f aca="false">IF(OR(Y188="",N($B$4)=0),"",Y188/$B$4)</f>
        <v/>
      </c>
      <c r="AA188" s="43" t="str">
        <f aca="false">IF(W188="","",W188*$E188*N188*IF($J188="",1,$J188))</f>
        <v/>
      </c>
      <c r="AB188" s="44" t="str">
        <f aca="false">IF(OR(Q188="",N(Q188)=0),"",IF($G188&lt;&gt;"",$G188,$E188+SIGN($E188-$F188)*$B$6*Q188))</f>
        <v/>
      </c>
      <c r="AC188" s="48" t="str">
        <f aca="false">IF(AB188="","",ABS(AB188-$E188)/Q188)</f>
        <v/>
      </c>
      <c r="AD188" s="43" t="str">
        <f aca="false">IF(OR(W188="",AB188=""),"",W188*ABS(AB188-$E188)*N188*IF($J188="",1,$J188))</f>
        <v/>
      </c>
      <c r="AE188" s="47" t="str">
        <f aca="false">IF($E188="","",IF(N($B$4)&lt;=0,"Enter account size",IF(ISNA(MATCH($C188,$D$4:$D$7,0)),"Pick a market",IF($F188="","Enter stop price",IF(Q188=0,"Stop equals entry",IF(AND($D188="Long",$F188&gt;$E188),"Stop above entry for a long",IF(AND($D188="Short",$F188&lt;$E188),"Stop below entry for a short",IF(N188="","Enter multiplier",IF(AND($G188&lt;&gt;"",($G188-$E188)*($E188-$F188)&lt;=0),"Target on wrong side of entry",IF(W188=0,"Size rounds to 0: risk too small",IF(W188&lt;U188,"Capped by max position","OK")))))))))))</f>
        <v/>
      </c>
    </row>
    <row r="189" customFormat="false" ht="15" hidden="false" customHeight="false" outlineLevel="0" collapsed="false">
      <c r="A189" s="32"/>
      <c r="B189" s="33"/>
      <c r="C189" s="33"/>
      <c r="D189" s="33"/>
      <c r="E189" s="34"/>
      <c r="F189" s="34"/>
      <c r="G189" s="34"/>
      <c r="H189" s="35"/>
      <c r="I189" s="36"/>
      <c r="J189" s="37"/>
      <c r="K189" s="38"/>
      <c r="L189" s="39"/>
      <c r="M189" s="40" t="str">
        <f aca="false">IF($E189="","",IF($H189&lt;&gt;"",$H189,$B$5))</f>
        <v/>
      </c>
      <c r="N189" s="41" t="str">
        <f aca="false">IF($E189="","",IF($I189&lt;&gt;"",$I189,IFERROR(IF(N(INDEX($E$4:$E$7,MATCH($C189,$D$4:$D$7,0)))=0,"",INDEX($E$4:$E$7,MATCH($C189,$D$4:$D$7,0))),"")))</f>
        <v/>
      </c>
      <c r="O189" s="42" t="str">
        <f aca="false">IF($E189="","",IF($L189&lt;&gt;"",$L189,IFERROR(IF(N(INDEX($F$4:$F$7,MATCH($C189,$D$4:$D$7,0)))=0,"",INDEX($F$4:$F$7,MATCH($C189,$D$4:$D$7,0))),"")))</f>
        <v/>
      </c>
      <c r="P189" s="43" t="str">
        <f aca="false">IF($E189="","",N($B$4)*M189)</f>
        <v/>
      </c>
      <c r="Q189" s="44" t="str">
        <f aca="false">IF(OR($E189="",$F189=""),"",ABS($E189-$F189))</f>
        <v/>
      </c>
      <c r="R189" s="45" t="str">
        <f aca="false">IF(OR($C189&lt;&gt;"Forex",Q189=""),"",Q189/IF($K189="",0.0001,$K189))</f>
        <v/>
      </c>
      <c r="S189" s="43" t="str">
        <f aca="false">IF(OR($C189&lt;&gt;"Forex",N189=""),"",IF($K189="",0.0001,$K189)*N189*IF($J189="",1,$J189))</f>
        <v/>
      </c>
      <c r="T189" s="43" t="str">
        <f aca="false">IF(OR(Q189="",N189=""),"",IF(Q189=0,"",Q189*N189*IF($J189="",1,$J189)))</f>
        <v/>
      </c>
      <c r="U189" s="42" t="str">
        <f aca="false">IF(OR(T189="",O189=""),"",ROUNDDOWN(P189/T189/O189+0.000000001,0)*O189)</f>
        <v/>
      </c>
      <c r="V189" s="42" t="str">
        <f aca="false">IF(U189="","",IF(N(INDEX($G$4:$G$7,MATCH($C189,$D$4:$D$7,0)))=0,"",ROUNDDOWN(N($B$4)*INDEX($G$4:$G$7,MATCH($C189,$D$4:$D$7,0))/($E189*N189*IF($J189="",1,$J189))/O189+0.000000001,0)*O189))</f>
        <v/>
      </c>
      <c r="W189" s="46" t="str">
        <f aca="false">IF(U189="","",IF(V189="",U189,MIN(U189,V189)))</f>
        <v/>
      </c>
      <c r="X189" s="47" t="str">
        <f aca="false">IF($E189="","",IFERROR(INDEX($H$4:$H$7,MATCH($C189,$D$4:$D$7,0)),""))</f>
        <v/>
      </c>
      <c r="Y189" s="43" t="str">
        <f aca="false">IF(W189="","",W189*T189)</f>
        <v/>
      </c>
      <c r="Z189" s="40" t="str">
        <f aca="false">IF(OR(Y189="",N($B$4)=0),"",Y189/$B$4)</f>
        <v/>
      </c>
      <c r="AA189" s="43" t="str">
        <f aca="false">IF(W189="","",W189*$E189*N189*IF($J189="",1,$J189))</f>
        <v/>
      </c>
      <c r="AB189" s="44" t="str">
        <f aca="false">IF(OR(Q189="",N(Q189)=0),"",IF($G189&lt;&gt;"",$G189,$E189+SIGN($E189-$F189)*$B$6*Q189))</f>
        <v/>
      </c>
      <c r="AC189" s="48" t="str">
        <f aca="false">IF(AB189="","",ABS(AB189-$E189)/Q189)</f>
        <v/>
      </c>
      <c r="AD189" s="43" t="str">
        <f aca="false">IF(OR(W189="",AB189=""),"",W189*ABS(AB189-$E189)*N189*IF($J189="",1,$J189))</f>
        <v/>
      </c>
      <c r="AE189" s="47" t="str">
        <f aca="false">IF($E189="","",IF(N($B$4)&lt;=0,"Enter account size",IF(ISNA(MATCH($C189,$D$4:$D$7,0)),"Pick a market",IF($F189="","Enter stop price",IF(Q189=0,"Stop equals entry",IF(AND($D189="Long",$F189&gt;$E189),"Stop above entry for a long",IF(AND($D189="Short",$F189&lt;$E189),"Stop below entry for a short",IF(N189="","Enter multiplier",IF(AND($G189&lt;&gt;"",($G189-$E189)*($E189-$F189)&lt;=0),"Target on wrong side of entry",IF(W189=0,"Size rounds to 0: risk too small",IF(W189&lt;U189,"Capped by max position","OK")))))))))))</f>
        <v/>
      </c>
    </row>
    <row r="190" customFormat="false" ht="15" hidden="false" customHeight="false" outlineLevel="0" collapsed="false">
      <c r="A190" s="32"/>
      <c r="B190" s="33"/>
      <c r="C190" s="33"/>
      <c r="D190" s="33"/>
      <c r="E190" s="34"/>
      <c r="F190" s="34"/>
      <c r="G190" s="34"/>
      <c r="H190" s="35"/>
      <c r="I190" s="36"/>
      <c r="J190" s="37"/>
      <c r="K190" s="38"/>
      <c r="L190" s="39"/>
      <c r="M190" s="40" t="str">
        <f aca="false">IF($E190="","",IF($H190&lt;&gt;"",$H190,$B$5))</f>
        <v/>
      </c>
      <c r="N190" s="41" t="str">
        <f aca="false">IF($E190="","",IF($I190&lt;&gt;"",$I190,IFERROR(IF(N(INDEX($E$4:$E$7,MATCH($C190,$D$4:$D$7,0)))=0,"",INDEX($E$4:$E$7,MATCH($C190,$D$4:$D$7,0))),"")))</f>
        <v/>
      </c>
      <c r="O190" s="42" t="str">
        <f aca="false">IF($E190="","",IF($L190&lt;&gt;"",$L190,IFERROR(IF(N(INDEX($F$4:$F$7,MATCH($C190,$D$4:$D$7,0)))=0,"",INDEX($F$4:$F$7,MATCH($C190,$D$4:$D$7,0))),"")))</f>
        <v/>
      </c>
      <c r="P190" s="43" t="str">
        <f aca="false">IF($E190="","",N($B$4)*M190)</f>
        <v/>
      </c>
      <c r="Q190" s="44" t="str">
        <f aca="false">IF(OR($E190="",$F190=""),"",ABS($E190-$F190))</f>
        <v/>
      </c>
      <c r="R190" s="45" t="str">
        <f aca="false">IF(OR($C190&lt;&gt;"Forex",Q190=""),"",Q190/IF($K190="",0.0001,$K190))</f>
        <v/>
      </c>
      <c r="S190" s="43" t="str">
        <f aca="false">IF(OR($C190&lt;&gt;"Forex",N190=""),"",IF($K190="",0.0001,$K190)*N190*IF($J190="",1,$J190))</f>
        <v/>
      </c>
      <c r="T190" s="43" t="str">
        <f aca="false">IF(OR(Q190="",N190=""),"",IF(Q190=0,"",Q190*N190*IF($J190="",1,$J190)))</f>
        <v/>
      </c>
      <c r="U190" s="42" t="str">
        <f aca="false">IF(OR(T190="",O190=""),"",ROUNDDOWN(P190/T190/O190+0.000000001,0)*O190)</f>
        <v/>
      </c>
      <c r="V190" s="42" t="str">
        <f aca="false">IF(U190="","",IF(N(INDEX($G$4:$G$7,MATCH($C190,$D$4:$D$7,0)))=0,"",ROUNDDOWN(N($B$4)*INDEX($G$4:$G$7,MATCH($C190,$D$4:$D$7,0))/($E190*N190*IF($J190="",1,$J190))/O190+0.000000001,0)*O190))</f>
        <v/>
      </c>
      <c r="W190" s="46" t="str">
        <f aca="false">IF(U190="","",IF(V190="",U190,MIN(U190,V190)))</f>
        <v/>
      </c>
      <c r="X190" s="47" t="str">
        <f aca="false">IF($E190="","",IFERROR(INDEX($H$4:$H$7,MATCH($C190,$D$4:$D$7,0)),""))</f>
        <v/>
      </c>
      <c r="Y190" s="43" t="str">
        <f aca="false">IF(W190="","",W190*T190)</f>
        <v/>
      </c>
      <c r="Z190" s="40" t="str">
        <f aca="false">IF(OR(Y190="",N($B$4)=0),"",Y190/$B$4)</f>
        <v/>
      </c>
      <c r="AA190" s="43" t="str">
        <f aca="false">IF(W190="","",W190*$E190*N190*IF($J190="",1,$J190))</f>
        <v/>
      </c>
      <c r="AB190" s="44" t="str">
        <f aca="false">IF(OR(Q190="",N(Q190)=0),"",IF($G190&lt;&gt;"",$G190,$E190+SIGN($E190-$F190)*$B$6*Q190))</f>
        <v/>
      </c>
      <c r="AC190" s="48" t="str">
        <f aca="false">IF(AB190="","",ABS(AB190-$E190)/Q190)</f>
        <v/>
      </c>
      <c r="AD190" s="43" t="str">
        <f aca="false">IF(OR(W190="",AB190=""),"",W190*ABS(AB190-$E190)*N190*IF($J190="",1,$J190))</f>
        <v/>
      </c>
      <c r="AE190" s="47" t="str">
        <f aca="false">IF($E190="","",IF(N($B$4)&lt;=0,"Enter account size",IF(ISNA(MATCH($C190,$D$4:$D$7,0)),"Pick a market",IF($F190="","Enter stop price",IF(Q190=0,"Stop equals entry",IF(AND($D190="Long",$F190&gt;$E190),"Stop above entry for a long",IF(AND($D190="Short",$F190&lt;$E190),"Stop below entry for a short",IF(N190="","Enter multiplier",IF(AND($G190&lt;&gt;"",($G190-$E190)*($E190-$F190)&lt;=0),"Target on wrong side of entry",IF(W190=0,"Size rounds to 0: risk too small",IF(W190&lt;U190,"Capped by max position","OK")))))))))))</f>
        <v/>
      </c>
    </row>
    <row r="191" customFormat="false" ht="15" hidden="false" customHeight="false" outlineLevel="0" collapsed="false">
      <c r="A191" s="32"/>
      <c r="B191" s="33"/>
      <c r="C191" s="33"/>
      <c r="D191" s="33"/>
      <c r="E191" s="34"/>
      <c r="F191" s="34"/>
      <c r="G191" s="34"/>
      <c r="H191" s="35"/>
      <c r="I191" s="36"/>
      <c r="J191" s="37"/>
      <c r="K191" s="38"/>
      <c r="L191" s="39"/>
      <c r="M191" s="40" t="str">
        <f aca="false">IF($E191="","",IF($H191&lt;&gt;"",$H191,$B$5))</f>
        <v/>
      </c>
      <c r="N191" s="41" t="str">
        <f aca="false">IF($E191="","",IF($I191&lt;&gt;"",$I191,IFERROR(IF(N(INDEX($E$4:$E$7,MATCH($C191,$D$4:$D$7,0)))=0,"",INDEX($E$4:$E$7,MATCH($C191,$D$4:$D$7,0))),"")))</f>
        <v/>
      </c>
      <c r="O191" s="42" t="str">
        <f aca="false">IF($E191="","",IF($L191&lt;&gt;"",$L191,IFERROR(IF(N(INDEX($F$4:$F$7,MATCH($C191,$D$4:$D$7,0)))=0,"",INDEX($F$4:$F$7,MATCH($C191,$D$4:$D$7,0))),"")))</f>
        <v/>
      </c>
      <c r="P191" s="43" t="str">
        <f aca="false">IF($E191="","",N($B$4)*M191)</f>
        <v/>
      </c>
      <c r="Q191" s="44" t="str">
        <f aca="false">IF(OR($E191="",$F191=""),"",ABS($E191-$F191))</f>
        <v/>
      </c>
      <c r="R191" s="45" t="str">
        <f aca="false">IF(OR($C191&lt;&gt;"Forex",Q191=""),"",Q191/IF($K191="",0.0001,$K191))</f>
        <v/>
      </c>
      <c r="S191" s="43" t="str">
        <f aca="false">IF(OR($C191&lt;&gt;"Forex",N191=""),"",IF($K191="",0.0001,$K191)*N191*IF($J191="",1,$J191))</f>
        <v/>
      </c>
      <c r="T191" s="43" t="str">
        <f aca="false">IF(OR(Q191="",N191=""),"",IF(Q191=0,"",Q191*N191*IF($J191="",1,$J191)))</f>
        <v/>
      </c>
      <c r="U191" s="42" t="str">
        <f aca="false">IF(OR(T191="",O191=""),"",ROUNDDOWN(P191/T191/O191+0.000000001,0)*O191)</f>
        <v/>
      </c>
      <c r="V191" s="42" t="str">
        <f aca="false">IF(U191="","",IF(N(INDEX($G$4:$G$7,MATCH($C191,$D$4:$D$7,0)))=0,"",ROUNDDOWN(N($B$4)*INDEX($G$4:$G$7,MATCH($C191,$D$4:$D$7,0))/($E191*N191*IF($J191="",1,$J191))/O191+0.000000001,0)*O191))</f>
        <v/>
      </c>
      <c r="W191" s="46" t="str">
        <f aca="false">IF(U191="","",IF(V191="",U191,MIN(U191,V191)))</f>
        <v/>
      </c>
      <c r="X191" s="47" t="str">
        <f aca="false">IF($E191="","",IFERROR(INDEX($H$4:$H$7,MATCH($C191,$D$4:$D$7,0)),""))</f>
        <v/>
      </c>
      <c r="Y191" s="43" t="str">
        <f aca="false">IF(W191="","",W191*T191)</f>
        <v/>
      </c>
      <c r="Z191" s="40" t="str">
        <f aca="false">IF(OR(Y191="",N($B$4)=0),"",Y191/$B$4)</f>
        <v/>
      </c>
      <c r="AA191" s="43" t="str">
        <f aca="false">IF(W191="","",W191*$E191*N191*IF($J191="",1,$J191))</f>
        <v/>
      </c>
      <c r="AB191" s="44" t="str">
        <f aca="false">IF(OR(Q191="",N(Q191)=0),"",IF($G191&lt;&gt;"",$G191,$E191+SIGN($E191-$F191)*$B$6*Q191))</f>
        <v/>
      </c>
      <c r="AC191" s="48" t="str">
        <f aca="false">IF(AB191="","",ABS(AB191-$E191)/Q191)</f>
        <v/>
      </c>
      <c r="AD191" s="43" t="str">
        <f aca="false">IF(OR(W191="",AB191=""),"",W191*ABS(AB191-$E191)*N191*IF($J191="",1,$J191))</f>
        <v/>
      </c>
      <c r="AE191" s="47" t="str">
        <f aca="false">IF($E191="","",IF(N($B$4)&lt;=0,"Enter account size",IF(ISNA(MATCH($C191,$D$4:$D$7,0)),"Pick a market",IF($F191="","Enter stop price",IF(Q191=0,"Stop equals entry",IF(AND($D191="Long",$F191&gt;$E191),"Stop above entry for a long",IF(AND($D191="Short",$F191&lt;$E191),"Stop below entry for a short",IF(N191="","Enter multiplier",IF(AND($G191&lt;&gt;"",($G191-$E191)*($E191-$F191)&lt;=0),"Target on wrong side of entry",IF(W191=0,"Size rounds to 0: risk too small",IF(W191&lt;U191,"Capped by max position","OK")))))))))))</f>
        <v/>
      </c>
    </row>
    <row r="192" customFormat="false" ht="15" hidden="false" customHeight="false" outlineLevel="0" collapsed="false">
      <c r="A192" s="32"/>
      <c r="B192" s="33"/>
      <c r="C192" s="33"/>
      <c r="D192" s="33"/>
      <c r="E192" s="34"/>
      <c r="F192" s="34"/>
      <c r="G192" s="34"/>
      <c r="H192" s="35"/>
      <c r="I192" s="36"/>
      <c r="J192" s="37"/>
      <c r="K192" s="38"/>
      <c r="L192" s="39"/>
      <c r="M192" s="40" t="str">
        <f aca="false">IF($E192="","",IF($H192&lt;&gt;"",$H192,$B$5))</f>
        <v/>
      </c>
      <c r="N192" s="41" t="str">
        <f aca="false">IF($E192="","",IF($I192&lt;&gt;"",$I192,IFERROR(IF(N(INDEX($E$4:$E$7,MATCH($C192,$D$4:$D$7,0)))=0,"",INDEX($E$4:$E$7,MATCH($C192,$D$4:$D$7,0))),"")))</f>
        <v/>
      </c>
      <c r="O192" s="42" t="str">
        <f aca="false">IF($E192="","",IF($L192&lt;&gt;"",$L192,IFERROR(IF(N(INDEX($F$4:$F$7,MATCH($C192,$D$4:$D$7,0)))=0,"",INDEX($F$4:$F$7,MATCH($C192,$D$4:$D$7,0))),"")))</f>
        <v/>
      </c>
      <c r="P192" s="43" t="str">
        <f aca="false">IF($E192="","",N($B$4)*M192)</f>
        <v/>
      </c>
      <c r="Q192" s="44" t="str">
        <f aca="false">IF(OR($E192="",$F192=""),"",ABS($E192-$F192))</f>
        <v/>
      </c>
      <c r="R192" s="45" t="str">
        <f aca="false">IF(OR($C192&lt;&gt;"Forex",Q192=""),"",Q192/IF($K192="",0.0001,$K192))</f>
        <v/>
      </c>
      <c r="S192" s="43" t="str">
        <f aca="false">IF(OR($C192&lt;&gt;"Forex",N192=""),"",IF($K192="",0.0001,$K192)*N192*IF($J192="",1,$J192))</f>
        <v/>
      </c>
      <c r="T192" s="43" t="str">
        <f aca="false">IF(OR(Q192="",N192=""),"",IF(Q192=0,"",Q192*N192*IF($J192="",1,$J192)))</f>
        <v/>
      </c>
      <c r="U192" s="42" t="str">
        <f aca="false">IF(OR(T192="",O192=""),"",ROUNDDOWN(P192/T192/O192+0.000000001,0)*O192)</f>
        <v/>
      </c>
      <c r="V192" s="42" t="str">
        <f aca="false">IF(U192="","",IF(N(INDEX($G$4:$G$7,MATCH($C192,$D$4:$D$7,0)))=0,"",ROUNDDOWN(N($B$4)*INDEX($G$4:$G$7,MATCH($C192,$D$4:$D$7,0))/($E192*N192*IF($J192="",1,$J192))/O192+0.000000001,0)*O192))</f>
        <v/>
      </c>
      <c r="W192" s="46" t="str">
        <f aca="false">IF(U192="","",IF(V192="",U192,MIN(U192,V192)))</f>
        <v/>
      </c>
      <c r="X192" s="47" t="str">
        <f aca="false">IF($E192="","",IFERROR(INDEX($H$4:$H$7,MATCH($C192,$D$4:$D$7,0)),""))</f>
        <v/>
      </c>
      <c r="Y192" s="43" t="str">
        <f aca="false">IF(W192="","",W192*T192)</f>
        <v/>
      </c>
      <c r="Z192" s="40" t="str">
        <f aca="false">IF(OR(Y192="",N($B$4)=0),"",Y192/$B$4)</f>
        <v/>
      </c>
      <c r="AA192" s="43" t="str">
        <f aca="false">IF(W192="","",W192*$E192*N192*IF($J192="",1,$J192))</f>
        <v/>
      </c>
      <c r="AB192" s="44" t="str">
        <f aca="false">IF(OR(Q192="",N(Q192)=0),"",IF($G192&lt;&gt;"",$G192,$E192+SIGN($E192-$F192)*$B$6*Q192))</f>
        <v/>
      </c>
      <c r="AC192" s="48" t="str">
        <f aca="false">IF(AB192="","",ABS(AB192-$E192)/Q192)</f>
        <v/>
      </c>
      <c r="AD192" s="43" t="str">
        <f aca="false">IF(OR(W192="",AB192=""),"",W192*ABS(AB192-$E192)*N192*IF($J192="",1,$J192))</f>
        <v/>
      </c>
      <c r="AE192" s="47" t="str">
        <f aca="false">IF($E192="","",IF(N($B$4)&lt;=0,"Enter account size",IF(ISNA(MATCH($C192,$D$4:$D$7,0)),"Pick a market",IF($F192="","Enter stop price",IF(Q192=0,"Stop equals entry",IF(AND($D192="Long",$F192&gt;$E192),"Stop above entry for a long",IF(AND($D192="Short",$F192&lt;$E192),"Stop below entry for a short",IF(N192="","Enter multiplier",IF(AND($G192&lt;&gt;"",($G192-$E192)*($E192-$F192)&lt;=0),"Target on wrong side of entry",IF(W192=0,"Size rounds to 0: risk too small",IF(W192&lt;U192,"Capped by max position","OK")))))))))))</f>
        <v/>
      </c>
    </row>
    <row r="193" customFormat="false" ht="15" hidden="false" customHeight="false" outlineLevel="0" collapsed="false">
      <c r="A193" s="32"/>
      <c r="B193" s="33"/>
      <c r="C193" s="33"/>
      <c r="D193" s="33"/>
      <c r="E193" s="34"/>
      <c r="F193" s="34"/>
      <c r="G193" s="34"/>
      <c r="H193" s="35"/>
      <c r="I193" s="36"/>
      <c r="J193" s="37"/>
      <c r="K193" s="38"/>
      <c r="L193" s="39"/>
      <c r="M193" s="40" t="str">
        <f aca="false">IF($E193="","",IF($H193&lt;&gt;"",$H193,$B$5))</f>
        <v/>
      </c>
      <c r="N193" s="41" t="str">
        <f aca="false">IF($E193="","",IF($I193&lt;&gt;"",$I193,IFERROR(IF(N(INDEX($E$4:$E$7,MATCH($C193,$D$4:$D$7,0)))=0,"",INDEX($E$4:$E$7,MATCH($C193,$D$4:$D$7,0))),"")))</f>
        <v/>
      </c>
      <c r="O193" s="42" t="str">
        <f aca="false">IF($E193="","",IF($L193&lt;&gt;"",$L193,IFERROR(IF(N(INDEX($F$4:$F$7,MATCH($C193,$D$4:$D$7,0)))=0,"",INDEX($F$4:$F$7,MATCH($C193,$D$4:$D$7,0))),"")))</f>
        <v/>
      </c>
      <c r="P193" s="43" t="str">
        <f aca="false">IF($E193="","",N($B$4)*M193)</f>
        <v/>
      </c>
      <c r="Q193" s="44" t="str">
        <f aca="false">IF(OR($E193="",$F193=""),"",ABS($E193-$F193))</f>
        <v/>
      </c>
      <c r="R193" s="45" t="str">
        <f aca="false">IF(OR($C193&lt;&gt;"Forex",Q193=""),"",Q193/IF($K193="",0.0001,$K193))</f>
        <v/>
      </c>
      <c r="S193" s="43" t="str">
        <f aca="false">IF(OR($C193&lt;&gt;"Forex",N193=""),"",IF($K193="",0.0001,$K193)*N193*IF($J193="",1,$J193))</f>
        <v/>
      </c>
      <c r="T193" s="43" t="str">
        <f aca="false">IF(OR(Q193="",N193=""),"",IF(Q193=0,"",Q193*N193*IF($J193="",1,$J193)))</f>
        <v/>
      </c>
      <c r="U193" s="42" t="str">
        <f aca="false">IF(OR(T193="",O193=""),"",ROUNDDOWN(P193/T193/O193+0.000000001,0)*O193)</f>
        <v/>
      </c>
      <c r="V193" s="42" t="str">
        <f aca="false">IF(U193="","",IF(N(INDEX($G$4:$G$7,MATCH($C193,$D$4:$D$7,0)))=0,"",ROUNDDOWN(N($B$4)*INDEX($G$4:$G$7,MATCH($C193,$D$4:$D$7,0))/($E193*N193*IF($J193="",1,$J193))/O193+0.000000001,0)*O193))</f>
        <v/>
      </c>
      <c r="W193" s="46" t="str">
        <f aca="false">IF(U193="","",IF(V193="",U193,MIN(U193,V193)))</f>
        <v/>
      </c>
      <c r="X193" s="47" t="str">
        <f aca="false">IF($E193="","",IFERROR(INDEX($H$4:$H$7,MATCH($C193,$D$4:$D$7,0)),""))</f>
        <v/>
      </c>
      <c r="Y193" s="43" t="str">
        <f aca="false">IF(W193="","",W193*T193)</f>
        <v/>
      </c>
      <c r="Z193" s="40" t="str">
        <f aca="false">IF(OR(Y193="",N($B$4)=0),"",Y193/$B$4)</f>
        <v/>
      </c>
      <c r="AA193" s="43" t="str">
        <f aca="false">IF(W193="","",W193*$E193*N193*IF($J193="",1,$J193))</f>
        <v/>
      </c>
      <c r="AB193" s="44" t="str">
        <f aca="false">IF(OR(Q193="",N(Q193)=0),"",IF($G193&lt;&gt;"",$G193,$E193+SIGN($E193-$F193)*$B$6*Q193))</f>
        <v/>
      </c>
      <c r="AC193" s="48" t="str">
        <f aca="false">IF(AB193="","",ABS(AB193-$E193)/Q193)</f>
        <v/>
      </c>
      <c r="AD193" s="43" t="str">
        <f aca="false">IF(OR(W193="",AB193=""),"",W193*ABS(AB193-$E193)*N193*IF($J193="",1,$J193))</f>
        <v/>
      </c>
      <c r="AE193" s="47" t="str">
        <f aca="false">IF($E193="","",IF(N($B$4)&lt;=0,"Enter account size",IF(ISNA(MATCH($C193,$D$4:$D$7,0)),"Pick a market",IF($F193="","Enter stop price",IF(Q193=0,"Stop equals entry",IF(AND($D193="Long",$F193&gt;$E193),"Stop above entry for a long",IF(AND($D193="Short",$F193&lt;$E193),"Stop below entry for a short",IF(N193="","Enter multiplier",IF(AND($G193&lt;&gt;"",($G193-$E193)*($E193-$F193)&lt;=0),"Target on wrong side of entry",IF(W193=0,"Size rounds to 0: risk too small",IF(W193&lt;U193,"Capped by max position","OK")))))))))))</f>
        <v/>
      </c>
    </row>
    <row r="194" customFormat="false" ht="15" hidden="false" customHeight="false" outlineLevel="0" collapsed="false">
      <c r="A194" s="32"/>
      <c r="B194" s="33"/>
      <c r="C194" s="33"/>
      <c r="D194" s="33"/>
      <c r="E194" s="34"/>
      <c r="F194" s="34"/>
      <c r="G194" s="34"/>
      <c r="H194" s="35"/>
      <c r="I194" s="36"/>
      <c r="J194" s="37"/>
      <c r="K194" s="38"/>
      <c r="L194" s="39"/>
      <c r="M194" s="40" t="str">
        <f aca="false">IF($E194="","",IF($H194&lt;&gt;"",$H194,$B$5))</f>
        <v/>
      </c>
      <c r="N194" s="41" t="str">
        <f aca="false">IF($E194="","",IF($I194&lt;&gt;"",$I194,IFERROR(IF(N(INDEX($E$4:$E$7,MATCH($C194,$D$4:$D$7,0)))=0,"",INDEX($E$4:$E$7,MATCH($C194,$D$4:$D$7,0))),"")))</f>
        <v/>
      </c>
      <c r="O194" s="42" t="str">
        <f aca="false">IF($E194="","",IF($L194&lt;&gt;"",$L194,IFERROR(IF(N(INDEX($F$4:$F$7,MATCH($C194,$D$4:$D$7,0)))=0,"",INDEX($F$4:$F$7,MATCH($C194,$D$4:$D$7,0))),"")))</f>
        <v/>
      </c>
      <c r="P194" s="43" t="str">
        <f aca="false">IF($E194="","",N($B$4)*M194)</f>
        <v/>
      </c>
      <c r="Q194" s="44" t="str">
        <f aca="false">IF(OR($E194="",$F194=""),"",ABS($E194-$F194))</f>
        <v/>
      </c>
      <c r="R194" s="45" t="str">
        <f aca="false">IF(OR($C194&lt;&gt;"Forex",Q194=""),"",Q194/IF($K194="",0.0001,$K194))</f>
        <v/>
      </c>
      <c r="S194" s="43" t="str">
        <f aca="false">IF(OR($C194&lt;&gt;"Forex",N194=""),"",IF($K194="",0.0001,$K194)*N194*IF($J194="",1,$J194))</f>
        <v/>
      </c>
      <c r="T194" s="43" t="str">
        <f aca="false">IF(OR(Q194="",N194=""),"",IF(Q194=0,"",Q194*N194*IF($J194="",1,$J194)))</f>
        <v/>
      </c>
      <c r="U194" s="42" t="str">
        <f aca="false">IF(OR(T194="",O194=""),"",ROUNDDOWN(P194/T194/O194+0.000000001,0)*O194)</f>
        <v/>
      </c>
      <c r="V194" s="42" t="str">
        <f aca="false">IF(U194="","",IF(N(INDEX($G$4:$G$7,MATCH($C194,$D$4:$D$7,0)))=0,"",ROUNDDOWN(N($B$4)*INDEX($G$4:$G$7,MATCH($C194,$D$4:$D$7,0))/($E194*N194*IF($J194="",1,$J194))/O194+0.000000001,0)*O194))</f>
        <v/>
      </c>
      <c r="W194" s="46" t="str">
        <f aca="false">IF(U194="","",IF(V194="",U194,MIN(U194,V194)))</f>
        <v/>
      </c>
      <c r="X194" s="47" t="str">
        <f aca="false">IF($E194="","",IFERROR(INDEX($H$4:$H$7,MATCH($C194,$D$4:$D$7,0)),""))</f>
        <v/>
      </c>
      <c r="Y194" s="43" t="str">
        <f aca="false">IF(W194="","",W194*T194)</f>
        <v/>
      </c>
      <c r="Z194" s="40" t="str">
        <f aca="false">IF(OR(Y194="",N($B$4)=0),"",Y194/$B$4)</f>
        <v/>
      </c>
      <c r="AA194" s="43" t="str">
        <f aca="false">IF(W194="","",W194*$E194*N194*IF($J194="",1,$J194))</f>
        <v/>
      </c>
      <c r="AB194" s="44" t="str">
        <f aca="false">IF(OR(Q194="",N(Q194)=0),"",IF($G194&lt;&gt;"",$G194,$E194+SIGN($E194-$F194)*$B$6*Q194))</f>
        <v/>
      </c>
      <c r="AC194" s="48" t="str">
        <f aca="false">IF(AB194="","",ABS(AB194-$E194)/Q194)</f>
        <v/>
      </c>
      <c r="AD194" s="43" t="str">
        <f aca="false">IF(OR(W194="",AB194=""),"",W194*ABS(AB194-$E194)*N194*IF($J194="",1,$J194))</f>
        <v/>
      </c>
      <c r="AE194" s="47" t="str">
        <f aca="false">IF($E194="","",IF(N($B$4)&lt;=0,"Enter account size",IF(ISNA(MATCH($C194,$D$4:$D$7,0)),"Pick a market",IF($F194="","Enter stop price",IF(Q194=0,"Stop equals entry",IF(AND($D194="Long",$F194&gt;$E194),"Stop above entry for a long",IF(AND($D194="Short",$F194&lt;$E194),"Stop below entry for a short",IF(N194="","Enter multiplier",IF(AND($G194&lt;&gt;"",($G194-$E194)*($E194-$F194)&lt;=0),"Target on wrong side of entry",IF(W194=0,"Size rounds to 0: risk too small",IF(W194&lt;U194,"Capped by max position","OK")))))))))))</f>
        <v/>
      </c>
    </row>
    <row r="195" customFormat="false" ht="15" hidden="false" customHeight="false" outlineLevel="0" collapsed="false">
      <c r="A195" s="32"/>
      <c r="B195" s="33"/>
      <c r="C195" s="33"/>
      <c r="D195" s="33"/>
      <c r="E195" s="34"/>
      <c r="F195" s="34"/>
      <c r="G195" s="34"/>
      <c r="H195" s="35"/>
      <c r="I195" s="36"/>
      <c r="J195" s="37"/>
      <c r="K195" s="38"/>
      <c r="L195" s="39"/>
      <c r="M195" s="40" t="str">
        <f aca="false">IF($E195="","",IF($H195&lt;&gt;"",$H195,$B$5))</f>
        <v/>
      </c>
      <c r="N195" s="41" t="str">
        <f aca="false">IF($E195="","",IF($I195&lt;&gt;"",$I195,IFERROR(IF(N(INDEX($E$4:$E$7,MATCH($C195,$D$4:$D$7,0)))=0,"",INDEX($E$4:$E$7,MATCH($C195,$D$4:$D$7,0))),"")))</f>
        <v/>
      </c>
      <c r="O195" s="42" t="str">
        <f aca="false">IF($E195="","",IF($L195&lt;&gt;"",$L195,IFERROR(IF(N(INDEX($F$4:$F$7,MATCH($C195,$D$4:$D$7,0)))=0,"",INDEX($F$4:$F$7,MATCH($C195,$D$4:$D$7,0))),"")))</f>
        <v/>
      </c>
      <c r="P195" s="43" t="str">
        <f aca="false">IF($E195="","",N($B$4)*M195)</f>
        <v/>
      </c>
      <c r="Q195" s="44" t="str">
        <f aca="false">IF(OR($E195="",$F195=""),"",ABS($E195-$F195))</f>
        <v/>
      </c>
      <c r="R195" s="45" t="str">
        <f aca="false">IF(OR($C195&lt;&gt;"Forex",Q195=""),"",Q195/IF($K195="",0.0001,$K195))</f>
        <v/>
      </c>
      <c r="S195" s="43" t="str">
        <f aca="false">IF(OR($C195&lt;&gt;"Forex",N195=""),"",IF($K195="",0.0001,$K195)*N195*IF($J195="",1,$J195))</f>
        <v/>
      </c>
      <c r="T195" s="43" t="str">
        <f aca="false">IF(OR(Q195="",N195=""),"",IF(Q195=0,"",Q195*N195*IF($J195="",1,$J195)))</f>
        <v/>
      </c>
      <c r="U195" s="42" t="str">
        <f aca="false">IF(OR(T195="",O195=""),"",ROUNDDOWN(P195/T195/O195+0.000000001,0)*O195)</f>
        <v/>
      </c>
      <c r="V195" s="42" t="str">
        <f aca="false">IF(U195="","",IF(N(INDEX($G$4:$G$7,MATCH($C195,$D$4:$D$7,0)))=0,"",ROUNDDOWN(N($B$4)*INDEX($G$4:$G$7,MATCH($C195,$D$4:$D$7,0))/($E195*N195*IF($J195="",1,$J195))/O195+0.000000001,0)*O195))</f>
        <v/>
      </c>
      <c r="W195" s="46" t="str">
        <f aca="false">IF(U195="","",IF(V195="",U195,MIN(U195,V195)))</f>
        <v/>
      </c>
      <c r="X195" s="47" t="str">
        <f aca="false">IF($E195="","",IFERROR(INDEX($H$4:$H$7,MATCH($C195,$D$4:$D$7,0)),""))</f>
        <v/>
      </c>
      <c r="Y195" s="43" t="str">
        <f aca="false">IF(W195="","",W195*T195)</f>
        <v/>
      </c>
      <c r="Z195" s="40" t="str">
        <f aca="false">IF(OR(Y195="",N($B$4)=0),"",Y195/$B$4)</f>
        <v/>
      </c>
      <c r="AA195" s="43" t="str">
        <f aca="false">IF(W195="","",W195*$E195*N195*IF($J195="",1,$J195))</f>
        <v/>
      </c>
      <c r="AB195" s="44" t="str">
        <f aca="false">IF(OR(Q195="",N(Q195)=0),"",IF($G195&lt;&gt;"",$G195,$E195+SIGN($E195-$F195)*$B$6*Q195))</f>
        <v/>
      </c>
      <c r="AC195" s="48" t="str">
        <f aca="false">IF(AB195="","",ABS(AB195-$E195)/Q195)</f>
        <v/>
      </c>
      <c r="AD195" s="43" t="str">
        <f aca="false">IF(OR(W195="",AB195=""),"",W195*ABS(AB195-$E195)*N195*IF($J195="",1,$J195))</f>
        <v/>
      </c>
      <c r="AE195" s="47" t="str">
        <f aca="false">IF($E195="","",IF(N($B$4)&lt;=0,"Enter account size",IF(ISNA(MATCH($C195,$D$4:$D$7,0)),"Pick a market",IF($F195="","Enter stop price",IF(Q195=0,"Stop equals entry",IF(AND($D195="Long",$F195&gt;$E195),"Stop above entry for a long",IF(AND($D195="Short",$F195&lt;$E195),"Stop below entry for a short",IF(N195="","Enter multiplier",IF(AND($G195&lt;&gt;"",($G195-$E195)*($E195-$F195)&lt;=0),"Target on wrong side of entry",IF(W195=0,"Size rounds to 0: risk too small",IF(W195&lt;U195,"Capped by max position","OK")))))))))))</f>
        <v/>
      </c>
    </row>
    <row r="196" customFormat="false" ht="15" hidden="false" customHeight="false" outlineLevel="0" collapsed="false">
      <c r="A196" s="32"/>
      <c r="B196" s="33"/>
      <c r="C196" s="33"/>
      <c r="D196" s="33"/>
      <c r="E196" s="34"/>
      <c r="F196" s="34"/>
      <c r="G196" s="34"/>
      <c r="H196" s="35"/>
      <c r="I196" s="36"/>
      <c r="J196" s="37"/>
      <c r="K196" s="38"/>
      <c r="L196" s="39"/>
      <c r="M196" s="40" t="str">
        <f aca="false">IF($E196="","",IF($H196&lt;&gt;"",$H196,$B$5))</f>
        <v/>
      </c>
      <c r="N196" s="41" t="str">
        <f aca="false">IF($E196="","",IF($I196&lt;&gt;"",$I196,IFERROR(IF(N(INDEX($E$4:$E$7,MATCH($C196,$D$4:$D$7,0)))=0,"",INDEX($E$4:$E$7,MATCH($C196,$D$4:$D$7,0))),"")))</f>
        <v/>
      </c>
      <c r="O196" s="42" t="str">
        <f aca="false">IF($E196="","",IF($L196&lt;&gt;"",$L196,IFERROR(IF(N(INDEX($F$4:$F$7,MATCH($C196,$D$4:$D$7,0)))=0,"",INDEX($F$4:$F$7,MATCH($C196,$D$4:$D$7,0))),"")))</f>
        <v/>
      </c>
      <c r="P196" s="43" t="str">
        <f aca="false">IF($E196="","",N($B$4)*M196)</f>
        <v/>
      </c>
      <c r="Q196" s="44" t="str">
        <f aca="false">IF(OR($E196="",$F196=""),"",ABS($E196-$F196))</f>
        <v/>
      </c>
      <c r="R196" s="45" t="str">
        <f aca="false">IF(OR($C196&lt;&gt;"Forex",Q196=""),"",Q196/IF($K196="",0.0001,$K196))</f>
        <v/>
      </c>
      <c r="S196" s="43" t="str">
        <f aca="false">IF(OR($C196&lt;&gt;"Forex",N196=""),"",IF($K196="",0.0001,$K196)*N196*IF($J196="",1,$J196))</f>
        <v/>
      </c>
      <c r="T196" s="43" t="str">
        <f aca="false">IF(OR(Q196="",N196=""),"",IF(Q196=0,"",Q196*N196*IF($J196="",1,$J196)))</f>
        <v/>
      </c>
      <c r="U196" s="42" t="str">
        <f aca="false">IF(OR(T196="",O196=""),"",ROUNDDOWN(P196/T196/O196+0.000000001,0)*O196)</f>
        <v/>
      </c>
      <c r="V196" s="42" t="str">
        <f aca="false">IF(U196="","",IF(N(INDEX($G$4:$G$7,MATCH($C196,$D$4:$D$7,0)))=0,"",ROUNDDOWN(N($B$4)*INDEX($G$4:$G$7,MATCH($C196,$D$4:$D$7,0))/($E196*N196*IF($J196="",1,$J196))/O196+0.000000001,0)*O196))</f>
        <v/>
      </c>
      <c r="W196" s="46" t="str">
        <f aca="false">IF(U196="","",IF(V196="",U196,MIN(U196,V196)))</f>
        <v/>
      </c>
      <c r="X196" s="47" t="str">
        <f aca="false">IF($E196="","",IFERROR(INDEX($H$4:$H$7,MATCH($C196,$D$4:$D$7,0)),""))</f>
        <v/>
      </c>
      <c r="Y196" s="43" t="str">
        <f aca="false">IF(W196="","",W196*T196)</f>
        <v/>
      </c>
      <c r="Z196" s="40" t="str">
        <f aca="false">IF(OR(Y196="",N($B$4)=0),"",Y196/$B$4)</f>
        <v/>
      </c>
      <c r="AA196" s="43" t="str">
        <f aca="false">IF(W196="","",W196*$E196*N196*IF($J196="",1,$J196))</f>
        <v/>
      </c>
      <c r="AB196" s="44" t="str">
        <f aca="false">IF(OR(Q196="",N(Q196)=0),"",IF($G196&lt;&gt;"",$G196,$E196+SIGN($E196-$F196)*$B$6*Q196))</f>
        <v/>
      </c>
      <c r="AC196" s="48" t="str">
        <f aca="false">IF(AB196="","",ABS(AB196-$E196)/Q196)</f>
        <v/>
      </c>
      <c r="AD196" s="43" t="str">
        <f aca="false">IF(OR(W196="",AB196=""),"",W196*ABS(AB196-$E196)*N196*IF($J196="",1,$J196))</f>
        <v/>
      </c>
      <c r="AE196" s="47" t="str">
        <f aca="false">IF($E196="","",IF(N($B$4)&lt;=0,"Enter account size",IF(ISNA(MATCH($C196,$D$4:$D$7,0)),"Pick a market",IF($F196="","Enter stop price",IF(Q196=0,"Stop equals entry",IF(AND($D196="Long",$F196&gt;$E196),"Stop above entry for a long",IF(AND($D196="Short",$F196&lt;$E196),"Stop below entry for a short",IF(N196="","Enter multiplier",IF(AND($G196&lt;&gt;"",($G196-$E196)*($E196-$F196)&lt;=0),"Target on wrong side of entry",IF(W196=0,"Size rounds to 0: risk too small",IF(W196&lt;U196,"Capped by max position","OK")))))))))))</f>
        <v/>
      </c>
    </row>
    <row r="197" customFormat="false" ht="15" hidden="false" customHeight="false" outlineLevel="0" collapsed="false">
      <c r="A197" s="32"/>
      <c r="B197" s="33"/>
      <c r="C197" s="33"/>
      <c r="D197" s="33"/>
      <c r="E197" s="34"/>
      <c r="F197" s="34"/>
      <c r="G197" s="34"/>
      <c r="H197" s="35"/>
      <c r="I197" s="36"/>
      <c r="J197" s="37"/>
      <c r="K197" s="38"/>
      <c r="L197" s="39"/>
      <c r="M197" s="40" t="str">
        <f aca="false">IF($E197="","",IF($H197&lt;&gt;"",$H197,$B$5))</f>
        <v/>
      </c>
      <c r="N197" s="41" t="str">
        <f aca="false">IF($E197="","",IF($I197&lt;&gt;"",$I197,IFERROR(IF(N(INDEX($E$4:$E$7,MATCH($C197,$D$4:$D$7,0)))=0,"",INDEX($E$4:$E$7,MATCH($C197,$D$4:$D$7,0))),"")))</f>
        <v/>
      </c>
      <c r="O197" s="42" t="str">
        <f aca="false">IF($E197="","",IF($L197&lt;&gt;"",$L197,IFERROR(IF(N(INDEX($F$4:$F$7,MATCH($C197,$D$4:$D$7,0)))=0,"",INDEX($F$4:$F$7,MATCH($C197,$D$4:$D$7,0))),"")))</f>
        <v/>
      </c>
      <c r="P197" s="43" t="str">
        <f aca="false">IF($E197="","",N($B$4)*M197)</f>
        <v/>
      </c>
      <c r="Q197" s="44" t="str">
        <f aca="false">IF(OR($E197="",$F197=""),"",ABS($E197-$F197))</f>
        <v/>
      </c>
      <c r="R197" s="45" t="str">
        <f aca="false">IF(OR($C197&lt;&gt;"Forex",Q197=""),"",Q197/IF($K197="",0.0001,$K197))</f>
        <v/>
      </c>
      <c r="S197" s="43" t="str">
        <f aca="false">IF(OR($C197&lt;&gt;"Forex",N197=""),"",IF($K197="",0.0001,$K197)*N197*IF($J197="",1,$J197))</f>
        <v/>
      </c>
      <c r="T197" s="43" t="str">
        <f aca="false">IF(OR(Q197="",N197=""),"",IF(Q197=0,"",Q197*N197*IF($J197="",1,$J197)))</f>
        <v/>
      </c>
      <c r="U197" s="42" t="str">
        <f aca="false">IF(OR(T197="",O197=""),"",ROUNDDOWN(P197/T197/O197+0.000000001,0)*O197)</f>
        <v/>
      </c>
      <c r="V197" s="42" t="str">
        <f aca="false">IF(U197="","",IF(N(INDEX($G$4:$G$7,MATCH($C197,$D$4:$D$7,0)))=0,"",ROUNDDOWN(N($B$4)*INDEX($G$4:$G$7,MATCH($C197,$D$4:$D$7,0))/($E197*N197*IF($J197="",1,$J197))/O197+0.000000001,0)*O197))</f>
        <v/>
      </c>
      <c r="W197" s="46" t="str">
        <f aca="false">IF(U197="","",IF(V197="",U197,MIN(U197,V197)))</f>
        <v/>
      </c>
      <c r="X197" s="47" t="str">
        <f aca="false">IF($E197="","",IFERROR(INDEX($H$4:$H$7,MATCH($C197,$D$4:$D$7,0)),""))</f>
        <v/>
      </c>
      <c r="Y197" s="43" t="str">
        <f aca="false">IF(W197="","",W197*T197)</f>
        <v/>
      </c>
      <c r="Z197" s="40" t="str">
        <f aca="false">IF(OR(Y197="",N($B$4)=0),"",Y197/$B$4)</f>
        <v/>
      </c>
      <c r="AA197" s="43" t="str">
        <f aca="false">IF(W197="","",W197*$E197*N197*IF($J197="",1,$J197))</f>
        <v/>
      </c>
      <c r="AB197" s="44" t="str">
        <f aca="false">IF(OR(Q197="",N(Q197)=0),"",IF($G197&lt;&gt;"",$G197,$E197+SIGN($E197-$F197)*$B$6*Q197))</f>
        <v/>
      </c>
      <c r="AC197" s="48" t="str">
        <f aca="false">IF(AB197="","",ABS(AB197-$E197)/Q197)</f>
        <v/>
      </c>
      <c r="AD197" s="43" t="str">
        <f aca="false">IF(OR(W197="",AB197=""),"",W197*ABS(AB197-$E197)*N197*IF($J197="",1,$J197))</f>
        <v/>
      </c>
      <c r="AE197" s="47" t="str">
        <f aca="false">IF($E197="","",IF(N($B$4)&lt;=0,"Enter account size",IF(ISNA(MATCH($C197,$D$4:$D$7,0)),"Pick a market",IF($F197="","Enter stop price",IF(Q197=0,"Stop equals entry",IF(AND($D197="Long",$F197&gt;$E197),"Stop above entry for a long",IF(AND($D197="Short",$F197&lt;$E197),"Stop below entry for a short",IF(N197="","Enter multiplier",IF(AND($G197&lt;&gt;"",($G197-$E197)*($E197-$F197)&lt;=0),"Target on wrong side of entry",IF(W197=0,"Size rounds to 0: risk too small",IF(W197&lt;U197,"Capped by max position","OK")))))))))))</f>
        <v/>
      </c>
    </row>
    <row r="198" customFormat="false" ht="15" hidden="false" customHeight="false" outlineLevel="0" collapsed="false">
      <c r="A198" s="32"/>
      <c r="B198" s="33"/>
      <c r="C198" s="33"/>
      <c r="D198" s="33"/>
      <c r="E198" s="34"/>
      <c r="F198" s="34"/>
      <c r="G198" s="34"/>
      <c r="H198" s="35"/>
      <c r="I198" s="36"/>
      <c r="J198" s="37"/>
      <c r="K198" s="38"/>
      <c r="L198" s="39"/>
      <c r="M198" s="40" t="str">
        <f aca="false">IF($E198="","",IF($H198&lt;&gt;"",$H198,$B$5))</f>
        <v/>
      </c>
      <c r="N198" s="41" t="str">
        <f aca="false">IF($E198="","",IF($I198&lt;&gt;"",$I198,IFERROR(IF(N(INDEX($E$4:$E$7,MATCH($C198,$D$4:$D$7,0)))=0,"",INDEX($E$4:$E$7,MATCH($C198,$D$4:$D$7,0))),"")))</f>
        <v/>
      </c>
      <c r="O198" s="42" t="str">
        <f aca="false">IF($E198="","",IF($L198&lt;&gt;"",$L198,IFERROR(IF(N(INDEX($F$4:$F$7,MATCH($C198,$D$4:$D$7,0)))=0,"",INDEX($F$4:$F$7,MATCH($C198,$D$4:$D$7,0))),"")))</f>
        <v/>
      </c>
      <c r="P198" s="43" t="str">
        <f aca="false">IF($E198="","",N($B$4)*M198)</f>
        <v/>
      </c>
      <c r="Q198" s="44" t="str">
        <f aca="false">IF(OR($E198="",$F198=""),"",ABS($E198-$F198))</f>
        <v/>
      </c>
      <c r="R198" s="45" t="str">
        <f aca="false">IF(OR($C198&lt;&gt;"Forex",Q198=""),"",Q198/IF($K198="",0.0001,$K198))</f>
        <v/>
      </c>
      <c r="S198" s="43" t="str">
        <f aca="false">IF(OR($C198&lt;&gt;"Forex",N198=""),"",IF($K198="",0.0001,$K198)*N198*IF($J198="",1,$J198))</f>
        <v/>
      </c>
      <c r="T198" s="43" t="str">
        <f aca="false">IF(OR(Q198="",N198=""),"",IF(Q198=0,"",Q198*N198*IF($J198="",1,$J198)))</f>
        <v/>
      </c>
      <c r="U198" s="42" t="str">
        <f aca="false">IF(OR(T198="",O198=""),"",ROUNDDOWN(P198/T198/O198+0.000000001,0)*O198)</f>
        <v/>
      </c>
      <c r="V198" s="42" t="str">
        <f aca="false">IF(U198="","",IF(N(INDEX($G$4:$G$7,MATCH($C198,$D$4:$D$7,0)))=0,"",ROUNDDOWN(N($B$4)*INDEX($G$4:$G$7,MATCH($C198,$D$4:$D$7,0))/($E198*N198*IF($J198="",1,$J198))/O198+0.000000001,0)*O198))</f>
        <v/>
      </c>
      <c r="W198" s="46" t="str">
        <f aca="false">IF(U198="","",IF(V198="",U198,MIN(U198,V198)))</f>
        <v/>
      </c>
      <c r="X198" s="47" t="str">
        <f aca="false">IF($E198="","",IFERROR(INDEX($H$4:$H$7,MATCH($C198,$D$4:$D$7,0)),""))</f>
        <v/>
      </c>
      <c r="Y198" s="43" t="str">
        <f aca="false">IF(W198="","",W198*T198)</f>
        <v/>
      </c>
      <c r="Z198" s="40" t="str">
        <f aca="false">IF(OR(Y198="",N($B$4)=0),"",Y198/$B$4)</f>
        <v/>
      </c>
      <c r="AA198" s="43" t="str">
        <f aca="false">IF(W198="","",W198*$E198*N198*IF($J198="",1,$J198))</f>
        <v/>
      </c>
      <c r="AB198" s="44" t="str">
        <f aca="false">IF(OR(Q198="",N(Q198)=0),"",IF($G198&lt;&gt;"",$G198,$E198+SIGN($E198-$F198)*$B$6*Q198))</f>
        <v/>
      </c>
      <c r="AC198" s="48" t="str">
        <f aca="false">IF(AB198="","",ABS(AB198-$E198)/Q198)</f>
        <v/>
      </c>
      <c r="AD198" s="43" t="str">
        <f aca="false">IF(OR(W198="",AB198=""),"",W198*ABS(AB198-$E198)*N198*IF($J198="",1,$J198))</f>
        <v/>
      </c>
      <c r="AE198" s="47" t="str">
        <f aca="false">IF($E198="","",IF(N($B$4)&lt;=0,"Enter account size",IF(ISNA(MATCH($C198,$D$4:$D$7,0)),"Pick a market",IF($F198="","Enter stop price",IF(Q198=0,"Stop equals entry",IF(AND($D198="Long",$F198&gt;$E198),"Stop above entry for a long",IF(AND($D198="Short",$F198&lt;$E198),"Stop below entry for a short",IF(N198="","Enter multiplier",IF(AND($G198&lt;&gt;"",($G198-$E198)*($E198-$F198)&lt;=0),"Target on wrong side of entry",IF(W198=0,"Size rounds to 0: risk too small",IF(W198&lt;U198,"Capped by max position","OK")))))))))))</f>
        <v/>
      </c>
    </row>
    <row r="199" customFormat="false" ht="15" hidden="false" customHeight="false" outlineLevel="0" collapsed="false">
      <c r="A199" s="32"/>
      <c r="B199" s="33"/>
      <c r="C199" s="33"/>
      <c r="D199" s="33"/>
      <c r="E199" s="34"/>
      <c r="F199" s="34"/>
      <c r="G199" s="34"/>
      <c r="H199" s="35"/>
      <c r="I199" s="36"/>
      <c r="J199" s="37"/>
      <c r="K199" s="38"/>
      <c r="L199" s="39"/>
      <c r="M199" s="40" t="str">
        <f aca="false">IF($E199="","",IF($H199&lt;&gt;"",$H199,$B$5))</f>
        <v/>
      </c>
      <c r="N199" s="41" t="str">
        <f aca="false">IF($E199="","",IF($I199&lt;&gt;"",$I199,IFERROR(IF(N(INDEX($E$4:$E$7,MATCH($C199,$D$4:$D$7,0)))=0,"",INDEX($E$4:$E$7,MATCH($C199,$D$4:$D$7,0))),"")))</f>
        <v/>
      </c>
      <c r="O199" s="42" t="str">
        <f aca="false">IF($E199="","",IF($L199&lt;&gt;"",$L199,IFERROR(IF(N(INDEX($F$4:$F$7,MATCH($C199,$D$4:$D$7,0)))=0,"",INDEX($F$4:$F$7,MATCH($C199,$D$4:$D$7,0))),"")))</f>
        <v/>
      </c>
      <c r="P199" s="43" t="str">
        <f aca="false">IF($E199="","",N($B$4)*M199)</f>
        <v/>
      </c>
      <c r="Q199" s="44" t="str">
        <f aca="false">IF(OR($E199="",$F199=""),"",ABS($E199-$F199))</f>
        <v/>
      </c>
      <c r="R199" s="45" t="str">
        <f aca="false">IF(OR($C199&lt;&gt;"Forex",Q199=""),"",Q199/IF($K199="",0.0001,$K199))</f>
        <v/>
      </c>
      <c r="S199" s="43" t="str">
        <f aca="false">IF(OR($C199&lt;&gt;"Forex",N199=""),"",IF($K199="",0.0001,$K199)*N199*IF($J199="",1,$J199))</f>
        <v/>
      </c>
      <c r="T199" s="43" t="str">
        <f aca="false">IF(OR(Q199="",N199=""),"",IF(Q199=0,"",Q199*N199*IF($J199="",1,$J199)))</f>
        <v/>
      </c>
      <c r="U199" s="42" t="str">
        <f aca="false">IF(OR(T199="",O199=""),"",ROUNDDOWN(P199/T199/O199+0.000000001,0)*O199)</f>
        <v/>
      </c>
      <c r="V199" s="42" t="str">
        <f aca="false">IF(U199="","",IF(N(INDEX($G$4:$G$7,MATCH($C199,$D$4:$D$7,0)))=0,"",ROUNDDOWN(N($B$4)*INDEX($G$4:$G$7,MATCH($C199,$D$4:$D$7,0))/($E199*N199*IF($J199="",1,$J199))/O199+0.000000001,0)*O199))</f>
        <v/>
      </c>
      <c r="W199" s="46" t="str">
        <f aca="false">IF(U199="","",IF(V199="",U199,MIN(U199,V199)))</f>
        <v/>
      </c>
      <c r="X199" s="47" t="str">
        <f aca="false">IF($E199="","",IFERROR(INDEX($H$4:$H$7,MATCH($C199,$D$4:$D$7,0)),""))</f>
        <v/>
      </c>
      <c r="Y199" s="43" t="str">
        <f aca="false">IF(W199="","",W199*T199)</f>
        <v/>
      </c>
      <c r="Z199" s="40" t="str">
        <f aca="false">IF(OR(Y199="",N($B$4)=0),"",Y199/$B$4)</f>
        <v/>
      </c>
      <c r="AA199" s="43" t="str">
        <f aca="false">IF(W199="","",W199*$E199*N199*IF($J199="",1,$J199))</f>
        <v/>
      </c>
      <c r="AB199" s="44" t="str">
        <f aca="false">IF(OR(Q199="",N(Q199)=0),"",IF($G199&lt;&gt;"",$G199,$E199+SIGN($E199-$F199)*$B$6*Q199))</f>
        <v/>
      </c>
      <c r="AC199" s="48" t="str">
        <f aca="false">IF(AB199="","",ABS(AB199-$E199)/Q199)</f>
        <v/>
      </c>
      <c r="AD199" s="43" t="str">
        <f aca="false">IF(OR(W199="",AB199=""),"",W199*ABS(AB199-$E199)*N199*IF($J199="",1,$J199))</f>
        <v/>
      </c>
      <c r="AE199" s="47" t="str">
        <f aca="false">IF($E199="","",IF(N($B$4)&lt;=0,"Enter account size",IF(ISNA(MATCH($C199,$D$4:$D$7,0)),"Pick a market",IF($F199="","Enter stop price",IF(Q199=0,"Stop equals entry",IF(AND($D199="Long",$F199&gt;$E199),"Stop above entry for a long",IF(AND($D199="Short",$F199&lt;$E199),"Stop below entry for a short",IF(N199="","Enter multiplier",IF(AND($G199&lt;&gt;"",($G199-$E199)*($E199-$F199)&lt;=0),"Target on wrong side of entry",IF(W199=0,"Size rounds to 0: risk too small",IF(W199&lt;U199,"Capped by max position","OK")))))))))))</f>
        <v/>
      </c>
    </row>
    <row r="200" customFormat="false" ht="15" hidden="false" customHeight="false" outlineLevel="0" collapsed="false">
      <c r="A200" s="32"/>
      <c r="B200" s="33"/>
      <c r="C200" s="33"/>
      <c r="D200" s="33"/>
      <c r="E200" s="34"/>
      <c r="F200" s="34"/>
      <c r="G200" s="34"/>
      <c r="H200" s="35"/>
      <c r="I200" s="36"/>
      <c r="J200" s="37"/>
      <c r="K200" s="38"/>
      <c r="L200" s="39"/>
      <c r="M200" s="40" t="str">
        <f aca="false">IF($E200="","",IF($H200&lt;&gt;"",$H200,$B$5))</f>
        <v/>
      </c>
      <c r="N200" s="41" t="str">
        <f aca="false">IF($E200="","",IF($I200&lt;&gt;"",$I200,IFERROR(IF(N(INDEX($E$4:$E$7,MATCH($C200,$D$4:$D$7,0)))=0,"",INDEX($E$4:$E$7,MATCH($C200,$D$4:$D$7,0))),"")))</f>
        <v/>
      </c>
      <c r="O200" s="42" t="str">
        <f aca="false">IF($E200="","",IF($L200&lt;&gt;"",$L200,IFERROR(IF(N(INDEX($F$4:$F$7,MATCH($C200,$D$4:$D$7,0)))=0,"",INDEX($F$4:$F$7,MATCH($C200,$D$4:$D$7,0))),"")))</f>
        <v/>
      </c>
      <c r="P200" s="43" t="str">
        <f aca="false">IF($E200="","",N($B$4)*M200)</f>
        <v/>
      </c>
      <c r="Q200" s="44" t="str">
        <f aca="false">IF(OR($E200="",$F200=""),"",ABS($E200-$F200))</f>
        <v/>
      </c>
      <c r="R200" s="45" t="str">
        <f aca="false">IF(OR($C200&lt;&gt;"Forex",Q200=""),"",Q200/IF($K200="",0.0001,$K200))</f>
        <v/>
      </c>
      <c r="S200" s="43" t="str">
        <f aca="false">IF(OR($C200&lt;&gt;"Forex",N200=""),"",IF($K200="",0.0001,$K200)*N200*IF($J200="",1,$J200))</f>
        <v/>
      </c>
      <c r="T200" s="43" t="str">
        <f aca="false">IF(OR(Q200="",N200=""),"",IF(Q200=0,"",Q200*N200*IF($J200="",1,$J200)))</f>
        <v/>
      </c>
      <c r="U200" s="42" t="str">
        <f aca="false">IF(OR(T200="",O200=""),"",ROUNDDOWN(P200/T200/O200+0.000000001,0)*O200)</f>
        <v/>
      </c>
      <c r="V200" s="42" t="str">
        <f aca="false">IF(U200="","",IF(N(INDEX($G$4:$G$7,MATCH($C200,$D$4:$D$7,0)))=0,"",ROUNDDOWN(N($B$4)*INDEX($G$4:$G$7,MATCH($C200,$D$4:$D$7,0))/($E200*N200*IF($J200="",1,$J200))/O200+0.000000001,0)*O200))</f>
        <v/>
      </c>
      <c r="W200" s="46" t="str">
        <f aca="false">IF(U200="","",IF(V200="",U200,MIN(U200,V200)))</f>
        <v/>
      </c>
      <c r="X200" s="47" t="str">
        <f aca="false">IF($E200="","",IFERROR(INDEX($H$4:$H$7,MATCH($C200,$D$4:$D$7,0)),""))</f>
        <v/>
      </c>
      <c r="Y200" s="43" t="str">
        <f aca="false">IF(W200="","",W200*T200)</f>
        <v/>
      </c>
      <c r="Z200" s="40" t="str">
        <f aca="false">IF(OR(Y200="",N($B$4)=0),"",Y200/$B$4)</f>
        <v/>
      </c>
      <c r="AA200" s="43" t="str">
        <f aca="false">IF(W200="","",W200*$E200*N200*IF($J200="",1,$J200))</f>
        <v/>
      </c>
      <c r="AB200" s="44" t="str">
        <f aca="false">IF(OR(Q200="",N(Q200)=0),"",IF($G200&lt;&gt;"",$G200,$E200+SIGN($E200-$F200)*$B$6*Q200))</f>
        <v/>
      </c>
      <c r="AC200" s="48" t="str">
        <f aca="false">IF(AB200="","",ABS(AB200-$E200)/Q200)</f>
        <v/>
      </c>
      <c r="AD200" s="43" t="str">
        <f aca="false">IF(OR(W200="",AB200=""),"",W200*ABS(AB200-$E200)*N200*IF($J200="",1,$J200))</f>
        <v/>
      </c>
      <c r="AE200" s="47" t="str">
        <f aca="false">IF($E200="","",IF(N($B$4)&lt;=0,"Enter account size",IF(ISNA(MATCH($C200,$D$4:$D$7,0)),"Pick a market",IF($F200="","Enter stop price",IF(Q200=0,"Stop equals entry",IF(AND($D200="Long",$F200&gt;$E200),"Stop above entry for a long",IF(AND($D200="Short",$F200&lt;$E200),"Stop below entry for a short",IF(N200="","Enter multiplier",IF(AND($G200&lt;&gt;"",($G200-$E200)*($E200-$F200)&lt;=0),"Target on wrong side of entry",IF(W200=0,"Size rounds to 0: risk too small",IF(W200&lt;U200,"Capped by max position","OK")))))))))))</f>
        <v/>
      </c>
    </row>
    <row r="201" customFormat="false" ht="15" hidden="false" customHeight="false" outlineLevel="0" collapsed="false">
      <c r="A201" s="32"/>
      <c r="B201" s="33"/>
      <c r="C201" s="33"/>
      <c r="D201" s="33"/>
      <c r="E201" s="34"/>
      <c r="F201" s="34"/>
      <c r="G201" s="34"/>
      <c r="H201" s="35"/>
      <c r="I201" s="36"/>
      <c r="J201" s="37"/>
      <c r="K201" s="38"/>
      <c r="L201" s="39"/>
      <c r="M201" s="40" t="str">
        <f aca="false">IF($E201="","",IF($H201&lt;&gt;"",$H201,$B$5))</f>
        <v/>
      </c>
      <c r="N201" s="41" t="str">
        <f aca="false">IF($E201="","",IF($I201&lt;&gt;"",$I201,IFERROR(IF(N(INDEX($E$4:$E$7,MATCH($C201,$D$4:$D$7,0)))=0,"",INDEX($E$4:$E$7,MATCH($C201,$D$4:$D$7,0))),"")))</f>
        <v/>
      </c>
      <c r="O201" s="42" t="str">
        <f aca="false">IF($E201="","",IF($L201&lt;&gt;"",$L201,IFERROR(IF(N(INDEX($F$4:$F$7,MATCH($C201,$D$4:$D$7,0)))=0,"",INDEX($F$4:$F$7,MATCH($C201,$D$4:$D$7,0))),"")))</f>
        <v/>
      </c>
      <c r="P201" s="43" t="str">
        <f aca="false">IF($E201="","",N($B$4)*M201)</f>
        <v/>
      </c>
      <c r="Q201" s="44" t="str">
        <f aca="false">IF(OR($E201="",$F201=""),"",ABS($E201-$F201))</f>
        <v/>
      </c>
      <c r="R201" s="45" t="str">
        <f aca="false">IF(OR($C201&lt;&gt;"Forex",Q201=""),"",Q201/IF($K201="",0.0001,$K201))</f>
        <v/>
      </c>
      <c r="S201" s="43" t="str">
        <f aca="false">IF(OR($C201&lt;&gt;"Forex",N201=""),"",IF($K201="",0.0001,$K201)*N201*IF($J201="",1,$J201))</f>
        <v/>
      </c>
      <c r="T201" s="43" t="str">
        <f aca="false">IF(OR(Q201="",N201=""),"",IF(Q201=0,"",Q201*N201*IF($J201="",1,$J201)))</f>
        <v/>
      </c>
      <c r="U201" s="42" t="str">
        <f aca="false">IF(OR(T201="",O201=""),"",ROUNDDOWN(P201/T201/O201+0.000000001,0)*O201)</f>
        <v/>
      </c>
      <c r="V201" s="42" t="str">
        <f aca="false">IF(U201="","",IF(N(INDEX($G$4:$G$7,MATCH($C201,$D$4:$D$7,0)))=0,"",ROUNDDOWN(N($B$4)*INDEX($G$4:$G$7,MATCH($C201,$D$4:$D$7,0))/($E201*N201*IF($J201="",1,$J201))/O201+0.000000001,0)*O201))</f>
        <v/>
      </c>
      <c r="W201" s="46" t="str">
        <f aca="false">IF(U201="","",IF(V201="",U201,MIN(U201,V201)))</f>
        <v/>
      </c>
      <c r="X201" s="47" t="str">
        <f aca="false">IF($E201="","",IFERROR(INDEX($H$4:$H$7,MATCH($C201,$D$4:$D$7,0)),""))</f>
        <v/>
      </c>
      <c r="Y201" s="43" t="str">
        <f aca="false">IF(W201="","",W201*T201)</f>
        <v/>
      </c>
      <c r="Z201" s="40" t="str">
        <f aca="false">IF(OR(Y201="",N($B$4)=0),"",Y201/$B$4)</f>
        <v/>
      </c>
      <c r="AA201" s="43" t="str">
        <f aca="false">IF(W201="","",W201*$E201*N201*IF($J201="",1,$J201))</f>
        <v/>
      </c>
      <c r="AB201" s="44" t="str">
        <f aca="false">IF(OR(Q201="",N(Q201)=0),"",IF($G201&lt;&gt;"",$G201,$E201+SIGN($E201-$F201)*$B$6*Q201))</f>
        <v/>
      </c>
      <c r="AC201" s="48" t="str">
        <f aca="false">IF(AB201="","",ABS(AB201-$E201)/Q201)</f>
        <v/>
      </c>
      <c r="AD201" s="43" t="str">
        <f aca="false">IF(OR(W201="",AB201=""),"",W201*ABS(AB201-$E201)*N201*IF($J201="",1,$J201))</f>
        <v/>
      </c>
      <c r="AE201" s="47" t="str">
        <f aca="false">IF($E201="","",IF(N($B$4)&lt;=0,"Enter account size",IF(ISNA(MATCH($C201,$D$4:$D$7,0)),"Pick a market",IF($F201="","Enter stop price",IF(Q201=0,"Stop equals entry",IF(AND($D201="Long",$F201&gt;$E201),"Stop above entry for a long",IF(AND($D201="Short",$F201&lt;$E201),"Stop below entry for a short",IF(N201="","Enter multiplier",IF(AND($G201&lt;&gt;"",($G201-$E201)*($E201-$F201)&lt;=0),"Target on wrong side of entry",IF(W201=0,"Size rounds to 0: risk too small",IF(W201&lt;U201,"Capped by max position","OK")))))))))))</f>
        <v/>
      </c>
    </row>
    <row r="202" customFormat="false" ht="15" hidden="false" customHeight="false" outlineLevel="0" collapsed="false">
      <c r="A202" s="32"/>
      <c r="B202" s="33"/>
      <c r="C202" s="33"/>
      <c r="D202" s="33"/>
      <c r="E202" s="34"/>
      <c r="F202" s="34"/>
      <c r="G202" s="34"/>
      <c r="H202" s="35"/>
      <c r="I202" s="36"/>
      <c r="J202" s="37"/>
      <c r="K202" s="38"/>
      <c r="L202" s="39"/>
      <c r="M202" s="40" t="str">
        <f aca="false">IF($E202="","",IF($H202&lt;&gt;"",$H202,$B$5))</f>
        <v/>
      </c>
      <c r="N202" s="41" t="str">
        <f aca="false">IF($E202="","",IF($I202&lt;&gt;"",$I202,IFERROR(IF(N(INDEX($E$4:$E$7,MATCH($C202,$D$4:$D$7,0)))=0,"",INDEX($E$4:$E$7,MATCH($C202,$D$4:$D$7,0))),"")))</f>
        <v/>
      </c>
      <c r="O202" s="42" t="str">
        <f aca="false">IF($E202="","",IF($L202&lt;&gt;"",$L202,IFERROR(IF(N(INDEX($F$4:$F$7,MATCH($C202,$D$4:$D$7,0)))=0,"",INDEX($F$4:$F$7,MATCH($C202,$D$4:$D$7,0))),"")))</f>
        <v/>
      </c>
      <c r="P202" s="43" t="str">
        <f aca="false">IF($E202="","",N($B$4)*M202)</f>
        <v/>
      </c>
      <c r="Q202" s="44" t="str">
        <f aca="false">IF(OR($E202="",$F202=""),"",ABS($E202-$F202))</f>
        <v/>
      </c>
      <c r="R202" s="45" t="str">
        <f aca="false">IF(OR($C202&lt;&gt;"Forex",Q202=""),"",Q202/IF($K202="",0.0001,$K202))</f>
        <v/>
      </c>
      <c r="S202" s="43" t="str">
        <f aca="false">IF(OR($C202&lt;&gt;"Forex",N202=""),"",IF($K202="",0.0001,$K202)*N202*IF($J202="",1,$J202))</f>
        <v/>
      </c>
      <c r="T202" s="43" t="str">
        <f aca="false">IF(OR(Q202="",N202=""),"",IF(Q202=0,"",Q202*N202*IF($J202="",1,$J202)))</f>
        <v/>
      </c>
      <c r="U202" s="42" t="str">
        <f aca="false">IF(OR(T202="",O202=""),"",ROUNDDOWN(P202/T202/O202+0.000000001,0)*O202)</f>
        <v/>
      </c>
      <c r="V202" s="42" t="str">
        <f aca="false">IF(U202="","",IF(N(INDEX($G$4:$G$7,MATCH($C202,$D$4:$D$7,0)))=0,"",ROUNDDOWN(N($B$4)*INDEX($G$4:$G$7,MATCH($C202,$D$4:$D$7,0))/($E202*N202*IF($J202="",1,$J202))/O202+0.000000001,0)*O202))</f>
        <v/>
      </c>
      <c r="W202" s="46" t="str">
        <f aca="false">IF(U202="","",IF(V202="",U202,MIN(U202,V202)))</f>
        <v/>
      </c>
      <c r="X202" s="47" t="str">
        <f aca="false">IF($E202="","",IFERROR(INDEX($H$4:$H$7,MATCH($C202,$D$4:$D$7,0)),""))</f>
        <v/>
      </c>
      <c r="Y202" s="43" t="str">
        <f aca="false">IF(W202="","",W202*T202)</f>
        <v/>
      </c>
      <c r="Z202" s="40" t="str">
        <f aca="false">IF(OR(Y202="",N($B$4)=0),"",Y202/$B$4)</f>
        <v/>
      </c>
      <c r="AA202" s="43" t="str">
        <f aca="false">IF(W202="","",W202*$E202*N202*IF($J202="",1,$J202))</f>
        <v/>
      </c>
      <c r="AB202" s="44" t="str">
        <f aca="false">IF(OR(Q202="",N(Q202)=0),"",IF($G202&lt;&gt;"",$G202,$E202+SIGN($E202-$F202)*$B$6*Q202))</f>
        <v/>
      </c>
      <c r="AC202" s="48" t="str">
        <f aca="false">IF(AB202="","",ABS(AB202-$E202)/Q202)</f>
        <v/>
      </c>
      <c r="AD202" s="43" t="str">
        <f aca="false">IF(OR(W202="",AB202=""),"",W202*ABS(AB202-$E202)*N202*IF($J202="",1,$J202))</f>
        <v/>
      </c>
      <c r="AE202" s="47" t="str">
        <f aca="false">IF($E202="","",IF(N($B$4)&lt;=0,"Enter account size",IF(ISNA(MATCH($C202,$D$4:$D$7,0)),"Pick a market",IF($F202="","Enter stop price",IF(Q202=0,"Stop equals entry",IF(AND($D202="Long",$F202&gt;$E202),"Stop above entry for a long",IF(AND($D202="Short",$F202&lt;$E202),"Stop below entry for a short",IF(N202="","Enter multiplier",IF(AND($G202&lt;&gt;"",($G202-$E202)*($E202-$F202)&lt;=0),"Target on wrong side of entry",IF(W202=0,"Size rounds to 0: risk too small",IF(W202&lt;U202,"Capped by max position","OK")))))))))))</f>
        <v/>
      </c>
    </row>
    <row r="203" customFormat="false" ht="15" hidden="false" customHeight="false" outlineLevel="0" collapsed="false">
      <c r="A203" s="32"/>
      <c r="B203" s="33"/>
      <c r="C203" s="33"/>
      <c r="D203" s="33"/>
      <c r="E203" s="34"/>
      <c r="F203" s="34"/>
      <c r="G203" s="34"/>
      <c r="H203" s="35"/>
      <c r="I203" s="36"/>
      <c r="J203" s="37"/>
      <c r="K203" s="38"/>
      <c r="L203" s="39"/>
      <c r="M203" s="40" t="str">
        <f aca="false">IF($E203="","",IF($H203&lt;&gt;"",$H203,$B$5))</f>
        <v/>
      </c>
      <c r="N203" s="41" t="str">
        <f aca="false">IF($E203="","",IF($I203&lt;&gt;"",$I203,IFERROR(IF(N(INDEX($E$4:$E$7,MATCH($C203,$D$4:$D$7,0)))=0,"",INDEX($E$4:$E$7,MATCH($C203,$D$4:$D$7,0))),"")))</f>
        <v/>
      </c>
      <c r="O203" s="42" t="str">
        <f aca="false">IF($E203="","",IF($L203&lt;&gt;"",$L203,IFERROR(IF(N(INDEX($F$4:$F$7,MATCH($C203,$D$4:$D$7,0)))=0,"",INDEX($F$4:$F$7,MATCH($C203,$D$4:$D$7,0))),"")))</f>
        <v/>
      </c>
      <c r="P203" s="43" t="str">
        <f aca="false">IF($E203="","",N($B$4)*M203)</f>
        <v/>
      </c>
      <c r="Q203" s="44" t="str">
        <f aca="false">IF(OR($E203="",$F203=""),"",ABS($E203-$F203))</f>
        <v/>
      </c>
      <c r="R203" s="45" t="str">
        <f aca="false">IF(OR($C203&lt;&gt;"Forex",Q203=""),"",Q203/IF($K203="",0.0001,$K203))</f>
        <v/>
      </c>
      <c r="S203" s="43" t="str">
        <f aca="false">IF(OR($C203&lt;&gt;"Forex",N203=""),"",IF($K203="",0.0001,$K203)*N203*IF($J203="",1,$J203))</f>
        <v/>
      </c>
      <c r="T203" s="43" t="str">
        <f aca="false">IF(OR(Q203="",N203=""),"",IF(Q203=0,"",Q203*N203*IF($J203="",1,$J203)))</f>
        <v/>
      </c>
      <c r="U203" s="42" t="str">
        <f aca="false">IF(OR(T203="",O203=""),"",ROUNDDOWN(P203/T203/O203+0.000000001,0)*O203)</f>
        <v/>
      </c>
      <c r="V203" s="42" t="str">
        <f aca="false">IF(U203="","",IF(N(INDEX($G$4:$G$7,MATCH($C203,$D$4:$D$7,0)))=0,"",ROUNDDOWN(N($B$4)*INDEX($G$4:$G$7,MATCH($C203,$D$4:$D$7,0))/($E203*N203*IF($J203="",1,$J203))/O203+0.000000001,0)*O203))</f>
        <v/>
      </c>
      <c r="W203" s="46" t="str">
        <f aca="false">IF(U203="","",IF(V203="",U203,MIN(U203,V203)))</f>
        <v/>
      </c>
      <c r="X203" s="47" t="str">
        <f aca="false">IF($E203="","",IFERROR(INDEX($H$4:$H$7,MATCH($C203,$D$4:$D$7,0)),""))</f>
        <v/>
      </c>
      <c r="Y203" s="43" t="str">
        <f aca="false">IF(W203="","",W203*T203)</f>
        <v/>
      </c>
      <c r="Z203" s="40" t="str">
        <f aca="false">IF(OR(Y203="",N($B$4)=0),"",Y203/$B$4)</f>
        <v/>
      </c>
      <c r="AA203" s="43" t="str">
        <f aca="false">IF(W203="","",W203*$E203*N203*IF($J203="",1,$J203))</f>
        <v/>
      </c>
      <c r="AB203" s="44" t="str">
        <f aca="false">IF(OR(Q203="",N(Q203)=0),"",IF($G203&lt;&gt;"",$G203,$E203+SIGN($E203-$F203)*$B$6*Q203))</f>
        <v/>
      </c>
      <c r="AC203" s="48" t="str">
        <f aca="false">IF(AB203="","",ABS(AB203-$E203)/Q203)</f>
        <v/>
      </c>
      <c r="AD203" s="43" t="str">
        <f aca="false">IF(OR(W203="",AB203=""),"",W203*ABS(AB203-$E203)*N203*IF($J203="",1,$J203))</f>
        <v/>
      </c>
      <c r="AE203" s="47" t="str">
        <f aca="false">IF($E203="","",IF(N($B$4)&lt;=0,"Enter account size",IF(ISNA(MATCH($C203,$D$4:$D$7,0)),"Pick a market",IF($F203="","Enter stop price",IF(Q203=0,"Stop equals entry",IF(AND($D203="Long",$F203&gt;$E203),"Stop above entry for a long",IF(AND($D203="Short",$F203&lt;$E203),"Stop below entry for a short",IF(N203="","Enter multiplier",IF(AND($G203&lt;&gt;"",($G203-$E203)*($E203-$F203)&lt;=0),"Target on wrong side of entry",IF(W203=0,"Size rounds to 0: risk too small",IF(W203&lt;U203,"Capped by max position","OK")))))))))))</f>
        <v/>
      </c>
    </row>
    <row r="204" customFormat="false" ht="15" hidden="false" customHeight="false" outlineLevel="0" collapsed="false">
      <c r="A204" s="32"/>
      <c r="B204" s="33"/>
      <c r="C204" s="33"/>
      <c r="D204" s="33"/>
      <c r="E204" s="34"/>
      <c r="F204" s="34"/>
      <c r="G204" s="34"/>
      <c r="H204" s="35"/>
      <c r="I204" s="36"/>
      <c r="J204" s="37"/>
      <c r="K204" s="38"/>
      <c r="L204" s="39"/>
      <c r="M204" s="40" t="str">
        <f aca="false">IF($E204="","",IF($H204&lt;&gt;"",$H204,$B$5))</f>
        <v/>
      </c>
      <c r="N204" s="41" t="str">
        <f aca="false">IF($E204="","",IF($I204&lt;&gt;"",$I204,IFERROR(IF(N(INDEX($E$4:$E$7,MATCH($C204,$D$4:$D$7,0)))=0,"",INDEX($E$4:$E$7,MATCH($C204,$D$4:$D$7,0))),"")))</f>
        <v/>
      </c>
      <c r="O204" s="42" t="str">
        <f aca="false">IF($E204="","",IF($L204&lt;&gt;"",$L204,IFERROR(IF(N(INDEX($F$4:$F$7,MATCH($C204,$D$4:$D$7,0)))=0,"",INDEX($F$4:$F$7,MATCH($C204,$D$4:$D$7,0))),"")))</f>
        <v/>
      </c>
      <c r="P204" s="43" t="str">
        <f aca="false">IF($E204="","",N($B$4)*M204)</f>
        <v/>
      </c>
      <c r="Q204" s="44" t="str">
        <f aca="false">IF(OR($E204="",$F204=""),"",ABS($E204-$F204))</f>
        <v/>
      </c>
      <c r="R204" s="45" t="str">
        <f aca="false">IF(OR($C204&lt;&gt;"Forex",Q204=""),"",Q204/IF($K204="",0.0001,$K204))</f>
        <v/>
      </c>
      <c r="S204" s="43" t="str">
        <f aca="false">IF(OR($C204&lt;&gt;"Forex",N204=""),"",IF($K204="",0.0001,$K204)*N204*IF($J204="",1,$J204))</f>
        <v/>
      </c>
      <c r="T204" s="43" t="str">
        <f aca="false">IF(OR(Q204="",N204=""),"",IF(Q204=0,"",Q204*N204*IF($J204="",1,$J204)))</f>
        <v/>
      </c>
      <c r="U204" s="42" t="str">
        <f aca="false">IF(OR(T204="",O204=""),"",ROUNDDOWN(P204/T204/O204+0.000000001,0)*O204)</f>
        <v/>
      </c>
      <c r="V204" s="42" t="str">
        <f aca="false">IF(U204="","",IF(N(INDEX($G$4:$G$7,MATCH($C204,$D$4:$D$7,0)))=0,"",ROUNDDOWN(N($B$4)*INDEX($G$4:$G$7,MATCH($C204,$D$4:$D$7,0))/($E204*N204*IF($J204="",1,$J204))/O204+0.000000001,0)*O204))</f>
        <v/>
      </c>
      <c r="W204" s="46" t="str">
        <f aca="false">IF(U204="","",IF(V204="",U204,MIN(U204,V204)))</f>
        <v/>
      </c>
      <c r="X204" s="47" t="str">
        <f aca="false">IF($E204="","",IFERROR(INDEX($H$4:$H$7,MATCH($C204,$D$4:$D$7,0)),""))</f>
        <v/>
      </c>
      <c r="Y204" s="43" t="str">
        <f aca="false">IF(W204="","",W204*T204)</f>
        <v/>
      </c>
      <c r="Z204" s="40" t="str">
        <f aca="false">IF(OR(Y204="",N($B$4)=0),"",Y204/$B$4)</f>
        <v/>
      </c>
      <c r="AA204" s="43" t="str">
        <f aca="false">IF(W204="","",W204*$E204*N204*IF($J204="",1,$J204))</f>
        <v/>
      </c>
      <c r="AB204" s="44" t="str">
        <f aca="false">IF(OR(Q204="",N(Q204)=0),"",IF($G204&lt;&gt;"",$G204,$E204+SIGN($E204-$F204)*$B$6*Q204))</f>
        <v/>
      </c>
      <c r="AC204" s="48" t="str">
        <f aca="false">IF(AB204="","",ABS(AB204-$E204)/Q204)</f>
        <v/>
      </c>
      <c r="AD204" s="43" t="str">
        <f aca="false">IF(OR(W204="",AB204=""),"",W204*ABS(AB204-$E204)*N204*IF($J204="",1,$J204))</f>
        <v/>
      </c>
      <c r="AE204" s="47" t="str">
        <f aca="false">IF($E204="","",IF(N($B$4)&lt;=0,"Enter account size",IF(ISNA(MATCH($C204,$D$4:$D$7,0)),"Pick a market",IF($F204="","Enter stop price",IF(Q204=0,"Stop equals entry",IF(AND($D204="Long",$F204&gt;$E204),"Stop above entry for a long",IF(AND($D204="Short",$F204&lt;$E204),"Stop below entry for a short",IF(N204="","Enter multiplier",IF(AND($G204&lt;&gt;"",($G204-$E204)*($E204-$F204)&lt;=0),"Target on wrong side of entry",IF(W204=0,"Size rounds to 0: risk too small",IF(W204&lt;U204,"Capped by max position","OK")))))))))))</f>
        <v/>
      </c>
    </row>
    <row r="205" customFormat="false" ht="15" hidden="false" customHeight="false" outlineLevel="0" collapsed="false">
      <c r="A205" s="32"/>
      <c r="B205" s="33"/>
      <c r="C205" s="33"/>
      <c r="D205" s="33"/>
      <c r="E205" s="34"/>
      <c r="F205" s="34"/>
      <c r="G205" s="34"/>
      <c r="H205" s="35"/>
      <c r="I205" s="36"/>
      <c r="J205" s="37"/>
      <c r="K205" s="38"/>
      <c r="L205" s="39"/>
      <c r="M205" s="40" t="str">
        <f aca="false">IF($E205="","",IF($H205&lt;&gt;"",$H205,$B$5))</f>
        <v/>
      </c>
      <c r="N205" s="41" t="str">
        <f aca="false">IF($E205="","",IF($I205&lt;&gt;"",$I205,IFERROR(IF(N(INDEX($E$4:$E$7,MATCH($C205,$D$4:$D$7,0)))=0,"",INDEX($E$4:$E$7,MATCH($C205,$D$4:$D$7,0))),"")))</f>
        <v/>
      </c>
      <c r="O205" s="42" t="str">
        <f aca="false">IF($E205="","",IF($L205&lt;&gt;"",$L205,IFERROR(IF(N(INDEX($F$4:$F$7,MATCH($C205,$D$4:$D$7,0)))=0,"",INDEX($F$4:$F$7,MATCH($C205,$D$4:$D$7,0))),"")))</f>
        <v/>
      </c>
      <c r="P205" s="43" t="str">
        <f aca="false">IF($E205="","",N($B$4)*M205)</f>
        <v/>
      </c>
      <c r="Q205" s="44" t="str">
        <f aca="false">IF(OR($E205="",$F205=""),"",ABS($E205-$F205))</f>
        <v/>
      </c>
      <c r="R205" s="45" t="str">
        <f aca="false">IF(OR($C205&lt;&gt;"Forex",Q205=""),"",Q205/IF($K205="",0.0001,$K205))</f>
        <v/>
      </c>
      <c r="S205" s="43" t="str">
        <f aca="false">IF(OR($C205&lt;&gt;"Forex",N205=""),"",IF($K205="",0.0001,$K205)*N205*IF($J205="",1,$J205))</f>
        <v/>
      </c>
      <c r="T205" s="43" t="str">
        <f aca="false">IF(OR(Q205="",N205=""),"",IF(Q205=0,"",Q205*N205*IF($J205="",1,$J205)))</f>
        <v/>
      </c>
      <c r="U205" s="42" t="str">
        <f aca="false">IF(OR(T205="",O205=""),"",ROUNDDOWN(P205/T205/O205+0.000000001,0)*O205)</f>
        <v/>
      </c>
      <c r="V205" s="42" t="str">
        <f aca="false">IF(U205="","",IF(N(INDEX($G$4:$G$7,MATCH($C205,$D$4:$D$7,0)))=0,"",ROUNDDOWN(N($B$4)*INDEX($G$4:$G$7,MATCH($C205,$D$4:$D$7,0))/($E205*N205*IF($J205="",1,$J205))/O205+0.000000001,0)*O205))</f>
        <v/>
      </c>
      <c r="W205" s="46" t="str">
        <f aca="false">IF(U205="","",IF(V205="",U205,MIN(U205,V205)))</f>
        <v/>
      </c>
      <c r="X205" s="47" t="str">
        <f aca="false">IF($E205="","",IFERROR(INDEX($H$4:$H$7,MATCH($C205,$D$4:$D$7,0)),""))</f>
        <v/>
      </c>
      <c r="Y205" s="43" t="str">
        <f aca="false">IF(W205="","",W205*T205)</f>
        <v/>
      </c>
      <c r="Z205" s="40" t="str">
        <f aca="false">IF(OR(Y205="",N($B$4)=0),"",Y205/$B$4)</f>
        <v/>
      </c>
      <c r="AA205" s="43" t="str">
        <f aca="false">IF(W205="","",W205*$E205*N205*IF($J205="",1,$J205))</f>
        <v/>
      </c>
      <c r="AB205" s="44" t="str">
        <f aca="false">IF(OR(Q205="",N(Q205)=0),"",IF($G205&lt;&gt;"",$G205,$E205+SIGN($E205-$F205)*$B$6*Q205))</f>
        <v/>
      </c>
      <c r="AC205" s="48" t="str">
        <f aca="false">IF(AB205="","",ABS(AB205-$E205)/Q205)</f>
        <v/>
      </c>
      <c r="AD205" s="43" t="str">
        <f aca="false">IF(OR(W205="",AB205=""),"",W205*ABS(AB205-$E205)*N205*IF($J205="",1,$J205))</f>
        <v/>
      </c>
      <c r="AE205" s="47" t="str">
        <f aca="false">IF($E205="","",IF(N($B$4)&lt;=0,"Enter account size",IF(ISNA(MATCH($C205,$D$4:$D$7,0)),"Pick a market",IF($F205="","Enter stop price",IF(Q205=0,"Stop equals entry",IF(AND($D205="Long",$F205&gt;$E205),"Stop above entry for a long",IF(AND($D205="Short",$F205&lt;$E205),"Stop below entry for a short",IF(N205="","Enter multiplier",IF(AND($G205&lt;&gt;"",($G205-$E205)*($E205-$F205)&lt;=0),"Target on wrong side of entry",IF(W205=0,"Size rounds to 0: risk too small",IF(W205&lt;U205,"Capped by max position","OK")))))))))))</f>
        <v/>
      </c>
    </row>
    <row r="206" customFormat="false" ht="15" hidden="false" customHeight="false" outlineLevel="0" collapsed="false">
      <c r="A206" s="32"/>
      <c r="B206" s="33"/>
      <c r="C206" s="33"/>
      <c r="D206" s="33"/>
      <c r="E206" s="34"/>
      <c r="F206" s="34"/>
      <c r="G206" s="34"/>
      <c r="H206" s="35"/>
      <c r="I206" s="36"/>
      <c r="J206" s="37"/>
      <c r="K206" s="38"/>
      <c r="L206" s="39"/>
      <c r="M206" s="40" t="str">
        <f aca="false">IF($E206="","",IF($H206&lt;&gt;"",$H206,$B$5))</f>
        <v/>
      </c>
      <c r="N206" s="41" t="str">
        <f aca="false">IF($E206="","",IF($I206&lt;&gt;"",$I206,IFERROR(IF(N(INDEX($E$4:$E$7,MATCH($C206,$D$4:$D$7,0)))=0,"",INDEX($E$4:$E$7,MATCH($C206,$D$4:$D$7,0))),"")))</f>
        <v/>
      </c>
      <c r="O206" s="42" t="str">
        <f aca="false">IF($E206="","",IF($L206&lt;&gt;"",$L206,IFERROR(IF(N(INDEX($F$4:$F$7,MATCH($C206,$D$4:$D$7,0)))=0,"",INDEX($F$4:$F$7,MATCH($C206,$D$4:$D$7,0))),"")))</f>
        <v/>
      </c>
      <c r="P206" s="43" t="str">
        <f aca="false">IF($E206="","",N($B$4)*M206)</f>
        <v/>
      </c>
      <c r="Q206" s="44" t="str">
        <f aca="false">IF(OR($E206="",$F206=""),"",ABS($E206-$F206))</f>
        <v/>
      </c>
      <c r="R206" s="45" t="str">
        <f aca="false">IF(OR($C206&lt;&gt;"Forex",Q206=""),"",Q206/IF($K206="",0.0001,$K206))</f>
        <v/>
      </c>
      <c r="S206" s="43" t="str">
        <f aca="false">IF(OR($C206&lt;&gt;"Forex",N206=""),"",IF($K206="",0.0001,$K206)*N206*IF($J206="",1,$J206))</f>
        <v/>
      </c>
      <c r="T206" s="43" t="str">
        <f aca="false">IF(OR(Q206="",N206=""),"",IF(Q206=0,"",Q206*N206*IF($J206="",1,$J206)))</f>
        <v/>
      </c>
      <c r="U206" s="42" t="str">
        <f aca="false">IF(OR(T206="",O206=""),"",ROUNDDOWN(P206/T206/O206+0.000000001,0)*O206)</f>
        <v/>
      </c>
      <c r="V206" s="42" t="str">
        <f aca="false">IF(U206="","",IF(N(INDEX($G$4:$G$7,MATCH($C206,$D$4:$D$7,0)))=0,"",ROUNDDOWN(N($B$4)*INDEX($G$4:$G$7,MATCH($C206,$D$4:$D$7,0))/($E206*N206*IF($J206="",1,$J206))/O206+0.000000001,0)*O206))</f>
        <v/>
      </c>
      <c r="W206" s="46" t="str">
        <f aca="false">IF(U206="","",IF(V206="",U206,MIN(U206,V206)))</f>
        <v/>
      </c>
      <c r="X206" s="47" t="str">
        <f aca="false">IF($E206="","",IFERROR(INDEX($H$4:$H$7,MATCH($C206,$D$4:$D$7,0)),""))</f>
        <v/>
      </c>
      <c r="Y206" s="43" t="str">
        <f aca="false">IF(W206="","",W206*T206)</f>
        <v/>
      </c>
      <c r="Z206" s="40" t="str">
        <f aca="false">IF(OR(Y206="",N($B$4)=0),"",Y206/$B$4)</f>
        <v/>
      </c>
      <c r="AA206" s="43" t="str">
        <f aca="false">IF(W206="","",W206*$E206*N206*IF($J206="",1,$J206))</f>
        <v/>
      </c>
      <c r="AB206" s="44" t="str">
        <f aca="false">IF(OR(Q206="",N(Q206)=0),"",IF($G206&lt;&gt;"",$G206,$E206+SIGN($E206-$F206)*$B$6*Q206))</f>
        <v/>
      </c>
      <c r="AC206" s="48" t="str">
        <f aca="false">IF(AB206="","",ABS(AB206-$E206)/Q206)</f>
        <v/>
      </c>
      <c r="AD206" s="43" t="str">
        <f aca="false">IF(OR(W206="",AB206=""),"",W206*ABS(AB206-$E206)*N206*IF($J206="",1,$J206))</f>
        <v/>
      </c>
      <c r="AE206" s="47" t="str">
        <f aca="false">IF($E206="","",IF(N($B$4)&lt;=0,"Enter account size",IF(ISNA(MATCH($C206,$D$4:$D$7,0)),"Pick a market",IF($F206="","Enter stop price",IF(Q206=0,"Stop equals entry",IF(AND($D206="Long",$F206&gt;$E206),"Stop above entry for a long",IF(AND($D206="Short",$F206&lt;$E206),"Stop below entry for a short",IF(N206="","Enter multiplier",IF(AND($G206&lt;&gt;"",($G206-$E206)*($E206-$F206)&lt;=0),"Target on wrong side of entry",IF(W206=0,"Size rounds to 0: risk too small",IF(W206&lt;U206,"Capped by max position","OK")))))))))))</f>
        <v/>
      </c>
    </row>
    <row r="207" customFormat="false" ht="15" hidden="false" customHeight="false" outlineLevel="0" collapsed="false">
      <c r="A207" s="32"/>
      <c r="B207" s="33"/>
      <c r="C207" s="33"/>
      <c r="D207" s="33"/>
      <c r="E207" s="34"/>
      <c r="F207" s="34"/>
      <c r="G207" s="34"/>
      <c r="H207" s="35"/>
      <c r="I207" s="36"/>
      <c r="J207" s="37"/>
      <c r="K207" s="38"/>
      <c r="L207" s="39"/>
      <c r="M207" s="40" t="str">
        <f aca="false">IF($E207="","",IF($H207&lt;&gt;"",$H207,$B$5))</f>
        <v/>
      </c>
      <c r="N207" s="41" t="str">
        <f aca="false">IF($E207="","",IF($I207&lt;&gt;"",$I207,IFERROR(IF(N(INDEX($E$4:$E$7,MATCH($C207,$D$4:$D$7,0)))=0,"",INDEX($E$4:$E$7,MATCH($C207,$D$4:$D$7,0))),"")))</f>
        <v/>
      </c>
      <c r="O207" s="42" t="str">
        <f aca="false">IF($E207="","",IF($L207&lt;&gt;"",$L207,IFERROR(IF(N(INDEX($F$4:$F$7,MATCH($C207,$D$4:$D$7,0)))=0,"",INDEX($F$4:$F$7,MATCH($C207,$D$4:$D$7,0))),"")))</f>
        <v/>
      </c>
      <c r="P207" s="43" t="str">
        <f aca="false">IF($E207="","",N($B$4)*M207)</f>
        <v/>
      </c>
      <c r="Q207" s="44" t="str">
        <f aca="false">IF(OR($E207="",$F207=""),"",ABS($E207-$F207))</f>
        <v/>
      </c>
      <c r="R207" s="45" t="str">
        <f aca="false">IF(OR($C207&lt;&gt;"Forex",Q207=""),"",Q207/IF($K207="",0.0001,$K207))</f>
        <v/>
      </c>
      <c r="S207" s="43" t="str">
        <f aca="false">IF(OR($C207&lt;&gt;"Forex",N207=""),"",IF($K207="",0.0001,$K207)*N207*IF($J207="",1,$J207))</f>
        <v/>
      </c>
      <c r="T207" s="43" t="str">
        <f aca="false">IF(OR(Q207="",N207=""),"",IF(Q207=0,"",Q207*N207*IF($J207="",1,$J207)))</f>
        <v/>
      </c>
      <c r="U207" s="42" t="str">
        <f aca="false">IF(OR(T207="",O207=""),"",ROUNDDOWN(P207/T207/O207+0.000000001,0)*O207)</f>
        <v/>
      </c>
      <c r="V207" s="42" t="str">
        <f aca="false">IF(U207="","",IF(N(INDEX($G$4:$G$7,MATCH($C207,$D$4:$D$7,0)))=0,"",ROUNDDOWN(N($B$4)*INDEX($G$4:$G$7,MATCH($C207,$D$4:$D$7,0))/($E207*N207*IF($J207="",1,$J207))/O207+0.000000001,0)*O207))</f>
        <v/>
      </c>
      <c r="W207" s="46" t="str">
        <f aca="false">IF(U207="","",IF(V207="",U207,MIN(U207,V207)))</f>
        <v/>
      </c>
      <c r="X207" s="47" t="str">
        <f aca="false">IF($E207="","",IFERROR(INDEX($H$4:$H$7,MATCH($C207,$D$4:$D$7,0)),""))</f>
        <v/>
      </c>
      <c r="Y207" s="43" t="str">
        <f aca="false">IF(W207="","",W207*T207)</f>
        <v/>
      </c>
      <c r="Z207" s="40" t="str">
        <f aca="false">IF(OR(Y207="",N($B$4)=0),"",Y207/$B$4)</f>
        <v/>
      </c>
      <c r="AA207" s="43" t="str">
        <f aca="false">IF(W207="","",W207*$E207*N207*IF($J207="",1,$J207))</f>
        <v/>
      </c>
      <c r="AB207" s="44" t="str">
        <f aca="false">IF(OR(Q207="",N(Q207)=0),"",IF($G207&lt;&gt;"",$G207,$E207+SIGN($E207-$F207)*$B$6*Q207))</f>
        <v/>
      </c>
      <c r="AC207" s="48" t="str">
        <f aca="false">IF(AB207="","",ABS(AB207-$E207)/Q207)</f>
        <v/>
      </c>
      <c r="AD207" s="43" t="str">
        <f aca="false">IF(OR(W207="",AB207=""),"",W207*ABS(AB207-$E207)*N207*IF($J207="",1,$J207))</f>
        <v/>
      </c>
      <c r="AE207" s="47" t="str">
        <f aca="false">IF($E207="","",IF(N($B$4)&lt;=0,"Enter account size",IF(ISNA(MATCH($C207,$D$4:$D$7,0)),"Pick a market",IF($F207="","Enter stop price",IF(Q207=0,"Stop equals entry",IF(AND($D207="Long",$F207&gt;$E207),"Stop above entry for a long",IF(AND($D207="Short",$F207&lt;$E207),"Stop below entry for a short",IF(N207="","Enter multiplier",IF(AND($G207&lt;&gt;"",($G207-$E207)*($E207-$F207)&lt;=0),"Target on wrong side of entry",IF(W207=0,"Size rounds to 0: risk too small",IF(W207&lt;U207,"Capped by max position","OK")))))))))))</f>
        <v/>
      </c>
    </row>
    <row r="208" customFormat="false" ht="15" hidden="false" customHeight="false" outlineLevel="0" collapsed="false">
      <c r="A208" s="32"/>
      <c r="B208" s="33"/>
      <c r="C208" s="33"/>
      <c r="D208" s="33"/>
      <c r="E208" s="34"/>
      <c r="F208" s="34"/>
      <c r="G208" s="34"/>
      <c r="H208" s="35"/>
      <c r="I208" s="36"/>
      <c r="J208" s="37"/>
      <c r="K208" s="38"/>
      <c r="L208" s="39"/>
      <c r="M208" s="40" t="str">
        <f aca="false">IF($E208="","",IF($H208&lt;&gt;"",$H208,$B$5))</f>
        <v/>
      </c>
      <c r="N208" s="41" t="str">
        <f aca="false">IF($E208="","",IF($I208&lt;&gt;"",$I208,IFERROR(IF(N(INDEX($E$4:$E$7,MATCH($C208,$D$4:$D$7,0)))=0,"",INDEX($E$4:$E$7,MATCH($C208,$D$4:$D$7,0))),"")))</f>
        <v/>
      </c>
      <c r="O208" s="42" t="str">
        <f aca="false">IF($E208="","",IF($L208&lt;&gt;"",$L208,IFERROR(IF(N(INDEX($F$4:$F$7,MATCH($C208,$D$4:$D$7,0)))=0,"",INDEX($F$4:$F$7,MATCH($C208,$D$4:$D$7,0))),"")))</f>
        <v/>
      </c>
      <c r="P208" s="43" t="str">
        <f aca="false">IF($E208="","",N($B$4)*M208)</f>
        <v/>
      </c>
      <c r="Q208" s="44" t="str">
        <f aca="false">IF(OR($E208="",$F208=""),"",ABS($E208-$F208))</f>
        <v/>
      </c>
      <c r="R208" s="45" t="str">
        <f aca="false">IF(OR($C208&lt;&gt;"Forex",Q208=""),"",Q208/IF($K208="",0.0001,$K208))</f>
        <v/>
      </c>
      <c r="S208" s="43" t="str">
        <f aca="false">IF(OR($C208&lt;&gt;"Forex",N208=""),"",IF($K208="",0.0001,$K208)*N208*IF($J208="",1,$J208))</f>
        <v/>
      </c>
      <c r="T208" s="43" t="str">
        <f aca="false">IF(OR(Q208="",N208=""),"",IF(Q208=0,"",Q208*N208*IF($J208="",1,$J208)))</f>
        <v/>
      </c>
      <c r="U208" s="42" t="str">
        <f aca="false">IF(OR(T208="",O208=""),"",ROUNDDOWN(P208/T208/O208+0.000000001,0)*O208)</f>
        <v/>
      </c>
      <c r="V208" s="42" t="str">
        <f aca="false">IF(U208="","",IF(N(INDEX($G$4:$G$7,MATCH($C208,$D$4:$D$7,0)))=0,"",ROUNDDOWN(N($B$4)*INDEX($G$4:$G$7,MATCH($C208,$D$4:$D$7,0))/($E208*N208*IF($J208="",1,$J208))/O208+0.000000001,0)*O208))</f>
        <v/>
      </c>
      <c r="W208" s="46" t="str">
        <f aca="false">IF(U208="","",IF(V208="",U208,MIN(U208,V208)))</f>
        <v/>
      </c>
      <c r="X208" s="47" t="str">
        <f aca="false">IF($E208="","",IFERROR(INDEX($H$4:$H$7,MATCH($C208,$D$4:$D$7,0)),""))</f>
        <v/>
      </c>
      <c r="Y208" s="43" t="str">
        <f aca="false">IF(W208="","",W208*T208)</f>
        <v/>
      </c>
      <c r="Z208" s="40" t="str">
        <f aca="false">IF(OR(Y208="",N($B$4)=0),"",Y208/$B$4)</f>
        <v/>
      </c>
      <c r="AA208" s="43" t="str">
        <f aca="false">IF(W208="","",W208*$E208*N208*IF($J208="",1,$J208))</f>
        <v/>
      </c>
      <c r="AB208" s="44" t="str">
        <f aca="false">IF(OR(Q208="",N(Q208)=0),"",IF($G208&lt;&gt;"",$G208,$E208+SIGN($E208-$F208)*$B$6*Q208))</f>
        <v/>
      </c>
      <c r="AC208" s="48" t="str">
        <f aca="false">IF(AB208="","",ABS(AB208-$E208)/Q208)</f>
        <v/>
      </c>
      <c r="AD208" s="43" t="str">
        <f aca="false">IF(OR(W208="",AB208=""),"",W208*ABS(AB208-$E208)*N208*IF($J208="",1,$J208))</f>
        <v/>
      </c>
      <c r="AE208" s="47" t="str">
        <f aca="false">IF($E208="","",IF(N($B$4)&lt;=0,"Enter account size",IF(ISNA(MATCH($C208,$D$4:$D$7,0)),"Pick a market",IF($F208="","Enter stop price",IF(Q208=0,"Stop equals entry",IF(AND($D208="Long",$F208&gt;$E208),"Stop above entry for a long",IF(AND($D208="Short",$F208&lt;$E208),"Stop below entry for a short",IF(N208="","Enter multiplier",IF(AND($G208&lt;&gt;"",($G208-$E208)*($E208-$F208)&lt;=0),"Target on wrong side of entry",IF(W208=0,"Size rounds to 0: risk too small",IF(W208&lt;U208,"Capped by max position","OK")))))))))))</f>
        <v/>
      </c>
    </row>
    <row r="209" customFormat="false" ht="15" hidden="false" customHeight="false" outlineLevel="0" collapsed="false">
      <c r="A209" s="32"/>
      <c r="B209" s="33"/>
      <c r="C209" s="33"/>
      <c r="D209" s="33"/>
      <c r="E209" s="34"/>
      <c r="F209" s="34"/>
      <c r="G209" s="34"/>
      <c r="H209" s="35"/>
      <c r="I209" s="36"/>
      <c r="J209" s="37"/>
      <c r="K209" s="38"/>
      <c r="L209" s="39"/>
      <c r="M209" s="40" t="str">
        <f aca="false">IF($E209="","",IF($H209&lt;&gt;"",$H209,$B$5))</f>
        <v/>
      </c>
      <c r="N209" s="41" t="str">
        <f aca="false">IF($E209="","",IF($I209&lt;&gt;"",$I209,IFERROR(IF(N(INDEX($E$4:$E$7,MATCH($C209,$D$4:$D$7,0)))=0,"",INDEX($E$4:$E$7,MATCH($C209,$D$4:$D$7,0))),"")))</f>
        <v/>
      </c>
      <c r="O209" s="42" t="str">
        <f aca="false">IF($E209="","",IF($L209&lt;&gt;"",$L209,IFERROR(IF(N(INDEX($F$4:$F$7,MATCH($C209,$D$4:$D$7,0)))=0,"",INDEX($F$4:$F$7,MATCH($C209,$D$4:$D$7,0))),"")))</f>
        <v/>
      </c>
      <c r="P209" s="43" t="str">
        <f aca="false">IF($E209="","",N($B$4)*M209)</f>
        <v/>
      </c>
      <c r="Q209" s="44" t="str">
        <f aca="false">IF(OR($E209="",$F209=""),"",ABS($E209-$F209))</f>
        <v/>
      </c>
      <c r="R209" s="45" t="str">
        <f aca="false">IF(OR($C209&lt;&gt;"Forex",Q209=""),"",Q209/IF($K209="",0.0001,$K209))</f>
        <v/>
      </c>
      <c r="S209" s="43" t="str">
        <f aca="false">IF(OR($C209&lt;&gt;"Forex",N209=""),"",IF($K209="",0.0001,$K209)*N209*IF($J209="",1,$J209))</f>
        <v/>
      </c>
      <c r="T209" s="43" t="str">
        <f aca="false">IF(OR(Q209="",N209=""),"",IF(Q209=0,"",Q209*N209*IF($J209="",1,$J209)))</f>
        <v/>
      </c>
      <c r="U209" s="42" t="str">
        <f aca="false">IF(OR(T209="",O209=""),"",ROUNDDOWN(P209/T209/O209+0.000000001,0)*O209)</f>
        <v/>
      </c>
      <c r="V209" s="42" t="str">
        <f aca="false">IF(U209="","",IF(N(INDEX($G$4:$G$7,MATCH($C209,$D$4:$D$7,0)))=0,"",ROUNDDOWN(N($B$4)*INDEX($G$4:$G$7,MATCH($C209,$D$4:$D$7,0))/($E209*N209*IF($J209="",1,$J209))/O209+0.000000001,0)*O209))</f>
        <v/>
      </c>
      <c r="W209" s="46" t="str">
        <f aca="false">IF(U209="","",IF(V209="",U209,MIN(U209,V209)))</f>
        <v/>
      </c>
      <c r="X209" s="47" t="str">
        <f aca="false">IF($E209="","",IFERROR(INDEX($H$4:$H$7,MATCH($C209,$D$4:$D$7,0)),""))</f>
        <v/>
      </c>
      <c r="Y209" s="43" t="str">
        <f aca="false">IF(W209="","",W209*T209)</f>
        <v/>
      </c>
      <c r="Z209" s="40" t="str">
        <f aca="false">IF(OR(Y209="",N($B$4)=0),"",Y209/$B$4)</f>
        <v/>
      </c>
      <c r="AA209" s="43" t="str">
        <f aca="false">IF(W209="","",W209*$E209*N209*IF($J209="",1,$J209))</f>
        <v/>
      </c>
      <c r="AB209" s="44" t="str">
        <f aca="false">IF(OR(Q209="",N(Q209)=0),"",IF($G209&lt;&gt;"",$G209,$E209+SIGN($E209-$F209)*$B$6*Q209))</f>
        <v/>
      </c>
      <c r="AC209" s="48" t="str">
        <f aca="false">IF(AB209="","",ABS(AB209-$E209)/Q209)</f>
        <v/>
      </c>
      <c r="AD209" s="43" t="str">
        <f aca="false">IF(OR(W209="",AB209=""),"",W209*ABS(AB209-$E209)*N209*IF($J209="",1,$J209))</f>
        <v/>
      </c>
      <c r="AE209" s="47" t="str">
        <f aca="false">IF($E209="","",IF(N($B$4)&lt;=0,"Enter account size",IF(ISNA(MATCH($C209,$D$4:$D$7,0)),"Pick a market",IF($F209="","Enter stop price",IF(Q209=0,"Stop equals entry",IF(AND($D209="Long",$F209&gt;$E209),"Stop above entry for a long",IF(AND($D209="Short",$F209&lt;$E209),"Stop below entry for a short",IF(N209="","Enter multiplier",IF(AND($G209&lt;&gt;"",($G209-$E209)*($E209-$F209)&lt;=0),"Target on wrong side of entry",IF(W209=0,"Size rounds to 0: risk too small",IF(W209&lt;U209,"Capped by max position","OK")))))))))))</f>
        <v/>
      </c>
    </row>
    <row r="210" customFormat="false" ht="15" hidden="false" customHeight="false" outlineLevel="0" collapsed="false">
      <c r="A210" s="32"/>
      <c r="B210" s="33"/>
      <c r="C210" s="33"/>
      <c r="D210" s="33"/>
      <c r="E210" s="34"/>
      <c r="F210" s="34"/>
      <c r="G210" s="34"/>
      <c r="H210" s="35"/>
      <c r="I210" s="36"/>
      <c r="J210" s="37"/>
      <c r="K210" s="38"/>
      <c r="L210" s="39"/>
      <c r="M210" s="40" t="str">
        <f aca="false">IF($E210="","",IF($H210&lt;&gt;"",$H210,$B$5))</f>
        <v/>
      </c>
      <c r="N210" s="41" t="str">
        <f aca="false">IF($E210="","",IF($I210&lt;&gt;"",$I210,IFERROR(IF(N(INDEX($E$4:$E$7,MATCH($C210,$D$4:$D$7,0)))=0,"",INDEX($E$4:$E$7,MATCH($C210,$D$4:$D$7,0))),"")))</f>
        <v/>
      </c>
      <c r="O210" s="42" t="str">
        <f aca="false">IF($E210="","",IF($L210&lt;&gt;"",$L210,IFERROR(IF(N(INDEX($F$4:$F$7,MATCH($C210,$D$4:$D$7,0)))=0,"",INDEX($F$4:$F$7,MATCH($C210,$D$4:$D$7,0))),"")))</f>
        <v/>
      </c>
      <c r="P210" s="43" t="str">
        <f aca="false">IF($E210="","",N($B$4)*M210)</f>
        <v/>
      </c>
      <c r="Q210" s="44" t="str">
        <f aca="false">IF(OR($E210="",$F210=""),"",ABS($E210-$F210))</f>
        <v/>
      </c>
      <c r="R210" s="45" t="str">
        <f aca="false">IF(OR($C210&lt;&gt;"Forex",Q210=""),"",Q210/IF($K210="",0.0001,$K210))</f>
        <v/>
      </c>
      <c r="S210" s="43" t="str">
        <f aca="false">IF(OR($C210&lt;&gt;"Forex",N210=""),"",IF($K210="",0.0001,$K210)*N210*IF($J210="",1,$J210))</f>
        <v/>
      </c>
      <c r="T210" s="43" t="str">
        <f aca="false">IF(OR(Q210="",N210=""),"",IF(Q210=0,"",Q210*N210*IF($J210="",1,$J210)))</f>
        <v/>
      </c>
      <c r="U210" s="42" t="str">
        <f aca="false">IF(OR(T210="",O210=""),"",ROUNDDOWN(P210/T210/O210+0.000000001,0)*O210)</f>
        <v/>
      </c>
      <c r="V210" s="42" t="str">
        <f aca="false">IF(U210="","",IF(N(INDEX($G$4:$G$7,MATCH($C210,$D$4:$D$7,0)))=0,"",ROUNDDOWN(N($B$4)*INDEX($G$4:$G$7,MATCH($C210,$D$4:$D$7,0))/($E210*N210*IF($J210="",1,$J210))/O210+0.000000001,0)*O210))</f>
        <v/>
      </c>
      <c r="W210" s="46" t="str">
        <f aca="false">IF(U210="","",IF(V210="",U210,MIN(U210,V210)))</f>
        <v/>
      </c>
      <c r="X210" s="47" t="str">
        <f aca="false">IF($E210="","",IFERROR(INDEX($H$4:$H$7,MATCH($C210,$D$4:$D$7,0)),""))</f>
        <v/>
      </c>
      <c r="Y210" s="43" t="str">
        <f aca="false">IF(W210="","",W210*T210)</f>
        <v/>
      </c>
      <c r="Z210" s="40" t="str">
        <f aca="false">IF(OR(Y210="",N($B$4)=0),"",Y210/$B$4)</f>
        <v/>
      </c>
      <c r="AA210" s="43" t="str">
        <f aca="false">IF(W210="","",W210*$E210*N210*IF($J210="",1,$J210))</f>
        <v/>
      </c>
      <c r="AB210" s="44" t="str">
        <f aca="false">IF(OR(Q210="",N(Q210)=0),"",IF($G210&lt;&gt;"",$G210,$E210+SIGN($E210-$F210)*$B$6*Q210))</f>
        <v/>
      </c>
      <c r="AC210" s="48" t="str">
        <f aca="false">IF(AB210="","",ABS(AB210-$E210)/Q210)</f>
        <v/>
      </c>
      <c r="AD210" s="43" t="str">
        <f aca="false">IF(OR(W210="",AB210=""),"",W210*ABS(AB210-$E210)*N210*IF($J210="",1,$J210))</f>
        <v/>
      </c>
      <c r="AE210" s="47" t="str">
        <f aca="false">IF($E210="","",IF(N($B$4)&lt;=0,"Enter account size",IF(ISNA(MATCH($C210,$D$4:$D$7,0)),"Pick a market",IF($F210="","Enter stop price",IF(Q210=0,"Stop equals entry",IF(AND($D210="Long",$F210&gt;$E210),"Stop above entry for a long",IF(AND($D210="Short",$F210&lt;$E210),"Stop below entry for a short",IF(N210="","Enter multiplier",IF(AND($G210&lt;&gt;"",($G210-$E210)*($E210-$F210)&lt;=0),"Target on wrong side of entry",IF(W210=0,"Size rounds to 0: risk too small",IF(W210&lt;U210,"Capped by max position","OK")))))))))))</f>
        <v/>
      </c>
    </row>
  </sheetData>
  <mergeCells count="1">
    <mergeCell ref="D9:L9"/>
  </mergeCells>
  <conditionalFormatting sqref="AE11:AE210">
    <cfRule type="expression" priority="2" aboveAverage="0" equalAverage="0" bottom="0" percent="0" rank="0" text="" dxfId="0">
      <formula>AE11="OK"</formula>
    </cfRule>
    <cfRule type="expression" priority="3" aboveAverage="0" equalAverage="0" bottom="0" percent="0" rank="0" text="" dxfId="1">
      <formula>AE11="Capped by max position"</formula>
    </cfRule>
    <cfRule type="expression" priority="4" aboveAverage="0" equalAverage="0" bottom="0" percent="0" rank="0" text="" dxfId="2">
      <formula>AND(AE11&lt;&gt;"",AE11&lt;&gt;"OK",AE11&lt;&gt;"Capped by max position")</formula>
    </cfRule>
  </conditionalFormatting>
  <dataValidations count="3">
    <dataValidation allowBlank="true" error="Pick Stock, Forex, Crypto or Futures." errorStyle="stop" errorTitle="Market" operator="between" showDropDown="false" showErrorMessage="true" showInputMessage="false" sqref="C11:C210" type="list">
      <formula1>Lists!$A$2:$A$5</formula1>
      <formula2>0</formula2>
    </dataValidation>
    <dataValidation allowBlank="true" error="Pick Long or Short." errorStyle="stop" errorTitle="Direction" operator="between" showDropDown="false" showErrorMessage="true" showInputMessage="false" sqref="D11:D210" type="list">
      <formula1>Lists!$B$2:$B$3</formula1>
      <formula2>0</formula2>
    </dataValidation>
    <dataValidation allowBlank="true" error="Type a percentage between 0% and 20%, e.g. 1%." errorStyle="stop" errorTitle="Risk %" operator="between" showDropDown="false" showErrorMessage="true" showInputMessage="false" sqref="B5 H11:H210" type="decimal">
      <formula1>0</formula1>
      <formula2>0.2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4"/>
  </cols>
  <sheetData>
    <row r="1" customFormat="false" ht="19.7" hidden="false" customHeight="false" outlineLevel="0" collapsed="false">
      <c r="A1" s="1" t="s">
        <v>144</v>
      </c>
    </row>
    <row r="2" customFormat="false" ht="15" hidden="false" customHeight="false" outlineLevel="0" collapsed="false">
      <c r="A2" s="0" t="s">
        <v>145</v>
      </c>
    </row>
    <row r="4" customFormat="false" ht="15" hidden="false" customHeight="false" outlineLevel="0" collapsed="false">
      <c r="A4" s="49" t="s">
        <v>146</v>
      </c>
    </row>
    <row r="5" customFormat="false" ht="15" hidden="false" customHeight="false" outlineLevel="0" collapsed="false">
      <c r="A5" s="3" t="s">
        <v>147</v>
      </c>
      <c r="B5" s="50" t="n">
        <v>0.0025</v>
      </c>
      <c r="C5" s="50" t="n">
        <v>0.005</v>
      </c>
      <c r="D5" s="50" t="n">
        <v>0.01</v>
      </c>
      <c r="E5" s="50" t="n">
        <v>0.015</v>
      </c>
      <c r="F5" s="50" t="n">
        <v>0.02</v>
      </c>
    </row>
    <row r="6" customFormat="false" ht="15" hidden="false" customHeight="false" outlineLevel="0" collapsed="false">
      <c r="A6" s="5" t="n">
        <v>1000</v>
      </c>
      <c r="B6" s="15" t="n">
        <f aca="false">$A6*B$5</f>
        <v>2.5</v>
      </c>
      <c r="C6" s="15" t="n">
        <f aca="false">$A6*C$5</f>
        <v>5</v>
      </c>
      <c r="D6" s="15" t="n">
        <f aca="false">$A6*D$5</f>
        <v>10</v>
      </c>
      <c r="E6" s="15" t="n">
        <f aca="false">$A6*E$5</f>
        <v>15</v>
      </c>
      <c r="F6" s="15" t="n">
        <f aca="false">$A6*F$5</f>
        <v>20</v>
      </c>
    </row>
    <row r="7" customFormat="false" ht="15" hidden="false" customHeight="false" outlineLevel="0" collapsed="false">
      <c r="A7" s="5" t="n">
        <v>2500</v>
      </c>
      <c r="B7" s="15" t="n">
        <f aca="false">$A7*B$5</f>
        <v>6.25</v>
      </c>
      <c r="C7" s="15" t="n">
        <f aca="false">$A7*C$5</f>
        <v>12.5</v>
      </c>
      <c r="D7" s="15" t="n">
        <f aca="false">$A7*D$5</f>
        <v>25</v>
      </c>
      <c r="E7" s="15" t="n">
        <f aca="false">$A7*E$5</f>
        <v>37.5</v>
      </c>
      <c r="F7" s="15" t="n">
        <f aca="false">$A7*F$5</f>
        <v>50</v>
      </c>
    </row>
    <row r="8" customFormat="false" ht="15" hidden="false" customHeight="false" outlineLevel="0" collapsed="false">
      <c r="A8" s="5" t="n">
        <v>5000</v>
      </c>
      <c r="B8" s="15" t="n">
        <f aca="false">$A8*B$5</f>
        <v>12.5</v>
      </c>
      <c r="C8" s="15" t="n">
        <f aca="false">$A8*C$5</f>
        <v>25</v>
      </c>
      <c r="D8" s="15" t="n">
        <f aca="false">$A8*D$5</f>
        <v>50</v>
      </c>
      <c r="E8" s="15" t="n">
        <f aca="false">$A8*E$5</f>
        <v>75</v>
      </c>
      <c r="F8" s="15" t="n">
        <f aca="false">$A8*F$5</f>
        <v>100</v>
      </c>
    </row>
    <row r="9" customFormat="false" ht="15" hidden="false" customHeight="false" outlineLevel="0" collapsed="false">
      <c r="A9" s="5" t="n">
        <v>10000</v>
      </c>
      <c r="B9" s="15" t="n">
        <f aca="false">$A9*B$5</f>
        <v>25</v>
      </c>
      <c r="C9" s="15" t="n">
        <f aca="false">$A9*C$5</f>
        <v>50</v>
      </c>
      <c r="D9" s="15" t="n">
        <f aca="false">$A9*D$5</f>
        <v>100</v>
      </c>
      <c r="E9" s="15" t="n">
        <f aca="false">$A9*E$5</f>
        <v>150</v>
      </c>
      <c r="F9" s="15" t="n">
        <f aca="false">$A9*F$5</f>
        <v>200</v>
      </c>
    </row>
    <row r="10" customFormat="false" ht="15" hidden="false" customHeight="false" outlineLevel="0" collapsed="false">
      <c r="A10" s="5" t="n">
        <v>25000</v>
      </c>
      <c r="B10" s="15" t="n">
        <f aca="false">$A10*B$5</f>
        <v>62.5</v>
      </c>
      <c r="C10" s="15" t="n">
        <f aca="false">$A10*C$5</f>
        <v>125</v>
      </c>
      <c r="D10" s="15" t="n">
        <f aca="false">$A10*D$5</f>
        <v>250</v>
      </c>
      <c r="E10" s="15" t="n">
        <f aca="false">$A10*E$5</f>
        <v>375</v>
      </c>
      <c r="F10" s="15" t="n">
        <f aca="false">$A10*F$5</f>
        <v>500</v>
      </c>
    </row>
    <row r="11" customFormat="false" ht="15" hidden="false" customHeight="false" outlineLevel="0" collapsed="false">
      <c r="A11" s="5" t="n">
        <v>50000</v>
      </c>
      <c r="B11" s="15" t="n">
        <f aca="false">$A11*B$5</f>
        <v>125</v>
      </c>
      <c r="C11" s="15" t="n">
        <f aca="false">$A11*C$5</f>
        <v>250</v>
      </c>
      <c r="D11" s="15" t="n">
        <f aca="false">$A11*D$5</f>
        <v>500</v>
      </c>
      <c r="E11" s="15" t="n">
        <f aca="false">$A11*E$5</f>
        <v>750</v>
      </c>
      <c r="F11" s="15" t="n">
        <f aca="false">$A11*F$5</f>
        <v>1000</v>
      </c>
    </row>
    <row r="12" customFormat="false" ht="15" hidden="false" customHeight="false" outlineLevel="0" collapsed="false">
      <c r="A12" s="5" t="n">
        <v>100000</v>
      </c>
      <c r="B12" s="15" t="n">
        <f aca="false">$A12*B$5</f>
        <v>250</v>
      </c>
      <c r="C12" s="15" t="n">
        <f aca="false">$A12*C$5</f>
        <v>500</v>
      </c>
      <c r="D12" s="15" t="n">
        <f aca="false">$A12*D$5</f>
        <v>1000</v>
      </c>
      <c r="E12" s="15" t="n">
        <f aca="false">$A12*E$5</f>
        <v>1500</v>
      </c>
      <c r="F12" s="15" t="n">
        <f aca="false">$A12*F$5</f>
        <v>2000</v>
      </c>
    </row>
    <row r="13" customFormat="false" ht="15" hidden="false" customHeight="false" outlineLevel="0" collapsed="false">
      <c r="A13" s="5" t="n">
        <v>250000</v>
      </c>
      <c r="B13" s="15" t="n">
        <f aca="false">$A13*B$5</f>
        <v>625</v>
      </c>
      <c r="C13" s="15" t="n">
        <f aca="false">$A13*C$5</f>
        <v>1250</v>
      </c>
      <c r="D13" s="15" t="n">
        <f aca="false">$A13*D$5</f>
        <v>2500</v>
      </c>
      <c r="E13" s="15" t="n">
        <f aca="false">$A13*E$5</f>
        <v>3750</v>
      </c>
      <c r="F13" s="15" t="n">
        <f aca="false">$A13*F$5</f>
        <v>5000</v>
      </c>
    </row>
    <row r="16" customFormat="false" ht="15" hidden="false" customHeight="false" outlineLevel="0" collapsed="false">
      <c r="A16" s="49" t="s">
        <v>148</v>
      </c>
    </row>
    <row r="17" customFormat="false" ht="15" hidden="false" customHeight="false" outlineLevel="0" collapsed="false">
      <c r="A17" s="4" t="s">
        <v>68</v>
      </c>
      <c r="B17" s="9" t="n">
        <v>2</v>
      </c>
    </row>
    <row r="18" customFormat="false" ht="15" hidden="false" customHeight="false" outlineLevel="0" collapsed="false">
      <c r="A18" s="4" t="s">
        <v>149</v>
      </c>
      <c r="B18" s="11" t="n">
        <v>1</v>
      </c>
    </row>
    <row r="19" customFormat="false" ht="15" hidden="false" customHeight="false" outlineLevel="0" collapsed="false">
      <c r="A19" s="4" t="s">
        <v>56</v>
      </c>
      <c r="B19" s="14" t="n">
        <v>1</v>
      </c>
    </row>
    <row r="21" customFormat="false" ht="15" hidden="false" customHeight="false" outlineLevel="0" collapsed="false">
      <c r="A21" s="3" t="s">
        <v>147</v>
      </c>
      <c r="B21" s="51" t="n">
        <f aca="false">B5</f>
        <v>0.0025</v>
      </c>
      <c r="C21" s="51" t="n">
        <f aca="false">C5</f>
        <v>0.005</v>
      </c>
      <c r="D21" s="51" t="n">
        <f aca="false">D5</f>
        <v>0.01</v>
      </c>
      <c r="E21" s="51" t="n">
        <f aca="false">E5</f>
        <v>0.015</v>
      </c>
      <c r="F21" s="51" t="n">
        <f aca="false">F5</f>
        <v>0.02</v>
      </c>
    </row>
    <row r="22" customFormat="false" ht="15" hidden="false" customHeight="false" outlineLevel="0" collapsed="false">
      <c r="A22" s="52" t="n">
        <f aca="false">A6</f>
        <v>1000</v>
      </c>
      <c r="B22" s="20" t="n">
        <f aca="false">IF(OR(N($B$17)=0,N($B$18)=0,N($B$19)=0),"",ROUNDDOWN($A22*B$21/($B$17*$B$18)/$B$19+0.000000001,0)*$B$19)</f>
        <v>1</v>
      </c>
      <c r="C22" s="20" t="n">
        <f aca="false">IF(OR(N($B$17)=0,N($B$18)=0,N($B$19)=0),"",ROUNDDOWN($A22*C$21/($B$17*$B$18)/$B$19+0.000000001,0)*$B$19)</f>
        <v>2</v>
      </c>
      <c r="D22" s="20" t="n">
        <f aca="false">IF(OR(N($B$17)=0,N($B$18)=0,N($B$19)=0),"",ROUNDDOWN($A22*D$21/($B$17*$B$18)/$B$19+0.000000001,0)*$B$19)</f>
        <v>5</v>
      </c>
      <c r="E22" s="20" t="n">
        <f aca="false">IF(OR(N($B$17)=0,N($B$18)=0,N($B$19)=0),"",ROUNDDOWN($A22*E$21/($B$17*$B$18)/$B$19+0.000000001,0)*$B$19)</f>
        <v>7</v>
      </c>
      <c r="F22" s="20" t="n">
        <f aca="false">IF(OR(N($B$17)=0,N($B$18)=0,N($B$19)=0),"",ROUNDDOWN($A22*F$21/($B$17*$B$18)/$B$19+0.000000001,0)*$B$19)</f>
        <v>10</v>
      </c>
    </row>
    <row r="23" customFormat="false" ht="15" hidden="false" customHeight="false" outlineLevel="0" collapsed="false">
      <c r="A23" s="52" t="n">
        <f aca="false">A7</f>
        <v>2500</v>
      </c>
      <c r="B23" s="20" t="n">
        <f aca="false">IF(OR(N($B$17)=0,N($B$18)=0,N($B$19)=0),"",ROUNDDOWN($A23*B$21/($B$17*$B$18)/$B$19+0.000000001,0)*$B$19)</f>
        <v>3</v>
      </c>
      <c r="C23" s="20" t="n">
        <f aca="false">IF(OR(N($B$17)=0,N($B$18)=0,N($B$19)=0),"",ROUNDDOWN($A23*C$21/($B$17*$B$18)/$B$19+0.000000001,0)*$B$19)</f>
        <v>6</v>
      </c>
      <c r="D23" s="20" t="n">
        <f aca="false">IF(OR(N($B$17)=0,N($B$18)=0,N($B$19)=0),"",ROUNDDOWN($A23*D$21/($B$17*$B$18)/$B$19+0.000000001,0)*$B$19)</f>
        <v>12</v>
      </c>
      <c r="E23" s="20" t="n">
        <f aca="false">IF(OR(N($B$17)=0,N($B$18)=0,N($B$19)=0),"",ROUNDDOWN($A23*E$21/($B$17*$B$18)/$B$19+0.000000001,0)*$B$19)</f>
        <v>18</v>
      </c>
      <c r="F23" s="20" t="n">
        <f aca="false">IF(OR(N($B$17)=0,N($B$18)=0,N($B$19)=0),"",ROUNDDOWN($A23*F$21/($B$17*$B$18)/$B$19+0.000000001,0)*$B$19)</f>
        <v>25</v>
      </c>
    </row>
    <row r="24" customFormat="false" ht="15" hidden="false" customHeight="false" outlineLevel="0" collapsed="false">
      <c r="A24" s="52" t="n">
        <f aca="false">A8</f>
        <v>5000</v>
      </c>
      <c r="B24" s="20" t="n">
        <f aca="false">IF(OR(N($B$17)=0,N($B$18)=0,N($B$19)=0),"",ROUNDDOWN($A24*B$21/($B$17*$B$18)/$B$19+0.000000001,0)*$B$19)</f>
        <v>6</v>
      </c>
      <c r="C24" s="20" t="n">
        <f aca="false">IF(OR(N($B$17)=0,N($B$18)=0,N($B$19)=0),"",ROUNDDOWN($A24*C$21/($B$17*$B$18)/$B$19+0.000000001,0)*$B$19)</f>
        <v>12</v>
      </c>
      <c r="D24" s="20" t="n">
        <f aca="false">IF(OR(N($B$17)=0,N($B$18)=0,N($B$19)=0),"",ROUNDDOWN($A24*D$21/($B$17*$B$18)/$B$19+0.000000001,0)*$B$19)</f>
        <v>25</v>
      </c>
      <c r="E24" s="20" t="n">
        <f aca="false">IF(OR(N($B$17)=0,N($B$18)=0,N($B$19)=0),"",ROUNDDOWN($A24*E$21/($B$17*$B$18)/$B$19+0.000000001,0)*$B$19)</f>
        <v>37</v>
      </c>
      <c r="F24" s="20" t="n">
        <f aca="false">IF(OR(N($B$17)=0,N($B$18)=0,N($B$19)=0),"",ROUNDDOWN($A24*F$21/($B$17*$B$18)/$B$19+0.000000001,0)*$B$19)</f>
        <v>50</v>
      </c>
    </row>
    <row r="25" customFormat="false" ht="15" hidden="false" customHeight="false" outlineLevel="0" collapsed="false">
      <c r="A25" s="52" t="n">
        <f aca="false">A9</f>
        <v>10000</v>
      </c>
      <c r="B25" s="20" t="n">
        <f aca="false">IF(OR(N($B$17)=0,N($B$18)=0,N($B$19)=0),"",ROUNDDOWN($A25*B$21/($B$17*$B$18)/$B$19+0.000000001,0)*$B$19)</f>
        <v>12</v>
      </c>
      <c r="C25" s="20" t="n">
        <f aca="false">IF(OR(N($B$17)=0,N($B$18)=0,N($B$19)=0),"",ROUNDDOWN($A25*C$21/($B$17*$B$18)/$B$19+0.000000001,0)*$B$19)</f>
        <v>25</v>
      </c>
      <c r="D25" s="20" t="n">
        <f aca="false">IF(OR(N($B$17)=0,N($B$18)=0,N($B$19)=0),"",ROUNDDOWN($A25*D$21/($B$17*$B$18)/$B$19+0.000000001,0)*$B$19)</f>
        <v>50</v>
      </c>
      <c r="E25" s="20" t="n">
        <f aca="false">IF(OR(N($B$17)=0,N($B$18)=0,N($B$19)=0),"",ROUNDDOWN($A25*E$21/($B$17*$B$18)/$B$19+0.000000001,0)*$B$19)</f>
        <v>75</v>
      </c>
      <c r="F25" s="20" t="n">
        <f aca="false">IF(OR(N($B$17)=0,N($B$18)=0,N($B$19)=0),"",ROUNDDOWN($A25*F$21/($B$17*$B$18)/$B$19+0.000000001,0)*$B$19)</f>
        <v>100</v>
      </c>
    </row>
    <row r="26" customFormat="false" ht="15" hidden="false" customHeight="false" outlineLevel="0" collapsed="false">
      <c r="A26" s="52" t="n">
        <f aca="false">A10</f>
        <v>25000</v>
      </c>
      <c r="B26" s="20" t="n">
        <f aca="false">IF(OR(N($B$17)=0,N($B$18)=0,N($B$19)=0),"",ROUNDDOWN($A26*B$21/($B$17*$B$18)/$B$19+0.000000001,0)*$B$19)</f>
        <v>31</v>
      </c>
      <c r="C26" s="20" t="n">
        <f aca="false">IF(OR(N($B$17)=0,N($B$18)=0,N($B$19)=0),"",ROUNDDOWN($A26*C$21/($B$17*$B$18)/$B$19+0.000000001,0)*$B$19)</f>
        <v>62</v>
      </c>
      <c r="D26" s="20" t="n">
        <f aca="false">IF(OR(N($B$17)=0,N($B$18)=0,N($B$19)=0),"",ROUNDDOWN($A26*D$21/($B$17*$B$18)/$B$19+0.000000001,0)*$B$19)</f>
        <v>125</v>
      </c>
      <c r="E26" s="20" t="n">
        <f aca="false">IF(OR(N($B$17)=0,N($B$18)=0,N($B$19)=0),"",ROUNDDOWN($A26*E$21/($B$17*$B$18)/$B$19+0.000000001,0)*$B$19)</f>
        <v>187</v>
      </c>
      <c r="F26" s="20" t="n">
        <f aca="false">IF(OR(N($B$17)=0,N($B$18)=0,N($B$19)=0),"",ROUNDDOWN($A26*F$21/($B$17*$B$18)/$B$19+0.000000001,0)*$B$19)</f>
        <v>250</v>
      </c>
    </row>
    <row r="27" customFormat="false" ht="15" hidden="false" customHeight="false" outlineLevel="0" collapsed="false">
      <c r="A27" s="52" t="n">
        <f aca="false">A11</f>
        <v>50000</v>
      </c>
      <c r="B27" s="20" t="n">
        <f aca="false">IF(OR(N($B$17)=0,N($B$18)=0,N($B$19)=0),"",ROUNDDOWN($A27*B$21/($B$17*$B$18)/$B$19+0.000000001,0)*$B$19)</f>
        <v>62</v>
      </c>
      <c r="C27" s="20" t="n">
        <f aca="false">IF(OR(N($B$17)=0,N($B$18)=0,N($B$19)=0),"",ROUNDDOWN($A27*C$21/($B$17*$B$18)/$B$19+0.000000001,0)*$B$19)</f>
        <v>125</v>
      </c>
      <c r="D27" s="20" t="n">
        <f aca="false">IF(OR(N($B$17)=0,N($B$18)=0,N($B$19)=0),"",ROUNDDOWN($A27*D$21/($B$17*$B$18)/$B$19+0.000000001,0)*$B$19)</f>
        <v>250</v>
      </c>
      <c r="E27" s="20" t="n">
        <f aca="false">IF(OR(N($B$17)=0,N($B$18)=0,N($B$19)=0),"",ROUNDDOWN($A27*E$21/($B$17*$B$18)/$B$19+0.000000001,0)*$B$19)</f>
        <v>375</v>
      </c>
      <c r="F27" s="20" t="n">
        <f aca="false">IF(OR(N($B$17)=0,N($B$18)=0,N($B$19)=0),"",ROUNDDOWN($A27*F$21/($B$17*$B$18)/$B$19+0.000000001,0)*$B$19)</f>
        <v>500</v>
      </c>
    </row>
    <row r="28" customFormat="false" ht="15" hidden="false" customHeight="false" outlineLevel="0" collapsed="false">
      <c r="A28" s="52" t="n">
        <f aca="false">A12</f>
        <v>100000</v>
      </c>
      <c r="B28" s="20" t="n">
        <f aca="false">IF(OR(N($B$17)=0,N($B$18)=0,N($B$19)=0),"",ROUNDDOWN($A28*B$21/($B$17*$B$18)/$B$19+0.000000001,0)*$B$19)</f>
        <v>125</v>
      </c>
      <c r="C28" s="20" t="n">
        <f aca="false">IF(OR(N($B$17)=0,N($B$18)=0,N($B$19)=0),"",ROUNDDOWN($A28*C$21/($B$17*$B$18)/$B$19+0.000000001,0)*$B$19)</f>
        <v>250</v>
      </c>
      <c r="D28" s="20" t="n">
        <f aca="false">IF(OR(N($B$17)=0,N($B$18)=0,N($B$19)=0),"",ROUNDDOWN($A28*D$21/($B$17*$B$18)/$B$19+0.000000001,0)*$B$19)</f>
        <v>500</v>
      </c>
      <c r="E28" s="20" t="n">
        <f aca="false">IF(OR(N($B$17)=0,N($B$18)=0,N($B$19)=0),"",ROUNDDOWN($A28*E$21/($B$17*$B$18)/$B$19+0.000000001,0)*$B$19)</f>
        <v>750</v>
      </c>
      <c r="F28" s="20" t="n">
        <f aca="false">IF(OR(N($B$17)=0,N($B$18)=0,N($B$19)=0),"",ROUNDDOWN($A28*F$21/($B$17*$B$18)/$B$19+0.000000001,0)*$B$19)</f>
        <v>1000</v>
      </c>
    </row>
    <row r="29" customFormat="false" ht="15" hidden="false" customHeight="false" outlineLevel="0" collapsed="false">
      <c r="A29" s="52" t="n">
        <f aca="false">A13</f>
        <v>250000</v>
      </c>
      <c r="B29" s="20" t="n">
        <f aca="false">IF(OR(N($B$17)=0,N($B$18)=0,N($B$19)=0),"",ROUNDDOWN($A29*B$21/($B$17*$B$18)/$B$19+0.000000001,0)*$B$19)</f>
        <v>312</v>
      </c>
      <c r="C29" s="20" t="n">
        <f aca="false">IF(OR(N($B$17)=0,N($B$18)=0,N($B$19)=0),"",ROUNDDOWN($A29*C$21/($B$17*$B$18)/$B$19+0.000000001,0)*$B$19)</f>
        <v>625</v>
      </c>
      <c r="D29" s="20" t="n">
        <f aca="false">IF(OR(N($B$17)=0,N($B$18)=0,N($B$19)=0),"",ROUNDDOWN($A29*D$21/($B$17*$B$18)/$B$19+0.000000001,0)*$B$19)</f>
        <v>1250</v>
      </c>
      <c r="E29" s="20" t="n">
        <f aca="false">IF(OR(N($B$17)=0,N($B$18)=0,N($B$19)=0),"",ROUNDDOWN($A29*E$21/($B$17*$B$18)/$B$19+0.000000001,0)*$B$19)</f>
        <v>1875</v>
      </c>
      <c r="F29" s="20" t="n">
        <f aca="false">IF(OR(N($B$17)=0,N($B$18)=0,N($B$19)=0),"",ROUNDDOWN($A29*F$21/($B$17*$B$18)/$B$19+0.000000001,0)*$B$19)</f>
        <v>2500</v>
      </c>
    </row>
    <row r="31" customFormat="false" ht="15" hidden="false" customHeight="false" outlineLevel="0" collapsed="false">
      <c r="A31" s="49" t="s">
        <v>150</v>
      </c>
    </row>
    <row r="32" customFormat="false" ht="15" hidden="false" customHeight="false" outlineLevel="0" collapsed="false">
      <c r="A32" s="3" t="s">
        <v>151</v>
      </c>
      <c r="B32" s="51" t="n">
        <f aca="false">B5</f>
        <v>0.0025</v>
      </c>
      <c r="C32" s="51" t="n">
        <f aca="false">C5</f>
        <v>0.005</v>
      </c>
      <c r="D32" s="51" t="n">
        <f aca="false">D5</f>
        <v>0.01</v>
      </c>
      <c r="E32" s="51" t="n">
        <f aca="false">E5</f>
        <v>0.015</v>
      </c>
      <c r="F32" s="51" t="n">
        <f aca="false">F5</f>
        <v>0.02</v>
      </c>
    </row>
    <row r="33" customFormat="false" ht="15" hidden="false" customHeight="false" outlineLevel="0" collapsed="false">
      <c r="A33" s="8" t="n">
        <v>1</v>
      </c>
      <c r="B33" s="53" t="n">
        <f aca="false">(1-B$32)^$A33</f>
        <v>0.9975</v>
      </c>
      <c r="C33" s="53" t="n">
        <f aca="false">(1-C$32)^$A33</f>
        <v>0.995</v>
      </c>
      <c r="D33" s="53" t="n">
        <f aca="false">(1-D$32)^$A33</f>
        <v>0.99</v>
      </c>
      <c r="E33" s="53" t="n">
        <f aca="false">(1-E$32)^$A33</f>
        <v>0.985</v>
      </c>
      <c r="F33" s="53" t="n">
        <f aca="false">(1-F$32)^$A33</f>
        <v>0.98</v>
      </c>
    </row>
    <row r="34" customFormat="false" ht="15" hidden="false" customHeight="false" outlineLevel="0" collapsed="false">
      <c r="A34" s="8" t="n">
        <v>2</v>
      </c>
      <c r="B34" s="53" t="n">
        <f aca="false">(1-B$32)^$A34</f>
        <v>0.99500625</v>
      </c>
      <c r="C34" s="53" t="n">
        <f aca="false">(1-C$32)^$A34</f>
        <v>0.990025</v>
      </c>
      <c r="D34" s="53" t="n">
        <f aca="false">(1-D$32)^$A34</f>
        <v>0.9801</v>
      </c>
      <c r="E34" s="53" t="n">
        <f aca="false">(1-E$32)^$A34</f>
        <v>0.970225</v>
      </c>
      <c r="F34" s="53" t="n">
        <f aca="false">(1-F$32)^$A34</f>
        <v>0.9604</v>
      </c>
    </row>
    <row r="35" customFormat="false" ht="15" hidden="false" customHeight="false" outlineLevel="0" collapsed="false">
      <c r="A35" s="8" t="n">
        <v>3</v>
      </c>
      <c r="B35" s="53" t="n">
        <f aca="false">(1-B$32)^$A35</f>
        <v>0.992518734375</v>
      </c>
      <c r="C35" s="53" t="n">
        <f aca="false">(1-C$32)^$A35</f>
        <v>0.985074875</v>
      </c>
      <c r="D35" s="53" t="n">
        <f aca="false">(1-D$32)^$A35</f>
        <v>0.970299</v>
      </c>
      <c r="E35" s="53" t="n">
        <f aca="false">(1-E$32)^$A35</f>
        <v>0.955671625</v>
      </c>
      <c r="F35" s="53" t="n">
        <f aca="false">(1-F$32)^$A35</f>
        <v>0.941192</v>
      </c>
    </row>
    <row r="36" customFormat="false" ht="15" hidden="false" customHeight="false" outlineLevel="0" collapsed="false">
      <c r="A36" s="8" t="n">
        <v>5</v>
      </c>
      <c r="B36" s="53" t="n">
        <f aca="false">(1-B$32)^$A36</f>
        <v>0.987562343945215</v>
      </c>
      <c r="C36" s="53" t="n">
        <f aca="false">(1-C$32)^$A36</f>
        <v>0.975248753121875</v>
      </c>
      <c r="D36" s="53" t="n">
        <f aca="false">(1-D$32)^$A36</f>
        <v>0.9509900499</v>
      </c>
      <c r="E36" s="53" t="n">
        <f aca="false">(1-E$32)^$A36</f>
        <v>0.927216502365625</v>
      </c>
      <c r="F36" s="53" t="n">
        <f aca="false">(1-F$32)^$A36</f>
        <v>0.9039207968</v>
      </c>
    </row>
    <row r="37" customFormat="false" ht="15" hidden="false" customHeight="false" outlineLevel="0" collapsed="false">
      <c r="A37" s="8" t="n">
        <v>10</v>
      </c>
      <c r="B37" s="53" t="n">
        <f aca="false">(1-B$32)^$A37</f>
        <v>0.975279383178567</v>
      </c>
      <c r="C37" s="53" t="n">
        <f aca="false">(1-C$32)^$A37</f>
        <v>0.951110130465772</v>
      </c>
      <c r="D37" s="53" t="n">
        <f aca="false">(1-D$32)^$A37</f>
        <v>0.904382075008804</v>
      </c>
      <c r="E37" s="53" t="n">
        <f aca="false">(1-E$32)^$A37</f>
        <v>0.859730442259143</v>
      </c>
      <c r="F37" s="53" t="n">
        <f aca="false">(1-F$32)^$A37</f>
        <v>0.817072806887547</v>
      </c>
    </row>
    <row r="38" customFormat="false" ht="15" hidden="false" customHeight="false" outlineLevel="0" collapsed="false">
      <c r="A38" s="8" t="n">
        <v>15</v>
      </c>
      <c r="B38" s="53" t="n">
        <f aca="false">(1-B$32)^$A38</f>
        <v>0.96314919365327</v>
      </c>
      <c r="C38" s="53" t="n">
        <f aca="false">(1-C$32)^$A38</f>
        <v>0.927568968818328</v>
      </c>
      <c r="D38" s="53" t="n">
        <f aca="false">(1-D$32)^$A38</f>
        <v>0.860058354641288</v>
      </c>
      <c r="E38" s="53" t="n">
        <f aca="false">(1-E$32)^$A38</f>
        <v>0.797156253648774</v>
      </c>
      <c r="F38" s="53" t="n">
        <f aca="false">(1-F$32)^$A38</f>
        <v>0.738569102645404</v>
      </c>
    </row>
    <row r="39" customFormat="false" ht="15" hidden="false" customHeight="false" outlineLevel="0" collapsed="false">
      <c r="A39" s="8" t="n">
        <v>20</v>
      </c>
      <c r="B39" s="53" t="n">
        <f aca="false">(1-B$32)^$A39</f>
        <v>0.951169875253167</v>
      </c>
      <c r="C39" s="53" t="n">
        <f aca="false">(1-C$32)^$A39</f>
        <v>0.904610480274618</v>
      </c>
      <c r="D39" s="53" t="n">
        <f aca="false">(1-D$32)^$A39</f>
        <v>0.817906937597231</v>
      </c>
      <c r="E39" s="53" t="n">
        <f aca="false">(1-E$32)^$A39</f>
        <v>0.739136433347102</v>
      </c>
      <c r="F39" s="53" t="n">
        <f aca="false">(1-F$32)^$A39</f>
        <v>0.667607971755094</v>
      </c>
    </row>
    <row r="41" customFormat="false" ht="15" hidden="false" customHeight="false" outlineLevel="0" collapsed="false">
      <c r="A41" s="49" t="s">
        <v>152</v>
      </c>
    </row>
    <row r="42" customFormat="false" ht="15" hidden="false" customHeight="false" outlineLevel="0" collapsed="false">
      <c r="A42" s="3" t="s">
        <v>151</v>
      </c>
      <c r="B42" s="51" t="n">
        <f aca="false">B5</f>
        <v>0.0025</v>
      </c>
      <c r="C42" s="51" t="n">
        <f aca="false">C5</f>
        <v>0.005</v>
      </c>
      <c r="D42" s="51" t="n">
        <f aca="false">D5</f>
        <v>0.01</v>
      </c>
      <c r="E42" s="51" t="n">
        <f aca="false">E5</f>
        <v>0.015</v>
      </c>
      <c r="F42" s="51" t="n">
        <f aca="false">F5</f>
        <v>0.02</v>
      </c>
    </row>
    <row r="43" customFormat="false" ht="15" hidden="false" customHeight="false" outlineLevel="0" collapsed="false">
      <c r="A43" s="4" t="n">
        <f aca="false">A33</f>
        <v>1</v>
      </c>
      <c r="B43" s="53" t="n">
        <f aca="false">1/B33-1</f>
        <v>0.00250626566416035</v>
      </c>
      <c r="C43" s="53" t="n">
        <f aca="false">1/C33-1</f>
        <v>0.00502512562814061</v>
      </c>
      <c r="D43" s="53" t="n">
        <f aca="false">1/D33-1</f>
        <v>0.0101010101010102</v>
      </c>
      <c r="E43" s="53" t="n">
        <f aca="false">1/E33-1</f>
        <v>0.015228426395939</v>
      </c>
      <c r="F43" s="53" t="n">
        <f aca="false">1/F33-1</f>
        <v>0.0204081632653061</v>
      </c>
    </row>
    <row r="44" customFormat="false" ht="15" hidden="false" customHeight="false" outlineLevel="0" collapsed="false">
      <c r="A44" s="4" t="n">
        <f aca="false">A34</f>
        <v>2</v>
      </c>
      <c r="B44" s="53" t="n">
        <f aca="false">1/B34-1</f>
        <v>0.0050188126959001</v>
      </c>
      <c r="C44" s="53" t="n">
        <f aca="false">1/C34-1</f>
        <v>0.01007550314386</v>
      </c>
      <c r="D44" s="53" t="n">
        <f aca="false">1/D34-1</f>
        <v>0.0203040506070808</v>
      </c>
      <c r="E44" s="53" t="n">
        <f aca="false">1/E34-1</f>
        <v>0.0306887577623747</v>
      </c>
      <c r="F44" s="53" t="n">
        <f aca="false">1/F34-1</f>
        <v>0.0412328196584757</v>
      </c>
    </row>
    <row r="45" customFormat="false" ht="15" hidden="false" customHeight="false" outlineLevel="0" collapsed="false">
      <c r="A45" s="4" t="n">
        <f aca="false">A35</f>
        <v>3</v>
      </c>
      <c r="B45" s="53" t="n">
        <f aca="false">1/B35-1</f>
        <v>0.00753765683799501</v>
      </c>
      <c r="C45" s="53" t="n">
        <f aca="false">1/C35-1</f>
        <v>0.0151512594410652</v>
      </c>
      <c r="D45" s="53" t="n">
        <f aca="false">1/D35-1</f>
        <v>0.0306101521283646</v>
      </c>
      <c r="E45" s="53" t="n">
        <f aca="false">1/E35-1</f>
        <v>0.046384525647081</v>
      </c>
      <c r="F45" s="53" t="n">
        <f aca="false">1/F35-1</f>
        <v>0.0624824690392609</v>
      </c>
    </row>
    <row r="46" customFormat="false" ht="15" hidden="false" customHeight="false" outlineLevel="0" collapsed="false">
      <c r="A46" s="4" t="n">
        <f aca="false">A36</f>
        <v>5</v>
      </c>
      <c r="B46" s="53" t="n">
        <f aca="false">1/B36-1</f>
        <v>0.0125942996217308</v>
      </c>
      <c r="C46" s="53" t="n">
        <f aca="false">1/C36-1</f>
        <v>0.0253794191470573</v>
      </c>
      <c r="D46" s="53" t="n">
        <f aca="false">1/D36-1</f>
        <v>0.0515357128133502</v>
      </c>
      <c r="E46" s="53" t="n">
        <f aca="false">1/E36-1</f>
        <v>0.0784967668809617</v>
      </c>
      <c r="F46" s="53" t="n">
        <f aca="false">1/F36-1</f>
        <v>0.106291617075449</v>
      </c>
    </row>
    <row r="47" customFormat="false" ht="15" hidden="false" customHeight="false" outlineLevel="0" collapsed="false">
      <c r="A47" s="4" t="n">
        <f aca="false">A37</f>
        <v>10</v>
      </c>
      <c r="B47" s="53" t="n">
        <f aca="false">1/B37-1</f>
        <v>0.0253472156264236</v>
      </c>
      <c r="C47" s="53" t="n">
        <f aca="false">1/C37-1</f>
        <v>0.0514029532103566</v>
      </c>
      <c r="D47" s="53" t="n">
        <f aca="false">1/D37-1</f>
        <v>0.105727355321881</v>
      </c>
      <c r="E47" s="53" t="n">
        <f aca="false">1/E37-1</f>
        <v>0.163155276172687</v>
      </c>
      <c r="F47" s="53" t="n">
        <f aca="false">1/F37-1</f>
        <v>0.223881142011411</v>
      </c>
    </row>
    <row r="48" customFormat="false" ht="15" hidden="false" customHeight="false" outlineLevel="0" collapsed="false">
      <c r="A48" s="4" t="n">
        <f aca="false">A38</f>
        <v>15</v>
      </c>
      <c r="B48" s="53" t="n">
        <f aca="false">1/B38-1</f>
        <v>0.0382607456763304</v>
      </c>
      <c r="C48" s="53" t="n">
        <f aca="false">1/C38-1</f>
        <v>0.078086949452336</v>
      </c>
      <c r="D48" s="53" t="n">
        <f aca="false">1/D38-1</f>
        <v>0.162711802755614</v>
      </c>
      <c r="E48" s="53" t="n">
        <f aca="false">1/E38-1</f>
        <v>0.254459204732775</v>
      </c>
      <c r="F48" s="53" t="n">
        <f aca="false">1/F38-1</f>
        <v>0.353969447703951</v>
      </c>
    </row>
    <row r="49" customFormat="false" ht="15" hidden="false" customHeight="false" outlineLevel="0" collapsed="false">
      <c r="A49" s="4" t="n">
        <f aca="false">A39</f>
        <v>20</v>
      </c>
      <c r="B49" s="53" t="n">
        <f aca="false">1/B39-1</f>
        <v>0.0513369125928598</v>
      </c>
      <c r="C49" s="53" t="n">
        <f aca="false">1/C39-1</f>
        <v>0.105448170019459</v>
      </c>
      <c r="D49" s="53" t="n">
        <f aca="false">1/D39-1</f>
        <v>0.22263298430712</v>
      </c>
      <c r="E49" s="53" t="n">
        <f aca="false">1/E39-1</f>
        <v>0.35293019648836</v>
      </c>
      <c r="F49" s="53" t="n">
        <f aca="false">1/F39-1</f>
        <v>0.497885049771156</v>
      </c>
    </row>
    <row r="51" customFormat="false" ht="15" hidden="false" customHeight="false" outlineLevel="0" collapsed="false">
      <c r="A51" s="0" t="s">
        <v>153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4" min="3" style="0" width="10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9"/>
    <col collapsed="false" customWidth="true" hidden="false" outlineLevel="0" max="16" min="16" style="0" width="12"/>
    <col collapsed="false" customWidth="true" hidden="false" outlineLevel="0" max="17" min="17" style="0" width="11"/>
    <col collapsed="false" customWidth="true" hidden="false" outlineLevel="0" max="18" min="18" style="0" width="9"/>
    <col collapsed="false" customWidth="true" hidden="false" outlineLevel="0" max="19" min="19" style="0" width="10"/>
    <col collapsed="false" customWidth="true" hidden="false" outlineLevel="0" max="20" min="20" style="0" width="12"/>
    <col collapsed="false" customWidth="true" hidden="false" outlineLevel="0" max="22" min="21" style="0" width="11"/>
    <col collapsed="false" customWidth="true" hidden="false" outlineLevel="0" max="23" min="23" style="0" width="12"/>
    <col collapsed="false" customWidth="true" hidden="false" outlineLevel="0" max="24" min="24" style="0" width="9"/>
    <col collapsed="false" customWidth="true" hidden="false" outlineLevel="0" max="25" min="25" style="0" width="11"/>
    <col collapsed="false" customWidth="true" hidden="false" outlineLevel="0" max="26" min="26" style="0" width="9"/>
    <col collapsed="false" customWidth="true" hidden="false" outlineLevel="0" max="27" min="27" style="0" width="13"/>
    <col collapsed="false" customWidth="true" hidden="false" outlineLevel="0" max="28" min="28" style="0" width="12"/>
    <col collapsed="false" customWidth="true" hidden="false" outlineLevel="0" max="29" min="29" style="0" width="9"/>
    <col collapsed="false" customWidth="true" hidden="false" outlineLevel="0" max="30" min="30" style="0" width="11"/>
    <col collapsed="false" customWidth="true" hidden="false" outlineLevel="0" max="31" min="31" style="0" width="26"/>
  </cols>
  <sheetData>
    <row r="1" customFormat="false" ht="19.7" hidden="false" customHeight="false" outlineLevel="0" collapsed="false">
      <c r="A1" s="1" t="s">
        <v>154</v>
      </c>
    </row>
    <row r="2" customFormat="false" ht="15" hidden="false" customHeight="false" outlineLevel="0" collapsed="false">
      <c r="A2" s="0" t="s">
        <v>155</v>
      </c>
    </row>
    <row r="3" customFormat="false" ht="45" hidden="false" customHeight="true" outlineLevel="0" collapsed="false">
      <c r="A3" s="3" t="s">
        <v>103</v>
      </c>
      <c r="B3" s="3" t="s">
        <v>33</v>
      </c>
      <c r="D3" s="3" t="s">
        <v>39</v>
      </c>
      <c r="E3" s="3" t="s">
        <v>104</v>
      </c>
      <c r="F3" s="3" t="s">
        <v>105</v>
      </c>
      <c r="G3" s="3" t="s">
        <v>106</v>
      </c>
      <c r="H3" s="3" t="s">
        <v>87</v>
      </c>
      <c r="I3" s="3" t="s">
        <v>107</v>
      </c>
      <c r="M3" s="3" t="s">
        <v>108</v>
      </c>
      <c r="N3" s="3" t="s">
        <v>33</v>
      </c>
    </row>
    <row r="4" customFormat="false" ht="15" hidden="false" customHeight="false" outlineLevel="0" collapsed="false">
      <c r="A4" s="4" t="s">
        <v>109</v>
      </c>
      <c r="B4" s="5" t="n">
        <v>25000</v>
      </c>
      <c r="D4" s="4" t="s">
        <v>110</v>
      </c>
      <c r="E4" s="8" t="n">
        <v>1</v>
      </c>
      <c r="F4" s="14" t="n">
        <v>1</v>
      </c>
      <c r="G4" s="25" t="n">
        <v>0.25</v>
      </c>
      <c r="H4" s="4" t="s">
        <v>111</v>
      </c>
      <c r="I4" s="26" t="s">
        <v>112</v>
      </c>
      <c r="M4" s="4" t="s">
        <v>113</v>
      </c>
      <c r="N4" s="27" t="n">
        <f aca="false">COUNTIF(W11:W210,"&gt;0")</f>
        <v>7</v>
      </c>
    </row>
    <row r="5" customFormat="false" ht="15" hidden="false" customHeight="false" outlineLevel="0" collapsed="false">
      <c r="A5" s="4" t="s">
        <v>114</v>
      </c>
      <c r="B5" s="7" t="n">
        <v>0.01</v>
      </c>
      <c r="D5" s="4" t="s">
        <v>115</v>
      </c>
      <c r="E5" s="8" t="n">
        <v>100000</v>
      </c>
      <c r="F5" s="14" t="n">
        <v>0.01</v>
      </c>
      <c r="G5" s="25"/>
      <c r="H5" s="4" t="s">
        <v>116</v>
      </c>
      <c r="I5" s="26" t="s">
        <v>117</v>
      </c>
      <c r="M5" s="4" t="s">
        <v>118</v>
      </c>
      <c r="N5" s="28" t="n">
        <f aca="false">SUM(Y11:Y210)</f>
        <v>1495.49720000001</v>
      </c>
    </row>
    <row r="6" customFormat="false" ht="15" hidden="false" customHeight="false" outlineLevel="0" collapsed="false">
      <c r="A6" s="4" t="s">
        <v>119</v>
      </c>
      <c r="B6" s="10" t="n">
        <v>2</v>
      </c>
      <c r="D6" s="4" t="s">
        <v>120</v>
      </c>
      <c r="E6" s="8" t="n">
        <v>1</v>
      </c>
      <c r="F6" s="14" t="n">
        <v>0.0001</v>
      </c>
      <c r="G6" s="25" t="n">
        <v>0.25</v>
      </c>
      <c r="H6" s="4" t="s">
        <v>121</v>
      </c>
      <c r="I6" s="26" t="s">
        <v>122</v>
      </c>
      <c r="M6" s="4" t="s">
        <v>123</v>
      </c>
      <c r="N6" s="29" t="n">
        <f aca="false">IF(N($B$4)=0,"",SUM(Y11:Y210)/$B$4)</f>
        <v>0.0598198880000003</v>
      </c>
    </row>
    <row r="7" customFormat="false" ht="15" hidden="false" customHeight="false" outlineLevel="0" collapsed="false">
      <c r="A7" s="4" t="s">
        <v>124</v>
      </c>
      <c r="B7" s="8" t="s">
        <v>125</v>
      </c>
      <c r="D7" s="4" t="s">
        <v>126</v>
      </c>
      <c r="E7" s="8"/>
      <c r="F7" s="14" t="n">
        <v>1</v>
      </c>
      <c r="G7" s="25"/>
      <c r="H7" s="4" t="s">
        <v>127</v>
      </c>
      <c r="I7" s="26" t="s">
        <v>128</v>
      </c>
      <c r="M7" s="4" t="s">
        <v>129</v>
      </c>
      <c r="N7" s="29" t="n">
        <f aca="false">IF(COUNT(Z11:Z210)=0,"",MAX(Z11:Z210))</f>
        <v>0.01</v>
      </c>
    </row>
    <row r="8" customFormat="false" ht="15" hidden="false" customHeight="false" outlineLevel="0" collapsed="false">
      <c r="M8" s="4" t="s">
        <v>130</v>
      </c>
      <c r="N8" s="27" t="n">
        <f aca="false">COUNTIF(AE11:AE210,"?*")-COUNTIF(AE11:AE210,"OK")</f>
        <v>2</v>
      </c>
    </row>
    <row r="9" customFormat="false" ht="30" hidden="false" customHeight="true" outlineLevel="0" collapsed="false">
      <c r="D9" s="30" t="s">
        <v>131</v>
      </c>
      <c r="E9" s="30"/>
      <c r="F9" s="30"/>
      <c r="G9" s="30"/>
      <c r="H9" s="30"/>
      <c r="I9" s="30"/>
      <c r="J9" s="30"/>
      <c r="K9" s="30"/>
      <c r="L9" s="30"/>
    </row>
    <row r="10" customFormat="false" ht="61.5" hidden="false" customHeight="true" outlineLevel="0" collapsed="false">
      <c r="A10" s="3" t="s">
        <v>132</v>
      </c>
      <c r="B10" s="3" t="s">
        <v>133</v>
      </c>
      <c r="C10" s="3" t="s">
        <v>39</v>
      </c>
      <c r="D10" s="3" t="s">
        <v>41</v>
      </c>
      <c r="E10" s="3" t="s">
        <v>43</v>
      </c>
      <c r="F10" s="3" t="s">
        <v>44</v>
      </c>
      <c r="G10" s="3" t="s">
        <v>134</v>
      </c>
      <c r="H10" s="3" t="s">
        <v>135</v>
      </c>
      <c r="I10" s="3" t="s">
        <v>136</v>
      </c>
      <c r="J10" s="3" t="s">
        <v>137</v>
      </c>
      <c r="K10" s="3" t="s">
        <v>138</v>
      </c>
      <c r="L10" s="3" t="s">
        <v>139</v>
      </c>
      <c r="M10" s="31" t="s">
        <v>64</v>
      </c>
      <c r="N10" s="31" t="s">
        <v>72</v>
      </c>
      <c r="O10" s="31" t="s">
        <v>76</v>
      </c>
      <c r="P10" s="31" t="s">
        <v>140</v>
      </c>
      <c r="Q10" s="31" t="s">
        <v>68</v>
      </c>
      <c r="R10" s="31" t="s">
        <v>141</v>
      </c>
      <c r="S10" s="31" t="s">
        <v>74</v>
      </c>
      <c r="T10" s="31" t="s">
        <v>77</v>
      </c>
      <c r="U10" s="31" t="s">
        <v>142</v>
      </c>
      <c r="V10" s="31" t="s">
        <v>83</v>
      </c>
      <c r="W10" s="31" t="s">
        <v>85</v>
      </c>
      <c r="X10" s="31" t="s">
        <v>87</v>
      </c>
      <c r="Y10" s="31" t="s">
        <v>88</v>
      </c>
      <c r="Z10" s="31" t="s">
        <v>90</v>
      </c>
      <c r="AA10" s="31" t="s">
        <v>92</v>
      </c>
      <c r="AB10" s="31" t="s">
        <v>143</v>
      </c>
      <c r="AC10" s="31" t="s">
        <v>96</v>
      </c>
      <c r="AD10" s="31" t="s">
        <v>98</v>
      </c>
      <c r="AE10" s="31" t="s">
        <v>100</v>
      </c>
    </row>
    <row r="11" customFormat="false" ht="15" hidden="false" customHeight="false" outlineLevel="0" collapsed="false">
      <c r="A11" s="32" t="n">
        <v>46279</v>
      </c>
      <c r="B11" s="33" t="s">
        <v>156</v>
      </c>
      <c r="C11" s="54" t="s">
        <v>110</v>
      </c>
      <c r="D11" s="54" t="s">
        <v>157</v>
      </c>
      <c r="E11" s="34" t="n">
        <v>48.2</v>
      </c>
      <c r="F11" s="34" t="n">
        <v>46.7</v>
      </c>
      <c r="G11" s="34" t="n">
        <v>52</v>
      </c>
      <c r="H11" s="35"/>
      <c r="I11" s="36"/>
      <c r="J11" s="37"/>
      <c r="K11" s="38"/>
      <c r="L11" s="39"/>
      <c r="M11" s="40" t="n">
        <f aca="false">IF($E11="","",IF($H11&lt;&gt;"",$H11,$B$5))</f>
        <v>0.01</v>
      </c>
      <c r="N11" s="41" t="n">
        <f aca="false">IF($E11="","",IF($I11&lt;&gt;"",$I11,IFERROR(IF(N(INDEX($E$4:$E$7,MATCH($C11,$D$4:$D$7,0)))=0,"",INDEX($E$4:$E$7,MATCH($C11,$D$4:$D$7,0))),"")))</f>
        <v>1</v>
      </c>
      <c r="O11" s="42" t="n">
        <f aca="false">IF($E11="","",IF($L11&lt;&gt;"",$L11,IFERROR(IF(N(INDEX($F$4:$F$7,MATCH($C11,$D$4:$D$7,0)))=0,"",INDEX($F$4:$F$7,MATCH($C11,$D$4:$D$7,0))),"")))</f>
        <v>1</v>
      </c>
      <c r="P11" s="43" t="n">
        <f aca="false">IF($E11="","",N($B$4)*M11)</f>
        <v>250</v>
      </c>
      <c r="Q11" s="44" t="n">
        <f aca="false">IF(OR($E11="",$F11=""),"",ABS($E11-$F11))</f>
        <v>1.5</v>
      </c>
      <c r="R11" s="45" t="str">
        <f aca="false">IF(OR($C11&lt;&gt;"Forex",Q11=""),"",Q11/IF($K11="",0.0001,$K11))</f>
        <v/>
      </c>
      <c r="S11" s="43" t="str">
        <f aca="false">IF(OR($C11&lt;&gt;"Forex",N11=""),"",IF($K11="",0.0001,$K11)*N11*IF($J11="",1,$J11))</f>
        <v/>
      </c>
      <c r="T11" s="43" t="n">
        <f aca="false">IF(OR(Q11="",N11=""),"",IF(Q11=0,"",Q11*N11*IF($J11="",1,$J11)))</f>
        <v>1.5</v>
      </c>
      <c r="U11" s="42" t="n">
        <f aca="false">IF(OR(T11="",O11=""),"",ROUNDDOWN(P11/T11/O11+0.000000001,0)*O11)</f>
        <v>166</v>
      </c>
      <c r="V11" s="42" t="n">
        <f aca="false">IF(U11="","",IF(N(INDEX($G$4:$G$7,MATCH($C11,$D$4:$D$7,0)))=0,"",ROUNDDOWN(N($B$4)*INDEX($G$4:$G$7,MATCH($C11,$D$4:$D$7,0))/($E11*N11*IF($J11="",1,$J11))/O11+0.000000001,0)*O11))</f>
        <v>129</v>
      </c>
      <c r="W11" s="46" t="n">
        <f aca="false">IF(U11="","",IF(V11="",U11,MIN(U11,V11)))</f>
        <v>129</v>
      </c>
      <c r="X11" s="47" t="str">
        <f aca="false">IF($E11="","",IFERROR(INDEX($H$4:$H$7,MATCH($C11,$D$4:$D$7,0)),""))</f>
        <v>shares</v>
      </c>
      <c r="Y11" s="43" t="n">
        <f aca="false">IF(W11="","",W11*T11)</f>
        <v>193.5</v>
      </c>
      <c r="Z11" s="40" t="n">
        <f aca="false">IF(OR(Y11="",N($B$4)=0),"",Y11/$B$4)</f>
        <v>0.00774</v>
      </c>
      <c r="AA11" s="43" t="n">
        <f aca="false">IF(W11="","",W11*$E11*N11*IF($J11="",1,$J11))</f>
        <v>6217.8</v>
      </c>
      <c r="AB11" s="44" t="n">
        <f aca="false">IF(OR(Q11="",N(Q11)=0),"",IF($G11&lt;&gt;"",$G11,$E11+SIGN($E11-$F11)*$B$6*Q11))</f>
        <v>52</v>
      </c>
      <c r="AC11" s="48" t="n">
        <f aca="false">IF(AB11="","",ABS(AB11-$E11)/Q11)</f>
        <v>2.53333333333333</v>
      </c>
      <c r="AD11" s="43" t="n">
        <f aca="false">IF(OR(W11="",AB11=""),"",W11*ABS(AB11-$E11)*N11*IF($J11="",1,$J11))</f>
        <v>490.2</v>
      </c>
      <c r="AE11" s="47" t="str">
        <f aca="false">IF($E11="","",IF(N($B$4)&lt;=0,"Enter account size",IF(ISNA(MATCH($C11,$D$4:$D$7,0)),"Pick a market",IF($F11="","Enter stop price",IF(Q11=0,"Stop equals entry",IF(AND($D11="Long",$F11&gt;$E11),"Stop above entry for a long",IF(AND($D11="Short",$F11&lt;$E11),"Stop below entry for a short",IF(N11="","Enter multiplier",IF(AND($G11&lt;&gt;"",($G11-$E11)*($E11-$F11)&lt;=0),"Target on wrong side of entry",IF(W11=0,"Size rounds to 0: risk too small",IF(W11&lt;U11,"Capped by max position","OK")))))))))))</f>
        <v>Capped by max position</v>
      </c>
    </row>
    <row r="12" customFormat="false" ht="15" hidden="false" customHeight="false" outlineLevel="0" collapsed="false">
      <c r="A12" s="32" t="n">
        <v>46279</v>
      </c>
      <c r="B12" s="33" t="s">
        <v>158</v>
      </c>
      <c r="C12" s="54" t="s">
        <v>110</v>
      </c>
      <c r="D12" s="54" t="s">
        <v>159</v>
      </c>
      <c r="E12" s="34" t="n">
        <v>22.1</v>
      </c>
      <c r="F12" s="34" t="n">
        <v>23.35</v>
      </c>
      <c r="G12" s="34"/>
      <c r="H12" s="35"/>
      <c r="I12" s="36"/>
      <c r="J12" s="37"/>
      <c r="K12" s="38"/>
      <c r="L12" s="39"/>
      <c r="M12" s="40" t="n">
        <f aca="false">IF($E12="","",IF($H12&lt;&gt;"",$H12,$B$5))</f>
        <v>0.01</v>
      </c>
      <c r="N12" s="41" t="n">
        <f aca="false">IF($E12="","",IF($I12&lt;&gt;"",$I12,IFERROR(IF(N(INDEX($E$4:$E$7,MATCH($C12,$D$4:$D$7,0)))=0,"",INDEX($E$4:$E$7,MATCH($C12,$D$4:$D$7,0))),"")))</f>
        <v>1</v>
      </c>
      <c r="O12" s="42" t="n">
        <f aca="false">IF($E12="","",IF($L12&lt;&gt;"",$L12,IFERROR(IF(N(INDEX($F$4:$F$7,MATCH($C12,$D$4:$D$7,0)))=0,"",INDEX($F$4:$F$7,MATCH($C12,$D$4:$D$7,0))),"")))</f>
        <v>1</v>
      </c>
      <c r="P12" s="43" t="n">
        <f aca="false">IF($E12="","",N($B$4)*M12)</f>
        <v>250</v>
      </c>
      <c r="Q12" s="44" t="n">
        <f aca="false">IF(OR($E12="",$F12=""),"",ABS($E12-$F12))</f>
        <v>1.25</v>
      </c>
      <c r="R12" s="45" t="str">
        <f aca="false">IF(OR($C12&lt;&gt;"Forex",Q12=""),"",Q12/IF($K12="",0.0001,$K12))</f>
        <v/>
      </c>
      <c r="S12" s="43" t="str">
        <f aca="false">IF(OR($C12&lt;&gt;"Forex",N12=""),"",IF($K12="",0.0001,$K12)*N12*IF($J12="",1,$J12))</f>
        <v/>
      </c>
      <c r="T12" s="43" t="n">
        <f aca="false">IF(OR(Q12="",N12=""),"",IF(Q12=0,"",Q12*N12*IF($J12="",1,$J12)))</f>
        <v>1.25</v>
      </c>
      <c r="U12" s="42" t="n">
        <f aca="false">IF(OR(T12="",O12=""),"",ROUNDDOWN(P12/T12/O12+0.000000001,0)*O12)</f>
        <v>200</v>
      </c>
      <c r="V12" s="42" t="n">
        <f aca="false">IF(U12="","",IF(N(INDEX($G$4:$G$7,MATCH($C12,$D$4:$D$7,0)))=0,"",ROUNDDOWN(N($B$4)*INDEX($G$4:$G$7,MATCH($C12,$D$4:$D$7,0))/($E12*N12*IF($J12="",1,$J12))/O12+0.000000001,0)*O12))</f>
        <v>282</v>
      </c>
      <c r="W12" s="46" t="n">
        <f aca="false">IF(U12="","",IF(V12="",U12,MIN(U12,V12)))</f>
        <v>200</v>
      </c>
      <c r="X12" s="47" t="str">
        <f aca="false">IF($E12="","",IFERROR(INDEX($H$4:$H$7,MATCH($C12,$D$4:$D$7,0)),""))</f>
        <v>shares</v>
      </c>
      <c r="Y12" s="43" t="n">
        <f aca="false">IF(W12="","",W12*T12)</f>
        <v>250</v>
      </c>
      <c r="Z12" s="40" t="n">
        <f aca="false">IF(OR(Y12="",N($B$4)=0),"",Y12/$B$4)</f>
        <v>0.01</v>
      </c>
      <c r="AA12" s="43" t="n">
        <f aca="false">IF(W12="","",W12*$E12*N12*IF($J12="",1,$J12))</f>
        <v>4420</v>
      </c>
      <c r="AB12" s="44" t="n">
        <f aca="false">IF(OR(Q12="",N(Q12)=0),"",IF($G12&lt;&gt;"",$G12,$E12+SIGN($E12-$F12)*$B$6*Q12))</f>
        <v>19.6</v>
      </c>
      <c r="AC12" s="48" t="n">
        <f aca="false">IF(AB12="","",ABS(AB12-$E12)/Q12)</f>
        <v>2</v>
      </c>
      <c r="AD12" s="43" t="n">
        <f aca="false">IF(OR(W12="",AB12=""),"",W12*ABS(AB12-$E12)*N12*IF($J12="",1,$J12))</f>
        <v>500</v>
      </c>
      <c r="AE12" s="47" t="str">
        <f aca="false">IF($E12="","",IF(N($B$4)&lt;=0,"Enter account size",IF(ISNA(MATCH($C12,$D$4:$D$7,0)),"Pick a market",IF($F12="","Enter stop price",IF(Q12=0,"Stop equals entry",IF(AND($D12="Long",$F12&gt;$E12),"Stop above entry for a long",IF(AND($D12="Short",$F12&lt;$E12),"Stop below entry for a short",IF(N12="","Enter multiplier",IF(AND($G12&lt;&gt;"",($G12-$E12)*($E12-$F12)&lt;=0),"Target on wrong side of entry",IF(W12=0,"Size rounds to 0: risk too small",IF(W12&lt;U12,"Capped by max position","OK")))))))))))</f>
        <v>OK</v>
      </c>
    </row>
    <row r="13" customFormat="false" ht="15" hidden="false" customHeight="false" outlineLevel="0" collapsed="false">
      <c r="A13" s="32" t="n">
        <v>46280</v>
      </c>
      <c r="B13" s="33" t="s">
        <v>160</v>
      </c>
      <c r="C13" s="54" t="s">
        <v>115</v>
      </c>
      <c r="D13" s="54" t="s">
        <v>157</v>
      </c>
      <c r="E13" s="34" t="n">
        <v>1.0845</v>
      </c>
      <c r="F13" s="34" t="n">
        <v>1.0815</v>
      </c>
      <c r="G13" s="34" t="n">
        <v>1.0905</v>
      </c>
      <c r="H13" s="35"/>
      <c r="I13" s="36"/>
      <c r="J13" s="37"/>
      <c r="K13" s="38"/>
      <c r="L13" s="39"/>
      <c r="M13" s="40" t="n">
        <f aca="false">IF($E13="","",IF($H13&lt;&gt;"",$H13,$B$5))</f>
        <v>0.01</v>
      </c>
      <c r="N13" s="41" t="n">
        <f aca="false">IF($E13="","",IF($I13&lt;&gt;"",$I13,IFERROR(IF(N(INDEX($E$4:$E$7,MATCH($C13,$D$4:$D$7,0)))=0,"",INDEX($E$4:$E$7,MATCH($C13,$D$4:$D$7,0))),"")))</f>
        <v>100000</v>
      </c>
      <c r="O13" s="42" t="n">
        <f aca="false">IF($E13="","",IF($L13&lt;&gt;"",$L13,IFERROR(IF(N(INDEX($F$4:$F$7,MATCH($C13,$D$4:$D$7,0)))=0,"",INDEX($F$4:$F$7,MATCH($C13,$D$4:$D$7,0))),"")))</f>
        <v>0.01</v>
      </c>
      <c r="P13" s="43" t="n">
        <f aca="false">IF($E13="","",N($B$4)*M13)</f>
        <v>250</v>
      </c>
      <c r="Q13" s="44" t="n">
        <f aca="false">IF(OR($E13="",$F13=""),"",ABS($E13-$F13))</f>
        <v>0.00300000000000011</v>
      </c>
      <c r="R13" s="45" t="n">
        <f aca="false">IF(OR($C13&lt;&gt;"Forex",Q13=""),"",Q13/IF($K13="",0.0001,$K13))</f>
        <v>30.0000000000011</v>
      </c>
      <c r="S13" s="43" t="n">
        <f aca="false">IF(OR($C13&lt;&gt;"Forex",N13=""),"",IF($K13="",0.0001,$K13)*N13*IF($J13="",1,$J13))</f>
        <v>10</v>
      </c>
      <c r="T13" s="43" t="n">
        <f aca="false">IF(OR(Q13="",N13=""),"",IF(Q13=0,"",Q13*N13*IF($J13="",1,$J13)))</f>
        <v>300.000000000011</v>
      </c>
      <c r="U13" s="42" t="n">
        <f aca="false">IF(OR(T13="",O13=""),"",ROUNDDOWN(P13/T13/O13+0.000000001,0)*O13)</f>
        <v>0.83</v>
      </c>
      <c r="V13" s="42" t="str">
        <f aca="false">IF(U13="","",IF(N(INDEX($G$4:$G$7,MATCH($C13,$D$4:$D$7,0)))=0,"",ROUNDDOWN(N($B$4)*INDEX($G$4:$G$7,MATCH($C13,$D$4:$D$7,0))/($E13*N13*IF($J13="",1,$J13))/O13+0.000000001,0)*O13))</f>
        <v/>
      </c>
      <c r="W13" s="46" t="n">
        <f aca="false">IF(U13="","",IF(V13="",U13,MIN(U13,V13)))</f>
        <v>0.83</v>
      </c>
      <c r="X13" s="47" t="str">
        <f aca="false">IF($E13="","",IFERROR(INDEX($H$4:$H$7,MATCH($C13,$D$4:$D$7,0)),""))</f>
        <v>lots</v>
      </c>
      <c r="Y13" s="43" t="n">
        <f aca="false">IF(W13="","",W13*T13)</f>
        <v>249.000000000009</v>
      </c>
      <c r="Z13" s="40" t="n">
        <f aca="false">IF(OR(Y13="",N($B$4)=0),"",Y13/$B$4)</f>
        <v>0.00996000000000038</v>
      </c>
      <c r="AA13" s="43" t="n">
        <f aca="false">IF(W13="","",W13*$E13*N13*IF($J13="",1,$J13))</f>
        <v>90013.5</v>
      </c>
      <c r="AB13" s="44" t="n">
        <f aca="false">IF(OR(Q13="",N(Q13)=0),"",IF($G13&lt;&gt;"",$G13,$E13+SIGN($E13-$F13)*$B$6*Q13))</f>
        <v>1.0905</v>
      </c>
      <c r="AC13" s="48" t="n">
        <f aca="false">IF(AB13="","",ABS(AB13-$E13)/Q13)</f>
        <v>1.99999999999993</v>
      </c>
      <c r="AD13" s="43" t="n">
        <f aca="false">IF(OR(W13="",AB13=""),"",W13*ABS(AB13-$E13)*N13*IF($J13="",1,$J13))</f>
        <v>498.000000000001</v>
      </c>
      <c r="AE13" s="47" t="str">
        <f aca="false">IF($E13="","",IF(N($B$4)&lt;=0,"Enter account size",IF(ISNA(MATCH($C13,$D$4:$D$7,0)),"Pick a market",IF($F13="","Enter stop price",IF(Q13=0,"Stop equals entry",IF(AND($D13="Long",$F13&gt;$E13),"Stop above entry for a long",IF(AND($D13="Short",$F13&lt;$E13),"Stop below entry for a short",IF(N13="","Enter multiplier",IF(AND($G13&lt;&gt;"",($G13-$E13)*($E13-$F13)&lt;=0),"Target on wrong side of entry",IF(W13=0,"Size rounds to 0: risk too small",IF(W13&lt;U13,"Capped by max position","OK")))))))))))</f>
        <v>OK</v>
      </c>
    </row>
    <row r="14" customFormat="false" ht="15" hidden="false" customHeight="false" outlineLevel="0" collapsed="false">
      <c r="A14" s="32" t="n">
        <v>46280</v>
      </c>
      <c r="B14" s="33" t="s">
        <v>161</v>
      </c>
      <c r="C14" s="54" t="s">
        <v>115</v>
      </c>
      <c r="D14" s="54" t="s">
        <v>159</v>
      </c>
      <c r="E14" s="34" t="n">
        <v>149.8</v>
      </c>
      <c r="F14" s="34" t="n">
        <v>150.4</v>
      </c>
      <c r="G14" s="34"/>
      <c r="H14" s="35"/>
      <c r="I14" s="36"/>
      <c r="J14" s="37" t="n">
        <v>0.006676</v>
      </c>
      <c r="K14" s="38" t="n">
        <v>0.01</v>
      </c>
      <c r="L14" s="39"/>
      <c r="M14" s="40" t="n">
        <f aca="false">IF($E14="","",IF($H14&lt;&gt;"",$H14,$B$5))</f>
        <v>0.01</v>
      </c>
      <c r="N14" s="41" t="n">
        <f aca="false">IF($E14="","",IF($I14&lt;&gt;"",$I14,IFERROR(IF(N(INDEX($E$4:$E$7,MATCH($C14,$D$4:$D$7,0)))=0,"",INDEX($E$4:$E$7,MATCH($C14,$D$4:$D$7,0))),"")))</f>
        <v>100000</v>
      </c>
      <c r="O14" s="42" t="n">
        <f aca="false">IF($E14="","",IF($L14&lt;&gt;"",$L14,IFERROR(IF(N(INDEX($F$4:$F$7,MATCH($C14,$D$4:$D$7,0)))=0,"",INDEX($F$4:$F$7,MATCH($C14,$D$4:$D$7,0))),"")))</f>
        <v>0.01</v>
      </c>
      <c r="P14" s="43" t="n">
        <f aca="false">IF($E14="","",N($B$4)*M14)</f>
        <v>250</v>
      </c>
      <c r="Q14" s="44" t="n">
        <f aca="false">IF(OR($E14="",$F14=""),"",ABS($E14-$F14))</f>
        <v>0.599999999999994</v>
      </c>
      <c r="R14" s="45" t="n">
        <f aca="false">IF(OR($C14&lt;&gt;"Forex",Q14=""),"",Q14/IF($K14="",0.0001,$K14))</f>
        <v>59.9999999999994</v>
      </c>
      <c r="S14" s="43" t="n">
        <f aca="false">IF(OR($C14&lt;&gt;"Forex",N14=""),"",IF($K14="",0.0001,$K14)*N14*IF($J14="",1,$J14))</f>
        <v>6.676</v>
      </c>
      <c r="T14" s="43" t="n">
        <f aca="false">IF(OR(Q14="",N14=""),"",IF(Q14=0,"",Q14*N14*IF($J14="",1,$J14)))</f>
        <v>400.559999999996</v>
      </c>
      <c r="U14" s="42" t="n">
        <f aca="false">IF(OR(T14="",O14=""),"",ROUNDDOWN(P14/T14/O14+0.000000001,0)*O14)</f>
        <v>0.62</v>
      </c>
      <c r="V14" s="42" t="str">
        <f aca="false">IF(U14="","",IF(N(INDEX($G$4:$G$7,MATCH($C14,$D$4:$D$7,0)))=0,"",ROUNDDOWN(N($B$4)*INDEX($G$4:$G$7,MATCH($C14,$D$4:$D$7,0))/($E14*N14*IF($J14="",1,$J14))/O14+0.000000001,0)*O14))</f>
        <v/>
      </c>
      <c r="W14" s="46" t="n">
        <f aca="false">IF(U14="","",IF(V14="",U14,MIN(U14,V14)))</f>
        <v>0.62</v>
      </c>
      <c r="X14" s="47" t="str">
        <f aca="false">IF($E14="","",IFERROR(INDEX($H$4:$H$7,MATCH($C14,$D$4:$D$7,0)),""))</f>
        <v>lots</v>
      </c>
      <c r="Y14" s="43" t="n">
        <f aca="false">IF(W14="","",W14*T14)</f>
        <v>248.347199999998</v>
      </c>
      <c r="Z14" s="40" t="n">
        <f aca="false">IF(OR(Y14="",N($B$4)=0),"",Y14/$B$4)</f>
        <v>0.00993388799999991</v>
      </c>
      <c r="AA14" s="43" t="n">
        <f aca="false">IF(W14="","",W14*$E14*N14*IF($J14="",1,$J14))</f>
        <v>62004.0176</v>
      </c>
      <c r="AB14" s="44" t="n">
        <f aca="false">IF(OR(Q14="",N(Q14)=0),"",IF($G14&lt;&gt;"",$G14,$E14+SIGN($E14-$F14)*$B$6*Q14))</f>
        <v>148.6</v>
      </c>
      <c r="AC14" s="48" t="n">
        <f aca="false">IF(AB14="","",ABS(AB14-$E14)/Q14)</f>
        <v>2</v>
      </c>
      <c r="AD14" s="43" t="n">
        <f aca="false">IF(OR(W14="",AB14=""),"",W14*ABS(AB14-$E14)*N14*IF($J14="",1,$J14))</f>
        <v>496.694399999995</v>
      </c>
      <c r="AE14" s="47" t="str">
        <f aca="false">IF($E14="","",IF(N($B$4)&lt;=0,"Enter account size",IF(ISNA(MATCH($C14,$D$4:$D$7,0)),"Pick a market",IF($F14="","Enter stop price",IF(Q14=0,"Stop equals entry",IF(AND($D14="Long",$F14&gt;$E14),"Stop above entry for a long",IF(AND($D14="Short",$F14&lt;$E14),"Stop below entry for a short",IF(N14="","Enter multiplier",IF(AND($G14&lt;&gt;"",($G14-$E14)*($E14-$F14)&lt;=0),"Target on wrong side of entry",IF(W14=0,"Size rounds to 0: risk too small",IF(W14&lt;U14,"Capped by max position","OK")))))))))))</f>
        <v>OK</v>
      </c>
    </row>
    <row r="15" customFormat="false" ht="15" hidden="false" customHeight="false" outlineLevel="0" collapsed="false">
      <c r="A15" s="32" t="n">
        <v>46281</v>
      </c>
      <c r="B15" s="33" t="s">
        <v>162</v>
      </c>
      <c r="C15" s="54" t="s">
        <v>120</v>
      </c>
      <c r="D15" s="54" t="s">
        <v>157</v>
      </c>
      <c r="E15" s="34" t="n">
        <v>2480</v>
      </c>
      <c r="F15" s="34" t="n">
        <v>2380</v>
      </c>
      <c r="G15" s="34" t="n">
        <v>2750</v>
      </c>
      <c r="H15" s="35"/>
      <c r="I15" s="36"/>
      <c r="J15" s="37"/>
      <c r="K15" s="38"/>
      <c r="L15" s="39"/>
      <c r="M15" s="40" t="n">
        <f aca="false">IF($E15="","",IF($H15&lt;&gt;"",$H15,$B$5))</f>
        <v>0.01</v>
      </c>
      <c r="N15" s="41" t="n">
        <f aca="false">IF($E15="","",IF($I15&lt;&gt;"",$I15,IFERROR(IF(N(INDEX($E$4:$E$7,MATCH($C15,$D$4:$D$7,0)))=0,"",INDEX($E$4:$E$7,MATCH($C15,$D$4:$D$7,0))),"")))</f>
        <v>1</v>
      </c>
      <c r="O15" s="42" t="n">
        <f aca="false">IF($E15="","",IF($L15&lt;&gt;"",$L15,IFERROR(IF(N(INDEX($F$4:$F$7,MATCH($C15,$D$4:$D$7,0)))=0,"",INDEX($F$4:$F$7,MATCH($C15,$D$4:$D$7,0))),"")))</f>
        <v>0.0001</v>
      </c>
      <c r="P15" s="43" t="n">
        <f aca="false">IF($E15="","",N($B$4)*M15)</f>
        <v>250</v>
      </c>
      <c r="Q15" s="44" t="n">
        <f aca="false">IF(OR($E15="",$F15=""),"",ABS($E15-$F15))</f>
        <v>100</v>
      </c>
      <c r="R15" s="45" t="str">
        <f aca="false">IF(OR($C15&lt;&gt;"Forex",Q15=""),"",Q15/IF($K15="",0.0001,$K15))</f>
        <v/>
      </c>
      <c r="S15" s="43" t="str">
        <f aca="false">IF(OR($C15&lt;&gt;"Forex",N15=""),"",IF($K15="",0.0001,$K15)*N15*IF($J15="",1,$J15))</f>
        <v/>
      </c>
      <c r="T15" s="43" t="n">
        <f aca="false">IF(OR(Q15="",N15=""),"",IF(Q15=0,"",Q15*N15*IF($J15="",1,$J15)))</f>
        <v>100</v>
      </c>
      <c r="U15" s="42" t="n">
        <f aca="false">IF(OR(T15="",O15=""),"",ROUNDDOWN(P15/T15/O15+0.000000001,0)*O15)</f>
        <v>2.5</v>
      </c>
      <c r="V15" s="42" t="n">
        <f aca="false">IF(U15="","",IF(N(INDEX($G$4:$G$7,MATCH($C15,$D$4:$D$7,0)))=0,"",ROUNDDOWN(N($B$4)*INDEX($G$4:$G$7,MATCH($C15,$D$4:$D$7,0))/($E15*N15*IF($J15="",1,$J15))/O15+0.000000001,0)*O15))</f>
        <v>2.5201</v>
      </c>
      <c r="W15" s="46" t="n">
        <f aca="false">IF(U15="","",IF(V15="",U15,MIN(U15,V15)))</f>
        <v>2.5</v>
      </c>
      <c r="X15" s="47" t="str">
        <f aca="false">IF($E15="","",IFERROR(INDEX($H$4:$H$7,MATCH($C15,$D$4:$D$7,0)),""))</f>
        <v>coins</v>
      </c>
      <c r="Y15" s="43" t="n">
        <f aca="false">IF(W15="","",W15*T15)</f>
        <v>250</v>
      </c>
      <c r="Z15" s="40" t="n">
        <f aca="false">IF(OR(Y15="",N($B$4)=0),"",Y15/$B$4)</f>
        <v>0.01</v>
      </c>
      <c r="AA15" s="43" t="n">
        <f aca="false">IF(W15="","",W15*$E15*N15*IF($J15="",1,$J15))</f>
        <v>6200</v>
      </c>
      <c r="AB15" s="44" t="n">
        <f aca="false">IF(OR(Q15="",N(Q15)=0),"",IF($G15&lt;&gt;"",$G15,$E15+SIGN($E15-$F15)*$B$6*Q15))</f>
        <v>2750</v>
      </c>
      <c r="AC15" s="48" t="n">
        <f aca="false">IF(AB15="","",ABS(AB15-$E15)/Q15)</f>
        <v>2.7</v>
      </c>
      <c r="AD15" s="43" t="n">
        <f aca="false">IF(OR(W15="",AB15=""),"",W15*ABS(AB15-$E15)*N15*IF($J15="",1,$J15))</f>
        <v>675</v>
      </c>
      <c r="AE15" s="47" t="str">
        <f aca="false">IF($E15="","",IF(N($B$4)&lt;=0,"Enter account size",IF(ISNA(MATCH($C15,$D$4:$D$7,0)),"Pick a market",IF($F15="","Enter stop price",IF(Q15=0,"Stop equals entry",IF(AND($D15="Long",$F15&gt;$E15),"Stop above entry for a long",IF(AND($D15="Short",$F15&lt;$E15),"Stop below entry for a short",IF(N15="","Enter multiplier",IF(AND($G15&lt;&gt;"",($G15-$E15)*($E15-$F15)&lt;=0),"Target on wrong side of entry",IF(W15=0,"Size rounds to 0: risk too small",IF(W15&lt;U15,"Capped by max position","OK")))))))))))</f>
        <v>OK</v>
      </c>
    </row>
    <row r="16" customFormat="false" ht="15" hidden="false" customHeight="false" outlineLevel="0" collapsed="false">
      <c r="A16" s="32" t="n">
        <v>46281</v>
      </c>
      <c r="B16" s="33" t="s">
        <v>163</v>
      </c>
      <c r="C16" s="54" t="s">
        <v>126</v>
      </c>
      <c r="D16" s="54" t="s">
        <v>157</v>
      </c>
      <c r="E16" s="34" t="n">
        <v>5012</v>
      </c>
      <c r="F16" s="34" t="n">
        <v>4994</v>
      </c>
      <c r="G16" s="34"/>
      <c r="H16" s="35"/>
      <c r="I16" s="36" t="n">
        <v>5</v>
      </c>
      <c r="J16" s="37"/>
      <c r="K16" s="38"/>
      <c r="L16" s="39"/>
      <c r="M16" s="40" t="n">
        <f aca="false">IF($E16="","",IF($H16&lt;&gt;"",$H16,$B$5))</f>
        <v>0.01</v>
      </c>
      <c r="N16" s="41" t="n">
        <f aca="false">IF($E16="","",IF($I16&lt;&gt;"",$I16,IFERROR(IF(N(INDEX($E$4:$E$7,MATCH($C16,$D$4:$D$7,0)))=0,"",INDEX($E$4:$E$7,MATCH($C16,$D$4:$D$7,0))),"")))</f>
        <v>5</v>
      </c>
      <c r="O16" s="42" t="n">
        <f aca="false">IF($E16="","",IF($L16&lt;&gt;"",$L16,IFERROR(IF(N(INDEX($F$4:$F$7,MATCH($C16,$D$4:$D$7,0)))=0,"",INDEX($F$4:$F$7,MATCH($C16,$D$4:$D$7,0))),"")))</f>
        <v>1</v>
      </c>
      <c r="P16" s="43" t="n">
        <f aca="false">IF($E16="","",N($B$4)*M16)</f>
        <v>250</v>
      </c>
      <c r="Q16" s="44" t="n">
        <f aca="false">IF(OR($E16="",$F16=""),"",ABS($E16-$F16))</f>
        <v>18</v>
      </c>
      <c r="R16" s="45" t="str">
        <f aca="false">IF(OR($C16&lt;&gt;"Forex",Q16=""),"",Q16/IF($K16="",0.0001,$K16))</f>
        <v/>
      </c>
      <c r="S16" s="43" t="str">
        <f aca="false">IF(OR($C16&lt;&gt;"Forex",N16=""),"",IF($K16="",0.0001,$K16)*N16*IF($J16="",1,$J16))</f>
        <v/>
      </c>
      <c r="T16" s="43" t="n">
        <f aca="false">IF(OR(Q16="",N16=""),"",IF(Q16=0,"",Q16*N16*IF($J16="",1,$J16)))</f>
        <v>90</v>
      </c>
      <c r="U16" s="42" t="n">
        <f aca="false">IF(OR(T16="",O16=""),"",ROUNDDOWN(P16/T16/O16+0.000000001,0)*O16)</f>
        <v>2</v>
      </c>
      <c r="V16" s="42" t="str">
        <f aca="false">IF(U16="","",IF(N(INDEX($G$4:$G$7,MATCH($C16,$D$4:$D$7,0)))=0,"",ROUNDDOWN(N($B$4)*INDEX($G$4:$G$7,MATCH($C16,$D$4:$D$7,0))/($E16*N16*IF($J16="",1,$J16))/O16+0.000000001,0)*O16))</f>
        <v/>
      </c>
      <c r="W16" s="46" t="n">
        <f aca="false">IF(U16="","",IF(V16="",U16,MIN(U16,V16)))</f>
        <v>2</v>
      </c>
      <c r="X16" s="47" t="str">
        <f aca="false">IF($E16="","",IFERROR(INDEX($H$4:$H$7,MATCH($C16,$D$4:$D$7,0)),""))</f>
        <v>contracts</v>
      </c>
      <c r="Y16" s="43" t="n">
        <f aca="false">IF(W16="","",W16*T16)</f>
        <v>180</v>
      </c>
      <c r="Z16" s="40" t="n">
        <f aca="false">IF(OR(Y16="",N($B$4)=0),"",Y16/$B$4)</f>
        <v>0.0072</v>
      </c>
      <c r="AA16" s="43" t="n">
        <f aca="false">IF(W16="","",W16*$E16*N16*IF($J16="",1,$J16))</f>
        <v>50120</v>
      </c>
      <c r="AB16" s="44" t="n">
        <f aca="false">IF(OR(Q16="",N(Q16)=0),"",IF($G16&lt;&gt;"",$G16,$E16+SIGN($E16-$F16)*$B$6*Q16))</f>
        <v>5048</v>
      </c>
      <c r="AC16" s="48" t="n">
        <f aca="false">IF(AB16="","",ABS(AB16-$E16)/Q16)</f>
        <v>2</v>
      </c>
      <c r="AD16" s="43" t="n">
        <f aca="false">IF(OR(W16="",AB16=""),"",W16*ABS(AB16-$E16)*N16*IF($J16="",1,$J16))</f>
        <v>360</v>
      </c>
      <c r="AE16" s="47" t="str">
        <f aca="false">IF($E16="","",IF(N($B$4)&lt;=0,"Enter account size",IF(ISNA(MATCH($C16,$D$4:$D$7,0)),"Pick a market",IF($F16="","Enter stop price",IF(Q16=0,"Stop equals entry",IF(AND($D16="Long",$F16&gt;$E16),"Stop above entry for a long",IF(AND($D16="Short",$F16&lt;$E16),"Stop below entry for a short",IF(N16="","Enter multiplier",IF(AND($G16&lt;&gt;"",($G16-$E16)*($E16-$F16)&lt;=0),"Target on wrong side of entry",IF(W16=0,"Size rounds to 0: risk too small",IF(W16&lt;U16,"Capped by max position","OK")))))))))))</f>
        <v>OK</v>
      </c>
    </row>
    <row r="17" customFormat="false" ht="15" hidden="false" customHeight="false" outlineLevel="0" collapsed="false">
      <c r="A17" s="32" t="n">
        <v>46282</v>
      </c>
      <c r="B17" s="33" t="s">
        <v>164</v>
      </c>
      <c r="C17" s="54" t="s">
        <v>126</v>
      </c>
      <c r="D17" s="54" t="s">
        <v>157</v>
      </c>
      <c r="E17" s="34" t="n">
        <v>5012</v>
      </c>
      <c r="F17" s="34" t="n">
        <v>4994</v>
      </c>
      <c r="G17" s="34"/>
      <c r="H17" s="35"/>
      <c r="I17" s="36" t="n">
        <v>50</v>
      </c>
      <c r="J17" s="37"/>
      <c r="K17" s="38"/>
      <c r="L17" s="39"/>
      <c r="M17" s="40" t="n">
        <f aca="false">IF($E17="","",IF($H17&lt;&gt;"",$H17,$B$5))</f>
        <v>0.01</v>
      </c>
      <c r="N17" s="41" t="n">
        <f aca="false">IF($E17="","",IF($I17&lt;&gt;"",$I17,IFERROR(IF(N(INDEX($E$4:$E$7,MATCH($C17,$D$4:$D$7,0)))=0,"",INDEX($E$4:$E$7,MATCH($C17,$D$4:$D$7,0))),"")))</f>
        <v>50</v>
      </c>
      <c r="O17" s="42" t="n">
        <f aca="false">IF($E17="","",IF($L17&lt;&gt;"",$L17,IFERROR(IF(N(INDEX($F$4:$F$7,MATCH($C17,$D$4:$D$7,0)))=0,"",INDEX($F$4:$F$7,MATCH($C17,$D$4:$D$7,0))),"")))</f>
        <v>1</v>
      </c>
      <c r="P17" s="43" t="n">
        <f aca="false">IF($E17="","",N($B$4)*M17)</f>
        <v>250</v>
      </c>
      <c r="Q17" s="44" t="n">
        <f aca="false">IF(OR($E17="",$F17=""),"",ABS($E17-$F17))</f>
        <v>18</v>
      </c>
      <c r="R17" s="45" t="str">
        <f aca="false">IF(OR($C17&lt;&gt;"Forex",Q17=""),"",Q17/IF($K17="",0.0001,$K17))</f>
        <v/>
      </c>
      <c r="S17" s="43" t="str">
        <f aca="false">IF(OR($C17&lt;&gt;"Forex",N17=""),"",IF($K17="",0.0001,$K17)*N17*IF($J17="",1,$J17))</f>
        <v/>
      </c>
      <c r="T17" s="43" t="n">
        <f aca="false">IF(OR(Q17="",N17=""),"",IF(Q17=0,"",Q17*N17*IF($J17="",1,$J17)))</f>
        <v>900</v>
      </c>
      <c r="U17" s="42" t="n">
        <f aca="false">IF(OR(T17="",O17=""),"",ROUNDDOWN(P17/T17/O17+0.000000001,0)*O17)</f>
        <v>0</v>
      </c>
      <c r="V17" s="42" t="str">
        <f aca="false">IF(U17="","",IF(N(INDEX($G$4:$G$7,MATCH($C17,$D$4:$D$7,0)))=0,"",ROUNDDOWN(N($B$4)*INDEX($G$4:$G$7,MATCH($C17,$D$4:$D$7,0))/($E17*N17*IF($J17="",1,$J17))/O17+0.000000001,0)*O17))</f>
        <v/>
      </c>
      <c r="W17" s="46" t="n">
        <f aca="false">IF(U17="","",IF(V17="",U17,MIN(U17,V17)))</f>
        <v>0</v>
      </c>
      <c r="X17" s="47" t="str">
        <f aca="false">IF($E17="","",IFERROR(INDEX($H$4:$H$7,MATCH($C17,$D$4:$D$7,0)),""))</f>
        <v>contracts</v>
      </c>
      <c r="Y17" s="43" t="n">
        <f aca="false">IF(W17="","",W17*T17)</f>
        <v>0</v>
      </c>
      <c r="Z17" s="40" t="n">
        <f aca="false">IF(OR(Y17="",N($B$4)=0),"",Y17/$B$4)</f>
        <v>0</v>
      </c>
      <c r="AA17" s="43" t="n">
        <f aca="false">IF(W17="","",W17*$E17*N17*IF($J17="",1,$J17))</f>
        <v>0</v>
      </c>
      <c r="AB17" s="44" t="n">
        <f aca="false">IF(OR(Q17="",N(Q17)=0),"",IF($G17&lt;&gt;"",$G17,$E17+SIGN($E17-$F17)*$B$6*Q17))</f>
        <v>5048</v>
      </c>
      <c r="AC17" s="48" t="n">
        <f aca="false">IF(AB17="","",ABS(AB17-$E17)/Q17)</f>
        <v>2</v>
      </c>
      <c r="AD17" s="43" t="n">
        <f aca="false">IF(OR(W17="",AB17=""),"",W17*ABS(AB17-$E17)*N17*IF($J17="",1,$J17))</f>
        <v>0</v>
      </c>
      <c r="AE17" s="47" t="str">
        <f aca="false">IF($E17="","",IF(N($B$4)&lt;=0,"Enter account size",IF(ISNA(MATCH($C17,$D$4:$D$7,0)),"Pick a market",IF($F17="","Enter stop price",IF(Q17=0,"Stop equals entry",IF(AND($D17="Long",$F17&gt;$E17),"Stop above entry for a long",IF(AND($D17="Short",$F17&lt;$E17),"Stop below entry for a short",IF(N17="","Enter multiplier",IF(AND($G17&lt;&gt;"",($G17-$E17)*($E17-$F17)&lt;=0),"Target on wrong side of entry",IF(W17=0,"Size rounds to 0: risk too small",IF(W17&lt;U17,"Capped by max position","OK")))))))))))</f>
        <v>Size rounds to 0: risk too small</v>
      </c>
    </row>
    <row r="18" customFormat="false" ht="15" hidden="false" customHeight="false" outlineLevel="0" collapsed="false">
      <c r="A18" s="32" t="n">
        <v>46282</v>
      </c>
      <c r="B18" s="33" t="s">
        <v>165</v>
      </c>
      <c r="C18" s="54" t="s">
        <v>110</v>
      </c>
      <c r="D18" s="54" t="s">
        <v>157</v>
      </c>
      <c r="E18" s="34" t="n">
        <v>15.4</v>
      </c>
      <c r="F18" s="34" t="n">
        <v>14.95</v>
      </c>
      <c r="G18" s="34" t="n">
        <v>16.75</v>
      </c>
      <c r="H18" s="35" t="n">
        <v>0.005</v>
      </c>
      <c r="I18" s="36"/>
      <c r="J18" s="37"/>
      <c r="K18" s="38"/>
      <c r="L18" s="39"/>
      <c r="M18" s="40" t="n">
        <f aca="false">IF($E18="","",IF($H18&lt;&gt;"",$H18,$B$5))</f>
        <v>0.005</v>
      </c>
      <c r="N18" s="41" t="n">
        <f aca="false">IF($E18="","",IF($I18&lt;&gt;"",$I18,IFERROR(IF(N(INDEX($E$4:$E$7,MATCH($C18,$D$4:$D$7,0)))=0,"",INDEX($E$4:$E$7,MATCH($C18,$D$4:$D$7,0))),"")))</f>
        <v>1</v>
      </c>
      <c r="O18" s="42" t="n">
        <f aca="false">IF($E18="","",IF($L18&lt;&gt;"",$L18,IFERROR(IF(N(INDEX($F$4:$F$7,MATCH($C18,$D$4:$D$7,0)))=0,"",INDEX($F$4:$F$7,MATCH($C18,$D$4:$D$7,0))),"")))</f>
        <v>1</v>
      </c>
      <c r="P18" s="43" t="n">
        <f aca="false">IF($E18="","",N($B$4)*M18)</f>
        <v>125</v>
      </c>
      <c r="Q18" s="44" t="n">
        <f aca="false">IF(OR($E18="",$F18=""),"",ABS($E18-$F18))</f>
        <v>0.450000000000001</v>
      </c>
      <c r="R18" s="45" t="str">
        <f aca="false">IF(OR($C18&lt;&gt;"Forex",Q18=""),"",Q18/IF($K18="",0.0001,$K18))</f>
        <v/>
      </c>
      <c r="S18" s="43" t="str">
        <f aca="false">IF(OR($C18&lt;&gt;"Forex",N18=""),"",IF($K18="",0.0001,$K18)*N18*IF($J18="",1,$J18))</f>
        <v/>
      </c>
      <c r="T18" s="43" t="n">
        <f aca="false">IF(OR(Q18="",N18=""),"",IF(Q18=0,"",Q18*N18*IF($J18="",1,$J18)))</f>
        <v>0.450000000000001</v>
      </c>
      <c r="U18" s="42" t="n">
        <f aca="false">IF(OR(T18="",O18=""),"",ROUNDDOWN(P18/T18/O18+0.000000001,0)*O18)</f>
        <v>277</v>
      </c>
      <c r="V18" s="42" t="n">
        <f aca="false">IF(U18="","",IF(N(INDEX($G$4:$G$7,MATCH($C18,$D$4:$D$7,0)))=0,"",ROUNDDOWN(N($B$4)*INDEX($G$4:$G$7,MATCH($C18,$D$4:$D$7,0))/($E18*N18*IF($J18="",1,$J18))/O18+0.000000001,0)*O18))</f>
        <v>405</v>
      </c>
      <c r="W18" s="46" t="n">
        <f aca="false">IF(U18="","",IF(V18="",U18,MIN(U18,V18)))</f>
        <v>277</v>
      </c>
      <c r="X18" s="47" t="str">
        <f aca="false">IF($E18="","",IFERROR(INDEX($H$4:$H$7,MATCH($C18,$D$4:$D$7,0)),""))</f>
        <v>shares</v>
      </c>
      <c r="Y18" s="43" t="n">
        <f aca="false">IF(W18="","",W18*T18)</f>
        <v>124.65</v>
      </c>
      <c r="Z18" s="40" t="n">
        <f aca="false">IF(OR(Y18="",N($B$4)=0),"",Y18/$B$4)</f>
        <v>0.00498600000000001</v>
      </c>
      <c r="AA18" s="43" t="n">
        <f aca="false">IF(W18="","",W18*$E18*N18*IF($J18="",1,$J18))</f>
        <v>4265.8</v>
      </c>
      <c r="AB18" s="44" t="n">
        <f aca="false">IF(OR(Q18="",N(Q18)=0),"",IF($G18&lt;&gt;"",$G18,$E18+SIGN($E18-$F18)*$B$6*Q18))</f>
        <v>16.75</v>
      </c>
      <c r="AC18" s="48" t="n">
        <f aca="false">IF(AB18="","",ABS(AB18-$E18)/Q18)</f>
        <v>2.99999999999999</v>
      </c>
      <c r="AD18" s="43" t="n">
        <f aca="false">IF(OR(W18="",AB18=""),"",W18*ABS(AB18-$E18)*N18*IF($J18="",1,$J18))</f>
        <v>373.95</v>
      </c>
      <c r="AE18" s="47" t="str">
        <f aca="false">IF($E18="","",IF(N($B$4)&lt;=0,"Enter account size",IF(ISNA(MATCH($C18,$D$4:$D$7,0)),"Pick a market",IF($F18="","Enter stop price",IF(Q18=0,"Stop equals entry",IF(AND($D18="Long",$F18&gt;$E18),"Stop above entry for a long",IF(AND($D18="Short",$F18&lt;$E18),"Stop below entry for a short",IF(N18="","Enter multiplier",IF(AND($G18&lt;&gt;"",($G18-$E18)*($E18-$F18)&lt;=0),"Target on wrong side of entry",IF(W18=0,"Size rounds to 0: risk too small",IF(W18&lt;U18,"Capped by max position","OK")))))))))))</f>
        <v>OK</v>
      </c>
    </row>
    <row r="19" customFormat="false" ht="15" hidden="false" customHeight="false" outlineLevel="0" collapsed="false">
      <c r="A19" s="32"/>
      <c r="B19" s="33"/>
      <c r="C19" s="54"/>
      <c r="D19" s="54"/>
      <c r="E19" s="34"/>
      <c r="F19" s="34"/>
      <c r="G19" s="34"/>
      <c r="H19" s="35"/>
      <c r="I19" s="36"/>
      <c r="J19" s="37"/>
      <c r="K19" s="38"/>
      <c r="L19" s="39"/>
      <c r="M19" s="40" t="str">
        <f aca="false">IF($E19="","",IF($H19&lt;&gt;"",$H19,$B$5))</f>
        <v/>
      </c>
      <c r="N19" s="41" t="str">
        <f aca="false">IF($E19="","",IF($I19&lt;&gt;"",$I19,IFERROR(IF(N(INDEX($E$4:$E$7,MATCH($C19,$D$4:$D$7,0)))=0,"",INDEX($E$4:$E$7,MATCH($C19,$D$4:$D$7,0))),"")))</f>
        <v/>
      </c>
      <c r="O19" s="42" t="str">
        <f aca="false">IF($E19="","",IF($L19&lt;&gt;"",$L19,IFERROR(IF(N(INDEX($F$4:$F$7,MATCH($C19,$D$4:$D$7,0)))=0,"",INDEX($F$4:$F$7,MATCH($C19,$D$4:$D$7,0))),"")))</f>
        <v/>
      </c>
      <c r="P19" s="43" t="str">
        <f aca="false">IF($E19="","",N($B$4)*M19)</f>
        <v/>
      </c>
      <c r="Q19" s="44" t="str">
        <f aca="false">IF(OR($E19="",$F19=""),"",ABS($E19-$F19))</f>
        <v/>
      </c>
      <c r="R19" s="45" t="str">
        <f aca="false">IF(OR($C19&lt;&gt;"Forex",Q19=""),"",Q19/IF($K19="",0.0001,$K19))</f>
        <v/>
      </c>
      <c r="S19" s="43" t="str">
        <f aca="false">IF(OR($C19&lt;&gt;"Forex",N19=""),"",IF($K19="",0.0001,$K19)*N19*IF($J19="",1,$J19))</f>
        <v/>
      </c>
      <c r="T19" s="43" t="str">
        <f aca="false">IF(OR(Q19="",N19=""),"",IF(Q19=0,"",Q19*N19*IF($J19="",1,$J19)))</f>
        <v/>
      </c>
      <c r="U19" s="42" t="str">
        <f aca="false">IF(OR(T19="",O19=""),"",ROUNDDOWN(P19/T19/O19+0.000000001,0)*O19)</f>
        <v/>
      </c>
      <c r="V19" s="42" t="str">
        <f aca="false">IF(U19="","",IF(N(INDEX($G$4:$G$7,MATCH($C19,$D$4:$D$7,0)))=0,"",ROUNDDOWN(N($B$4)*INDEX($G$4:$G$7,MATCH($C19,$D$4:$D$7,0))/($E19*N19*IF($J19="",1,$J19))/O19+0.000000001,0)*O19))</f>
        <v/>
      </c>
      <c r="W19" s="46" t="str">
        <f aca="false">IF(U19="","",IF(V19="",U19,MIN(U19,V19)))</f>
        <v/>
      </c>
      <c r="X19" s="47" t="str">
        <f aca="false">IF($E19="","",IFERROR(INDEX($H$4:$H$7,MATCH($C19,$D$4:$D$7,0)),""))</f>
        <v/>
      </c>
      <c r="Y19" s="43" t="str">
        <f aca="false">IF(W19="","",W19*T19)</f>
        <v/>
      </c>
      <c r="Z19" s="40" t="str">
        <f aca="false">IF(OR(Y19="",N($B$4)=0),"",Y19/$B$4)</f>
        <v/>
      </c>
      <c r="AA19" s="43" t="str">
        <f aca="false">IF(W19="","",W19*$E19*N19*IF($J19="",1,$J19))</f>
        <v/>
      </c>
      <c r="AB19" s="44" t="str">
        <f aca="false">IF(OR(Q19="",N(Q19)=0),"",IF($G19&lt;&gt;"",$G19,$E19+SIGN($E19-$F19)*$B$6*Q19))</f>
        <v/>
      </c>
      <c r="AC19" s="48" t="str">
        <f aca="false">IF(AB19="","",ABS(AB19-$E19)/Q19)</f>
        <v/>
      </c>
      <c r="AD19" s="43" t="str">
        <f aca="false">IF(OR(W19="",AB19=""),"",W19*ABS(AB19-$E19)*N19*IF($J19="",1,$J19))</f>
        <v/>
      </c>
      <c r="AE19" s="47" t="str">
        <f aca="false">IF($E19="","",IF(N($B$4)&lt;=0,"Enter account size",IF(ISNA(MATCH($C19,$D$4:$D$7,0)),"Pick a market",IF($F19="","Enter stop price",IF(Q19=0,"Stop equals entry",IF(AND($D19="Long",$F19&gt;$E19),"Stop above entry for a long",IF(AND($D19="Short",$F19&lt;$E19),"Stop below entry for a short",IF(N19="","Enter multiplier",IF(AND($G19&lt;&gt;"",($G19-$E19)*($E19-$F19)&lt;=0),"Target on wrong side of entry",IF(W19=0,"Size rounds to 0: risk too small",IF(W19&lt;U19,"Capped by max position","OK")))))))))))</f>
        <v/>
      </c>
    </row>
    <row r="20" customFormat="false" ht="15" hidden="false" customHeight="false" outlineLevel="0" collapsed="false">
      <c r="A20" s="32"/>
      <c r="B20" s="33"/>
      <c r="C20" s="54"/>
      <c r="D20" s="54"/>
      <c r="E20" s="34"/>
      <c r="F20" s="34"/>
      <c r="G20" s="34"/>
      <c r="H20" s="35"/>
      <c r="I20" s="36"/>
      <c r="J20" s="37"/>
      <c r="K20" s="38"/>
      <c r="L20" s="39"/>
      <c r="M20" s="40" t="str">
        <f aca="false">IF($E20="","",IF($H20&lt;&gt;"",$H20,$B$5))</f>
        <v/>
      </c>
      <c r="N20" s="41" t="str">
        <f aca="false">IF($E20="","",IF($I20&lt;&gt;"",$I20,IFERROR(IF(N(INDEX($E$4:$E$7,MATCH($C20,$D$4:$D$7,0)))=0,"",INDEX($E$4:$E$7,MATCH($C20,$D$4:$D$7,0))),"")))</f>
        <v/>
      </c>
      <c r="O20" s="42" t="str">
        <f aca="false">IF($E20="","",IF($L20&lt;&gt;"",$L20,IFERROR(IF(N(INDEX($F$4:$F$7,MATCH($C20,$D$4:$D$7,0)))=0,"",INDEX($F$4:$F$7,MATCH($C20,$D$4:$D$7,0))),"")))</f>
        <v/>
      </c>
      <c r="P20" s="43" t="str">
        <f aca="false">IF($E20="","",N($B$4)*M20)</f>
        <v/>
      </c>
      <c r="Q20" s="44" t="str">
        <f aca="false">IF(OR($E20="",$F20=""),"",ABS($E20-$F20))</f>
        <v/>
      </c>
      <c r="R20" s="45" t="str">
        <f aca="false">IF(OR($C20&lt;&gt;"Forex",Q20=""),"",Q20/IF($K20="",0.0001,$K20))</f>
        <v/>
      </c>
      <c r="S20" s="43" t="str">
        <f aca="false">IF(OR($C20&lt;&gt;"Forex",N20=""),"",IF($K20="",0.0001,$K20)*N20*IF($J20="",1,$J20))</f>
        <v/>
      </c>
      <c r="T20" s="43" t="str">
        <f aca="false">IF(OR(Q20="",N20=""),"",IF(Q20=0,"",Q20*N20*IF($J20="",1,$J20)))</f>
        <v/>
      </c>
      <c r="U20" s="42" t="str">
        <f aca="false">IF(OR(T20="",O20=""),"",ROUNDDOWN(P20/T20/O20+0.000000001,0)*O20)</f>
        <v/>
      </c>
      <c r="V20" s="42" t="str">
        <f aca="false">IF(U20="","",IF(N(INDEX($G$4:$G$7,MATCH($C20,$D$4:$D$7,0)))=0,"",ROUNDDOWN(N($B$4)*INDEX($G$4:$G$7,MATCH($C20,$D$4:$D$7,0))/($E20*N20*IF($J20="",1,$J20))/O20+0.000000001,0)*O20))</f>
        <v/>
      </c>
      <c r="W20" s="46" t="str">
        <f aca="false">IF(U20="","",IF(V20="",U20,MIN(U20,V20)))</f>
        <v/>
      </c>
      <c r="X20" s="47" t="str">
        <f aca="false">IF($E20="","",IFERROR(INDEX($H$4:$H$7,MATCH($C20,$D$4:$D$7,0)),""))</f>
        <v/>
      </c>
      <c r="Y20" s="43" t="str">
        <f aca="false">IF(W20="","",W20*T20)</f>
        <v/>
      </c>
      <c r="Z20" s="40" t="str">
        <f aca="false">IF(OR(Y20="",N($B$4)=0),"",Y20/$B$4)</f>
        <v/>
      </c>
      <c r="AA20" s="43" t="str">
        <f aca="false">IF(W20="","",W20*$E20*N20*IF($J20="",1,$J20))</f>
        <v/>
      </c>
      <c r="AB20" s="44" t="str">
        <f aca="false">IF(OR(Q20="",N(Q20)=0),"",IF($G20&lt;&gt;"",$G20,$E20+SIGN($E20-$F20)*$B$6*Q20))</f>
        <v/>
      </c>
      <c r="AC20" s="48" t="str">
        <f aca="false">IF(AB20="","",ABS(AB20-$E20)/Q20)</f>
        <v/>
      </c>
      <c r="AD20" s="43" t="str">
        <f aca="false">IF(OR(W20="",AB20=""),"",W20*ABS(AB20-$E20)*N20*IF($J20="",1,$J20))</f>
        <v/>
      </c>
      <c r="AE20" s="47" t="str">
        <f aca="false">IF($E20="","",IF(N($B$4)&lt;=0,"Enter account size",IF(ISNA(MATCH($C20,$D$4:$D$7,0)),"Pick a market",IF($F20="","Enter stop price",IF(Q20=0,"Stop equals entry",IF(AND($D20="Long",$F20&gt;$E20),"Stop above entry for a long",IF(AND($D20="Short",$F20&lt;$E20),"Stop below entry for a short",IF(N20="","Enter multiplier",IF(AND($G20&lt;&gt;"",($G20-$E20)*($E20-$F20)&lt;=0),"Target on wrong side of entry",IF(W20=0,"Size rounds to 0: risk too small",IF(W20&lt;U20,"Capped by max position","OK")))))))))))</f>
        <v/>
      </c>
    </row>
    <row r="21" customFormat="false" ht="15" hidden="false" customHeight="false" outlineLevel="0" collapsed="false">
      <c r="A21" s="32"/>
      <c r="B21" s="33"/>
      <c r="C21" s="54"/>
      <c r="D21" s="54"/>
      <c r="E21" s="34"/>
      <c r="F21" s="34"/>
      <c r="G21" s="34"/>
      <c r="H21" s="35"/>
      <c r="I21" s="36"/>
      <c r="J21" s="37"/>
      <c r="K21" s="38"/>
      <c r="L21" s="39"/>
      <c r="M21" s="40" t="str">
        <f aca="false">IF($E21="","",IF($H21&lt;&gt;"",$H21,$B$5))</f>
        <v/>
      </c>
      <c r="N21" s="41" t="str">
        <f aca="false">IF($E21="","",IF($I21&lt;&gt;"",$I21,IFERROR(IF(N(INDEX($E$4:$E$7,MATCH($C21,$D$4:$D$7,0)))=0,"",INDEX($E$4:$E$7,MATCH($C21,$D$4:$D$7,0))),"")))</f>
        <v/>
      </c>
      <c r="O21" s="42" t="str">
        <f aca="false">IF($E21="","",IF($L21&lt;&gt;"",$L21,IFERROR(IF(N(INDEX($F$4:$F$7,MATCH($C21,$D$4:$D$7,0)))=0,"",INDEX($F$4:$F$7,MATCH($C21,$D$4:$D$7,0))),"")))</f>
        <v/>
      </c>
      <c r="P21" s="43" t="str">
        <f aca="false">IF($E21="","",N($B$4)*M21)</f>
        <v/>
      </c>
      <c r="Q21" s="44" t="str">
        <f aca="false">IF(OR($E21="",$F21=""),"",ABS($E21-$F21))</f>
        <v/>
      </c>
      <c r="R21" s="45" t="str">
        <f aca="false">IF(OR($C21&lt;&gt;"Forex",Q21=""),"",Q21/IF($K21="",0.0001,$K21))</f>
        <v/>
      </c>
      <c r="S21" s="43" t="str">
        <f aca="false">IF(OR($C21&lt;&gt;"Forex",N21=""),"",IF($K21="",0.0001,$K21)*N21*IF($J21="",1,$J21))</f>
        <v/>
      </c>
      <c r="T21" s="43" t="str">
        <f aca="false">IF(OR(Q21="",N21=""),"",IF(Q21=0,"",Q21*N21*IF($J21="",1,$J21)))</f>
        <v/>
      </c>
      <c r="U21" s="42" t="str">
        <f aca="false">IF(OR(T21="",O21=""),"",ROUNDDOWN(P21/T21/O21+0.000000001,0)*O21)</f>
        <v/>
      </c>
      <c r="V21" s="42" t="str">
        <f aca="false">IF(U21="","",IF(N(INDEX($G$4:$G$7,MATCH($C21,$D$4:$D$7,0)))=0,"",ROUNDDOWN(N($B$4)*INDEX($G$4:$G$7,MATCH($C21,$D$4:$D$7,0))/($E21*N21*IF($J21="",1,$J21))/O21+0.000000001,0)*O21))</f>
        <v/>
      </c>
      <c r="W21" s="46" t="str">
        <f aca="false">IF(U21="","",IF(V21="",U21,MIN(U21,V21)))</f>
        <v/>
      </c>
      <c r="X21" s="47" t="str">
        <f aca="false">IF($E21="","",IFERROR(INDEX($H$4:$H$7,MATCH($C21,$D$4:$D$7,0)),""))</f>
        <v/>
      </c>
      <c r="Y21" s="43" t="str">
        <f aca="false">IF(W21="","",W21*T21)</f>
        <v/>
      </c>
      <c r="Z21" s="40" t="str">
        <f aca="false">IF(OR(Y21="",N($B$4)=0),"",Y21/$B$4)</f>
        <v/>
      </c>
      <c r="AA21" s="43" t="str">
        <f aca="false">IF(W21="","",W21*$E21*N21*IF($J21="",1,$J21))</f>
        <v/>
      </c>
      <c r="AB21" s="44" t="str">
        <f aca="false">IF(OR(Q21="",N(Q21)=0),"",IF($G21&lt;&gt;"",$G21,$E21+SIGN($E21-$F21)*$B$6*Q21))</f>
        <v/>
      </c>
      <c r="AC21" s="48" t="str">
        <f aca="false">IF(AB21="","",ABS(AB21-$E21)/Q21)</f>
        <v/>
      </c>
      <c r="AD21" s="43" t="str">
        <f aca="false">IF(OR(W21="",AB21=""),"",W21*ABS(AB21-$E21)*N21*IF($J21="",1,$J21))</f>
        <v/>
      </c>
      <c r="AE21" s="47" t="str">
        <f aca="false">IF($E21="","",IF(N($B$4)&lt;=0,"Enter account size",IF(ISNA(MATCH($C21,$D$4:$D$7,0)),"Pick a market",IF($F21="","Enter stop price",IF(Q21=0,"Stop equals entry",IF(AND($D21="Long",$F21&gt;$E21),"Stop above entry for a long",IF(AND($D21="Short",$F21&lt;$E21),"Stop below entry for a short",IF(N21="","Enter multiplier",IF(AND($G21&lt;&gt;"",($G21-$E21)*($E21-$F21)&lt;=0),"Target on wrong side of entry",IF(W21=0,"Size rounds to 0: risk too small",IF(W21&lt;U21,"Capped by max position","OK")))))))))))</f>
        <v/>
      </c>
    </row>
    <row r="22" customFormat="false" ht="15" hidden="false" customHeight="false" outlineLevel="0" collapsed="false">
      <c r="A22" s="32"/>
      <c r="B22" s="33"/>
      <c r="C22" s="54"/>
      <c r="D22" s="54"/>
      <c r="E22" s="34"/>
      <c r="F22" s="34"/>
      <c r="G22" s="34"/>
      <c r="H22" s="35"/>
      <c r="I22" s="36"/>
      <c r="J22" s="37"/>
      <c r="K22" s="38"/>
      <c r="L22" s="39"/>
      <c r="M22" s="40" t="str">
        <f aca="false">IF($E22="","",IF($H22&lt;&gt;"",$H22,$B$5))</f>
        <v/>
      </c>
      <c r="N22" s="41" t="str">
        <f aca="false">IF($E22="","",IF($I22&lt;&gt;"",$I22,IFERROR(IF(N(INDEX($E$4:$E$7,MATCH($C22,$D$4:$D$7,0)))=0,"",INDEX($E$4:$E$7,MATCH($C22,$D$4:$D$7,0))),"")))</f>
        <v/>
      </c>
      <c r="O22" s="42" t="str">
        <f aca="false">IF($E22="","",IF($L22&lt;&gt;"",$L22,IFERROR(IF(N(INDEX($F$4:$F$7,MATCH($C22,$D$4:$D$7,0)))=0,"",INDEX($F$4:$F$7,MATCH($C22,$D$4:$D$7,0))),"")))</f>
        <v/>
      </c>
      <c r="P22" s="43" t="str">
        <f aca="false">IF($E22="","",N($B$4)*M22)</f>
        <v/>
      </c>
      <c r="Q22" s="44" t="str">
        <f aca="false">IF(OR($E22="",$F22=""),"",ABS($E22-$F22))</f>
        <v/>
      </c>
      <c r="R22" s="45" t="str">
        <f aca="false">IF(OR($C22&lt;&gt;"Forex",Q22=""),"",Q22/IF($K22="",0.0001,$K22))</f>
        <v/>
      </c>
      <c r="S22" s="43" t="str">
        <f aca="false">IF(OR($C22&lt;&gt;"Forex",N22=""),"",IF($K22="",0.0001,$K22)*N22*IF($J22="",1,$J22))</f>
        <v/>
      </c>
      <c r="T22" s="43" t="str">
        <f aca="false">IF(OR(Q22="",N22=""),"",IF(Q22=0,"",Q22*N22*IF($J22="",1,$J22)))</f>
        <v/>
      </c>
      <c r="U22" s="42" t="str">
        <f aca="false">IF(OR(T22="",O22=""),"",ROUNDDOWN(P22/T22/O22+0.000000001,0)*O22)</f>
        <v/>
      </c>
      <c r="V22" s="42" t="str">
        <f aca="false">IF(U22="","",IF(N(INDEX($G$4:$G$7,MATCH($C22,$D$4:$D$7,0)))=0,"",ROUNDDOWN(N($B$4)*INDEX($G$4:$G$7,MATCH($C22,$D$4:$D$7,0))/($E22*N22*IF($J22="",1,$J22))/O22+0.000000001,0)*O22))</f>
        <v/>
      </c>
      <c r="W22" s="46" t="str">
        <f aca="false">IF(U22="","",IF(V22="",U22,MIN(U22,V22)))</f>
        <v/>
      </c>
      <c r="X22" s="47" t="str">
        <f aca="false">IF($E22="","",IFERROR(INDEX($H$4:$H$7,MATCH($C22,$D$4:$D$7,0)),""))</f>
        <v/>
      </c>
      <c r="Y22" s="43" t="str">
        <f aca="false">IF(W22="","",W22*T22)</f>
        <v/>
      </c>
      <c r="Z22" s="40" t="str">
        <f aca="false">IF(OR(Y22="",N($B$4)=0),"",Y22/$B$4)</f>
        <v/>
      </c>
      <c r="AA22" s="43" t="str">
        <f aca="false">IF(W22="","",W22*$E22*N22*IF($J22="",1,$J22))</f>
        <v/>
      </c>
      <c r="AB22" s="44" t="str">
        <f aca="false">IF(OR(Q22="",N(Q22)=0),"",IF($G22&lt;&gt;"",$G22,$E22+SIGN($E22-$F22)*$B$6*Q22))</f>
        <v/>
      </c>
      <c r="AC22" s="48" t="str">
        <f aca="false">IF(AB22="","",ABS(AB22-$E22)/Q22)</f>
        <v/>
      </c>
      <c r="AD22" s="43" t="str">
        <f aca="false">IF(OR(W22="",AB22=""),"",W22*ABS(AB22-$E22)*N22*IF($J22="",1,$J22))</f>
        <v/>
      </c>
      <c r="AE22" s="47" t="str">
        <f aca="false">IF($E22="","",IF(N($B$4)&lt;=0,"Enter account size",IF(ISNA(MATCH($C22,$D$4:$D$7,0)),"Pick a market",IF($F22="","Enter stop price",IF(Q22=0,"Stop equals entry",IF(AND($D22="Long",$F22&gt;$E22),"Stop above entry for a long",IF(AND($D22="Short",$F22&lt;$E22),"Stop below entry for a short",IF(N22="","Enter multiplier",IF(AND($G22&lt;&gt;"",($G22-$E22)*($E22-$F22)&lt;=0),"Target on wrong side of entry",IF(W22=0,"Size rounds to 0: risk too small",IF(W22&lt;U22,"Capped by max position","OK")))))))))))</f>
        <v/>
      </c>
    </row>
    <row r="23" customFormat="false" ht="15" hidden="false" customHeight="false" outlineLevel="0" collapsed="false">
      <c r="A23" s="32"/>
      <c r="B23" s="33"/>
      <c r="C23" s="54"/>
      <c r="D23" s="54"/>
      <c r="E23" s="34"/>
      <c r="F23" s="34"/>
      <c r="G23" s="34"/>
      <c r="H23" s="35"/>
      <c r="I23" s="36"/>
      <c r="J23" s="37"/>
      <c r="K23" s="38"/>
      <c r="L23" s="39"/>
      <c r="M23" s="40" t="str">
        <f aca="false">IF($E23="","",IF($H23&lt;&gt;"",$H23,$B$5))</f>
        <v/>
      </c>
      <c r="N23" s="41" t="str">
        <f aca="false">IF($E23="","",IF($I23&lt;&gt;"",$I23,IFERROR(IF(N(INDEX($E$4:$E$7,MATCH($C23,$D$4:$D$7,0)))=0,"",INDEX($E$4:$E$7,MATCH($C23,$D$4:$D$7,0))),"")))</f>
        <v/>
      </c>
      <c r="O23" s="42" t="str">
        <f aca="false">IF($E23="","",IF($L23&lt;&gt;"",$L23,IFERROR(IF(N(INDEX($F$4:$F$7,MATCH($C23,$D$4:$D$7,0)))=0,"",INDEX($F$4:$F$7,MATCH($C23,$D$4:$D$7,0))),"")))</f>
        <v/>
      </c>
      <c r="P23" s="43" t="str">
        <f aca="false">IF($E23="","",N($B$4)*M23)</f>
        <v/>
      </c>
      <c r="Q23" s="44" t="str">
        <f aca="false">IF(OR($E23="",$F23=""),"",ABS($E23-$F23))</f>
        <v/>
      </c>
      <c r="R23" s="45" t="str">
        <f aca="false">IF(OR($C23&lt;&gt;"Forex",Q23=""),"",Q23/IF($K23="",0.0001,$K23))</f>
        <v/>
      </c>
      <c r="S23" s="43" t="str">
        <f aca="false">IF(OR($C23&lt;&gt;"Forex",N23=""),"",IF($K23="",0.0001,$K23)*N23*IF($J23="",1,$J23))</f>
        <v/>
      </c>
      <c r="T23" s="43" t="str">
        <f aca="false">IF(OR(Q23="",N23=""),"",IF(Q23=0,"",Q23*N23*IF($J23="",1,$J23)))</f>
        <v/>
      </c>
      <c r="U23" s="42" t="str">
        <f aca="false">IF(OR(T23="",O23=""),"",ROUNDDOWN(P23/T23/O23+0.000000001,0)*O23)</f>
        <v/>
      </c>
      <c r="V23" s="42" t="str">
        <f aca="false">IF(U23="","",IF(N(INDEX($G$4:$G$7,MATCH($C23,$D$4:$D$7,0)))=0,"",ROUNDDOWN(N($B$4)*INDEX($G$4:$G$7,MATCH($C23,$D$4:$D$7,0))/($E23*N23*IF($J23="",1,$J23))/O23+0.000000001,0)*O23))</f>
        <v/>
      </c>
      <c r="W23" s="46" t="str">
        <f aca="false">IF(U23="","",IF(V23="",U23,MIN(U23,V23)))</f>
        <v/>
      </c>
      <c r="X23" s="47" t="str">
        <f aca="false">IF($E23="","",IFERROR(INDEX($H$4:$H$7,MATCH($C23,$D$4:$D$7,0)),""))</f>
        <v/>
      </c>
      <c r="Y23" s="43" t="str">
        <f aca="false">IF(W23="","",W23*T23)</f>
        <v/>
      </c>
      <c r="Z23" s="40" t="str">
        <f aca="false">IF(OR(Y23="",N($B$4)=0),"",Y23/$B$4)</f>
        <v/>
      </c>
      <c r="AA23" s="43" t="str">
        <f aca="false">IF(W23="","",W23*$E23*N23*IF($J23="",1,$J23))</f>
        <v/>
      </c>
      <c r="AB23" s="44" t="str">
        <f aca="false">IF(OR(Q23="",N(Q23)=0),"",IF($G23&lt;&gt;"",$G23,$E23+SIGN($E23-$F23)*$B$6*Q23))</f>
        <v/>
      </c>
      <c r="AC23" s="48" t="str">
        <f aca="false">IF(AB23="","",ABS(AB23-$E23)/Q23)</f>
        <v/>
      </c>
      <c r="AD23" s="43" t="str">
        <f aca="false">IF(OR(W23="",AB23=""),"",W23*ABS(AB23-$E23)*N23*IF($J23="",1,$J23))</f>
        <v/>
      </c>
      <c r="AE23" s="47" t="str">
        <f aca="false">IF($E23="","",IF(N($B$4)&lt;=0,"Enter account size",IF(ISNA(MATCH($C23,$D$4:$D$7,0)),"Pick a market",IF($F23="","Enter stop price",IF(Q23=0,"Stop equals entry",IF(AND($D23="Long",$F23&gt;$E23),"Stop above entry for a long",IF(AND($D23="Short",$F23&lt;$E23),"Stop below entry for a short",IF(N23="","Enter multiplier",IF(AND($G23&lt;&gt;"",($G23-$E23)*($E23-$F23)&lt;=0),"Target on wrong side of entry",IF(W23=0,"Size rounds to 0: risk too small",IF(W23&lt;U23,"Capped by max position","OK")))))))))))</f>
        <v/>
      </c>
    </row>
    <row r="24" customFormat="false" ht="15" hidden="false" customHeight="false" outlineLevel="0" collapsed="false">
      <c r="A24" s="32"/>
      <c r="B24" s="33"/>
      <c r="C24" s="54"/>
      <c r="D24" s="54"/>
      <c r="E24" s="34"/>
      <c r="F24" s="34"/>
      <c r="G24" s="34"/>
      <c r="H24" s="35"/>
      <c r="I24" s="36"/>
      <c r="J24" s="37"/>
      <c r="K24" s="38"/>
      <c r="L24" s="39"/>
      <c r="M24" s="40" t="str">
        <f aca="false">IF($E24="","",IF($H24&lt;&gt;"",$H24,$B$5))</f>
        <v/>
      </c>
      <c r="N24" s="41" t="str">
        <f aca="false">IF($E24="","",IF($I24&lt;&gt;"",$I24,IFERROR(IF(N(INDEX($E$4:$E$7,MATCH($C24,$D$4:$D$7,0)))=0,"",INDEX($E$4:$E$7,MATCH($C24,$D$4:$D$7,0))),"")))</f>
        <v/>
      </c>
      <c r="O24" s="42" t="str">
        <f aca="false">IF($E24="","",IF($L24&lt;&gt;"",$L24,IFERROR(IF(N(INDEX($F$4:$F$7,MATCH($C24,$D$4:$D$7,0)))=0,"",INDEX($F$4:$F$7,MATCH($C24,$D$4:$D$7,0))),"")))</f>
        <v/>
      </c>
      <c r="P24" s="43" t="str">
        <f aca="false">IF($E24="","",N($B$4)*M24)</f>
        <v/>
      </c>
      <c r="Q24" s="44" t="str">
        <f aca="false">IF(OR($E24="",$F24=""),"",ABS($E24-$F24))</f>
        <v/>
      </c>
      <c r="R24" s="45" t="str">
        <f aca="false">IF(OR($C24&lt;&gt;"Forex",Q24=""),"",Q24/IF($K24="",0.0001,$K24))</f>
        <v/>
      </c>
      <c r="S24" s="43" t="str">
        <f aca="false">IF(OR($C24&lt;&gt;"Forex",N24=""),"",IF($K24="",0.0001,$K24)*N24*IF($J24="",1,$J24))</f>
        <v/>
      </c>
      <c r="T24" s="43" t="str">
        <f aca="false">IF(OR(Q24="",N24=""),"",IF(Q24=0,"",Q24*N24*IF($J24="",1,$J24)))</f>
        <v/>
      </c>
      <c r="U24" s="42" t="str">
        <f aca="false">IF(OR(T24="",O24=""),"",ROUNDDOWN(P24/T24/O24+0.000000001,0)*O24)</f>
        <v/>
      </c>
      <c r="V24" s="42" t="str">
        <f aca="false">IF(U24="","",IF(N(INDEX($G$4:$G$7,MATCH($C24,$D$4:$D$7,0)))=0,"",ROUNDDOWN(N($B$4)*INDEX($G$4:$G$7,MATCH($C24,$D$4:$D$7,0))/($E24*N24*IF($J24="",1,$J24))/O24+0.000000001,0)*O24))</f>
        <v/>
      </c>
      <c r="W24" s="46" t="str">
        <f aca="false">IF(U24="","",IF(V24="",U24,MIN(U24,V24)))</f>
        <v/>
      </c>
      <c r="X24" s="47" t="str">
        <f aca="false">IF($E24="","",IFERROR(INDEX($H$4:$H$7,MATCH($C24,$D$4:$D$7,0)),""))</f>
        <v/>
      </c>
      <c r="Y24" s="43" t="str">
        <f aca="false">IF(W24="","",W24*T24)</f>
        <v/>
      </c>
      <c r="Z24" s="40" t="str">
        <f aca="false">IF(OR(Y24="",N($B$4)=0),"",Y24/$B$4)</f>
        <v/>
      </c>
      <c r="AA24" s="43" t="str">
        <f aca="false">IF(W24="","",W24*$E24*N24*IF($J24="",1,$J24))</f>
        <v/>
      </c>
      <c r="AB24" s="44" t="str">
        <f aca="false">IF(OR(Q24="",N(Q24)=0),"",IF($G24&lt;&gt;"",$G24,$E24+SIGN($E24-$F24)*$B$6*Q24))</f>
        <v/>
      </c>
      <c r="AC24" s="48" t="str">
        <f aca="false">IF(AB24="","",ABS(AB24-$E24)/Q24)</f>
        <v/>
      </c>
      <c r="AD24" s="43" t="str">
        <f aca="false">IF(OR(W24="",AB24=""),"",W24*ABS(AB24-$E24)*N24*IF($J24="",1,$J24))</f>
        <v/>
      </c>
      <c r="AE24" s="47" t="str">
        <f aca="false">IF($E24="","",IF(N($B$4)&lt;=0,"Enter account size",IF(ISNA(MATCH($C24,$D$4:$D$7,0)),"Pick a market",IF($F24="","Enter stop price",IF(Q24=0,"Stop equals entry",IF(AND($D24="Long",$F24&gt;$E24),"Stop above entry for a long",IF(AND($D24="Short",$F24&lt;$E24),"Stop below entry for a short",IF(N24="","Enter multiplier",IF(AND($G24&lt;&gt;"",($G24-$E24)*($E24-$F24)&lt;=0),"Target on wrong side of entry",IF(W24=0,"Size rounds to 0: risk too small",IF(W24&lt;U24,"Capped by max position","OK")))))))))))</f>
        <v/>
      </c>
    </row>
    <row r="25" customFormat="false" ht="15" hidden="false" customHeight="false" outlineLevel="0" collapsed="false">
      <c r="A25" s="32"/>
      <c r="B25" s="33"/>
      <c r="C25" s="54"/>
      <c r="D25" s="54"/>
      <c r="E25" s="34"/>
      <c r="F25" s="34"/>
      <c r="G25" s="34"/>
      <c r="H25" s="35"/>
      <c r="I25" s="36"/>
      <c r="J25" s="37"/>
      <c r="K25" s="38"/>
      <c r="L25" s="39"/>
      <c r="M25" s="40" t="str">
        <f aca="false">IF($E25="","",IF($H25&lt;&gt;"",$H25,$B$5))</f>
        <v/>
      </c>
      <c r="N25" s="41" t="str">
        <f aca="false">IF($E25="","",IF($I25&lt;&gt;"",$I25,IFERROR(IF(N(INDEX($E$4:$E$7,MATCH($C25,$D$4:$D$7,0)))=0,"",INDEX($E$4:$E$7,MATCH($C25,$D$4:$D$7,0))),"")))</f>
        <v/>
      </c>
      <c r="O25" s="42" t="str">
        <f aca="false">IF($E25="","",IF($L25&lt;&gt;"",$L25,IFERROR(IF(N(INDEX($F$4:$F$7,MATCH($C25,$D$4:$D$7,0)))=0,"",INDEX($F$4:$F$7,MATCH($C25,$D$4:$D$7,0))),"")))</f>
        <v/>
      </c>
      <c r="P25" s="43" t="str">
        <f aca="false">IF($E25="","",N($B$4)*M25)</f>
        <v/>
      </c>
      <c r="Q25" s="44" t="str">
        <f aca="false">IF(OR($E25="",$F25=""),"",ABS($E25-$F25))</f>
        <v/>
      </c>
      <c r="R25" s="45" t="str">
        <f aca="false">IF(OR($C25&lt;&gt;"Forex",Q25=""),"",Q25/IF($K25="",0.0001,$K25))</f>
        <v/>
      </c>
      <c r="S25" s="43" t="str">
        <f aca="false">IF(OR($C25&lt;&gt;"Forex",N25=""),"",IF($K25="",0.0001,$K25)*N25*IF($J25="",1,$J25))</f>
        <v/>
      </c>
      <c r="T25" s="43" t="str">
        <f aca="false">IF(OR(Q25="",N25=""),"",IF(Q25=0,"",Q25*N25*IF($J25="",1,$J25)))</f>
        <v/>
      </c>
      <c r="U25" s="42" t="str">
        <f aca="false">IF(OR(T25="",O25=""),"",ROUNDDOWN(P25/T25/O25+0.000000001,0)*O25)</f>
        <v/>
      </c>
      <c r="V25" s="42" t="str">
        <f aca="false">IF(U25="","",IF(N(INDEX($G$4:$G$7,MATCH($C25,$D$4:$D$7,0)))=0,"",ROUNDDOWN(N($B$4)*INDEX($G$4:$G$7,MATCH($C25,$D$4:$D$7,0))/($E25*N25*IF($J25="",1,$J25))/O25+0.000000001,0)*O25))</f>
        <v/>
      </c>
      <c r="W25" s="46" t="str">
        <f aca="false">IF(U25="","",IF(V25="",U25,MIN(U25,V25)))</f>
        <v/>
      </c>
      <c r="X25" s="47" t="str">
        <f aca="false">IF($E25="","",IFERROR(INDEX($H$4:$H$7,MATCH($C25,$D$4:$D$7,0)),""))</f>
        <v/>
      </c>
      <c r="Y25" s="43" t="str">
        <f aca="false">IF(W25="","",W25*T25)</f>
        <v/>
      </c>
      <c r="Z25" s="40" t="str">
        <f aca="false">IF(OR(Y25="",N($B$4)=0),"",Y25/$B$4)</f>
        <v/>
      </c>
      <c r="AA25" s="43" t="str">
        <f aca="false">IF(W25="","",W25*$E25*N25*IF($J25="",1,$J25))</f>
        <v/>
      </c>
      <c r="AB25" s="44" t="str">
        <f aca="false">IF(OR(Q25="",N(Q25)=0),"",IF($G25&lt;&gt;"",$G25,$E25+SIGN($E25-$F25)*$B$6*Q25))</f>
        <v/>
      </c>
      <c r="AC25" s="48" t="str">
        <f aca="false">IF(AB25="","",ABS(AB25-$E25)/Q25)</f>
        <v/>
      </c>
      <c r="AD25" s="43" t="str">
        <f aca="false">IF(OR(W25="",AB25=""),"",W25*ABS(AB25-$E25)*N25*IF($J25="",1,$J25))</f>
        <v/>
      </c>
      <c r="AE25" s="47" t="str">
        <f aca="false">IF($E25="","",IF(N($B$4)&lt;=0,"Enter account size",IF(ISNA(MATCH($C25,$D$4:$D$7,0)),"Pick a market",IF($F25="","Enter stop price",IF(Q25=0,"Stop equals entry",IF(AND($D25="Long",$F25&gt;$E25),"Stop above entry for a long",IF(AND($D25="Short",$F25&lt;$E25),"Stop below entry for a short",IF(N25="","Enter multiplier",IF(AND($G25&lt;&gt;"",($G25-$E25)*($E25-$F25)&lt;=0),"Target on wrong side of entry",IF(W25=0,"Size rounds to 0: risk too small",IF(W25&lt;U25,"Capped by max position","OK")))))))))))</f>
        <v/>
      </c>
    </row>
    <row r="26" customFormat="false" ht="15" hidden="false" customHeight="false" outlineLevel="0" collapsed="false">
      <c r="A26" s="32"/>
      <c r="B26" s="33"/>
      <c r="C26" s="54"/>
      <c r="D26" s="54"/>
      <c r="E26" s="34"/>
      <c r="F26" s="34"/>
      <c r="G26" s="34"/>
      <c r="H26" s="35"/>
      <c r="I26" s="36"/>
      <c r="J26" s="37"/>
      <c r="K26" s="38"/>
      <c r="L26" s="39"/>
      <c r="M26" s="40" t="str">
        <f aca="false">IF($E26="","",IF($H26&lt;&gt;"",$H26,$B$5))</f>
        <v/>
      </c>
      <c r="N26" s="41" t="str">
        <f aca="false">IF($E26="","",IF($I26&lt;&gt;"",$I26,IFERROR(IF(N(INDEX($E$4:$E$7,MATCH($C26,$D$4:$D$7,0)))=0,"",INDEX($E$4:$E$7,MATCH($C26,$D$4:$D$7,0))),"")))</f>
        <v/>
      </c>
      <c r="O26" s="42" t="str">
        <f aca="false">IF($E26="","",IF($L26&lt;&gt;"",$L26,IFERROR(IF(N(INDEX($F$4:$F$7,MATCH($C26,$D$4:$D$7,0)))=0,"",INDEX($F$4:$F$7,MATCH($C26,$D$4:$D$7,0))),"")))</f>
        <v/>
      </c>
      <c r="P26" s="43" t="str">
        <f aca="false">IF($E26="","",N($B$4)*M26)</f>
        <v/>
      </c>
      <c r="Q26" s="44" t="str">
        <f aca="false">IF(OR($E26="",$F26=""),"",ABS($E26-$F26))</f>
        <v/>
      </c>
      <c r="R26" s="45" t="str">
        <f aca="false">IF(OR($C26&lt;&gt;"Forex",Q26=""),"",Q26/IF($K26="",0.0001,$K26))</f>
        <v/>
      </c>
      <c r="S26" s="43" t="str">
        <f aca="false">IF(OR($C26&lt;&gt;"Forex",N26=""),"",IF($K26="",0.0001,$K26)*N26*IF($J26="",1,$J26))</f>
        <v/>
      </c>
      <c r="T26" s="43" t="str">
        <f aca="false">IF(OR(Q26="",N26=""),"",IF(Q26=0,"",Q26*N26*IF($J26="",1,$J26)))</f>
        <v/>
      </c>
      <c r="U26" s="42" t="str">
        <f aca="false">IF(OR(T26="",O26=""),"",ROUNDDOWN(P26/T26/O26+0.000000001,0)*O26)</f>
        <v/>
      </c>
      <c r="V26" s="42" t="str">
        <f aca="false">IF(U26="","",IF(N(INDEX($G$4:$G$7,MATCH($C26,$D$4:$D$7,0)))=0,"",ROUNDDOWN(N($B$4)*INDEX($G$4:$G$7,MATCH($C26,$D$4:$D$7,0))/($E26*N26*IF($J26="",1,$J26))/O26+0.000000001,0)*O26))</f>
        <v/>
      </c>
      <c r="W26" s="46" t="str">
        <f aca="false">IF(U26="","",IF(V26="",U26,MIN(U26,V26)))</f>
        <v/>
      </c>
      <c r="X26" s="47" t="str">
        <f aca="false">IF($E26="","",IFERROR(INDEX($H$4:$H$7,MATCH($C26,$D$4:$D$7,0)),""))</f>
        <v/>
      </c>
      <c r="Y26" s="43" t="str">
        <f aca="false">IF(W26="","",W26*T26)</f>
        <v/>
      </c>
      <c r="Z26" s="40" t="str">
        <f aca="false">IF(OR(Y26="",N($B$4)=0),"",Y26/$B$4)</f>
        <v/>
      </c>
      <c r="AA26" s="43" t="str">
        <f aca="false">IF(W26="","",W26*$E26*N26*IF($J26="",1,$J26))</f>
        <v/>
      </c>
      <c r="AB26" s="44" t="str">
        <f aca="false">IF(OR(Q26="",N(Q26)=0),"",IF($G26&lt;&gt;"",$G26,$E26+SIGN($E26-$F26)*$B$6*Q26))</f>
        <v/>
      </c>
      <c r="AC26" s="48" t="str">
        <f aca="false">IF(AB26="","",ABS(AB26-$E26)/Q26)</f>
        <v/>
      </c>
      <c r="AD26" s="43" t="str">
        <f aca="false">IF(OR(W26="",AB26=""),"",W26*ABS(AB26-$E26)*N26*IF($J26="",1,$J26))</f>
        <v/>
      </c>
      <c r="AE26" s="47" t="str">
        <f aca="false">IF($E26="","",IF(N($B$4)&lt;=0,"Enter account size",IF(ISNA(MATCH($C26,$D$4:$D$7,0)),"Pick a market",IF($F26="","Enter stop price",IF(Q26=0,"Stop equals entry",IF(AND($D26="Long",$F26&gt;$E26),"Stop above entry for a long",IF(AND($D26="Short",$F26&lt;$E26),"Stop below entry for a short",IF(N26="","Enter multiplier",IF(AND($G26&lt;&gt;"",($G26-$E26)*($E26-$F26)&lt;=0),"Target on wrong side of entry",IF(W26=0,"Size rounds to 0: risk too small",IF(W26&lt;U26,"Capped by max position","OK")))))))))))</f>
        <v/>
      </c>
    </row>
    <row r="27" customFormat="false" ht="15" hidden="false" customHeight="false" outlineLevel="0" collapsed="false">
      <c r="A27" s="32"/>
      <c r="B27" s="33"/>
      <c r="C27" s="54"/>
      <c r="D27" s="54"/>
      <c r="E27" s="34"/>
      <c r="F27" s="34"/>
      <c r="G27" s="34"/>
      <c r="H27" s="35"/>
      <c r="I27" s="36"/>
      <c r="J27" s="37"/>
      <c r="K27" s="38"/>
      <c r="L27" s="39"/>
      <c r="M27" s="40" t="str">
        <f aca="false">IF($E27="","",IF($H27&lt;&gt;"",$H27,$B$5))</f>
        <v/>
      </c>
      <c r="N27" s="41" t="str">
        <f aca="false">IF($E27="","",IF($I27&lt;&gt;"",$I27,IFERROR(IF(N(INDEX($E$4:$E$7,MATCH($C27,$D$4:$D$7,0)))=0,"",INDEX($E$4:$E$7,MATCH($C27,$D$4:$D$7,0))),"")))</f>
        <v/>
      </c>
      <c r="O27" s="42" t="str">
        <f aca="false">IF($E27="","",IF($L27&lt;&gt;"",$L27,IFERROR(IF(N(INDEX($F$4:$F$7,MATCH($C27,$D$4:$D$7,0)))=0,"",INDEX($F$4:$F$7,MATCH($C27,$D$4:$D$7,0))),"")))</f>
        <v/>
      </c>
      <c r="P27" s="43" t="str">
        <f aca="false">IF($E27="","",N($B$4)*M27)</f>
        <v/>
      </c>
      <c r="Q27" s="44" t="str">
        <f aca="false">IF(OR($E27="",$F27=""),"",ABS($E27-$F27))</f>
        <v/>
      </c>
      <c r="R27" s="45" t="str">
        <f aca="false">IF(OR($C27&lt;&gt;"Forex",Q27=""),"",Q27/IF($K27="",0.0001,$K27))</f>
        <v/>
      </c>
      <c r="S27" s="43" t="str">
        <f aca="false">IF(OR($C27&lt;&gt;"Forex",N27=""),"",IF($K27="",0.0001,$K27)*N27*IF($J27="",1,$J27))</f>
        <v/>
      </c>
      <c r="T27" s="43" t="str">
        <f aca="false">IF(OR(Q27="",N27=""),"",IF(Q27=0,"",Q27*N27*IF($J27="",1,$J27)))</f>
        <v/>
      </c>
      <c r="U27" s="42" t="str">
        <f aca="false">IF(OR(T27="",O27=""),"",ROUNDDOWN(P27/T27/O27+0.000000001,0)*O27)</f>
        <v/>
      </c>
      <c r="V27" s="42" t="str">
        <f aca="false">IF(U27="","",IF(N(INDEX($G$4:$G$7,MATCH($C27,$D$4:$D$7,0)))=0,"",ROUNDDOWN(N($B$4)*INDEX($G$4:$G$7,MATCH($C27,$D$4:$D$7,0))/($E27*N27*IF($J27="",1,$J27))/O27+0.000000001,0)*O27))</f>
        <v/>
      </c>
      <c r="W27" s="46" t="str">
        <f aca="false">IF(U27="","",IF(V27="",U27,MIN(U27,V27)))</f>
        <v/>
      </c>
      <c r="X27" s="47" t="str">
        <f aca="false">IF($E27="","",IFERROR(INDEX($H$4:$H$7,MATCH($C27,$D$4:$D$7,0)),""))</f>
        <v/>
      </c>
      <c r="Y27" s="43" t="str">
        <f aca="false">IF(W27="","",W27*T27)</f>
        <v/>
      </c>
      <c r="Z27" s="40" t="str">
        <f aca="false">IF(OR(Y27="",N($B$4)=0),"",Y27/$B$4)</f>
        <v/>
      </c>
      <c r="AA27" s="43" t="str">
        <f aca="false">IF(W27="","",W27*$E27*N27*IF($J27="",1,$J27))</f>
        <v/>
      </c>
      <c r="AB27" s="44" t="str">
        <f aca="false">IF(OR(Q27="",N(Q27)=0),"",IF($G27&lt;&gt;"",$G27,$E27+SIGN($E27-$F27)*$B$6*Q27))</f>
        <v/>
      </c>
      <c r="AC27" s="48" t="str">
        <f aca="false">IF(AB27="","",ABS(AB27-$E27)/Q27)</f>
        <v/>
      </c>
      <c r="AD27" s="43" t="str">
        <f aca="false">IF(OR(W27="",AB27=""),"",W27*ABS(AB27-$E27)*N27*IF($J27="",1,$J27))</f>
        <v/>
      </c>
      <c r="AE27" s="47" t="str">
        <f aca="false">IF($E27="","",IF(N($B$4)&lt;=0,"Enter account size",IF(ISNA(MATCH($C27,$D$4:$D$7,0)),"Pick a market",IF($F27="","Enter stop price",IF(Q27=0,"Stop equals entry",IF(AND($D27="Long",$F27&gt;$E27),"Stop above entry for a long",IF(AND($D27="Short",$F27&lt;$E27),"Stop below entry for a short",IF(N27="","Enter multiplier",IF(AND($G27&lt;&gt;"",($G27-$E27)*($E27-$F27)&lt;=0),"Target on wrong side of entry",IF(W27=0,"Size rounds to 0: risk too small",IF(W27&lt;U27,"Capped by max position","OK")))))))))))</f>
        <v/>
      </c>
    </row>
    <row r="28" customFormat="false" ht="15" hidden="false" customHeight="false" outlineLevel="0" collapsed="false">
      <c r="A28" s="32"/>
      <c r="B28" s="33"/>
      <c r="C28" s="54"/>
      <c r="D28" s="54"/>
      <c r="E28" s="34"/>
      <c r="F28" s="34"/>
      <c r="G28" s="34"/>
      <c r="H28" s="35"/>
      <c r="I28" s="36"/>
      <c r="J28" s="37"/>
      <c r="K28" s="38"/>
      <c r="L28" s="39"/>
      <c r="M28" s="40" t="str">
        <f aca="false">IF($E28="","",IF($H28&lt;&gt;"",$H28,$B$5))</f>
        <v/>
      </c>
      <c r="N28" s="41" t="str">
        <f aca="false">IF($E28="","",IF($I28&lt;&gt;"",$I28,IFERROR(IF(N(INDEX($E$4:$E$7,MATCH($C28,$D$4:$D$7,0)))=0,"",INDEX($E$4:$E$7,MATCH($C28,$D$4:$D$7,0))),"")))</f>
        <v/>
      </c>
      <c r="O28" s="42" t="str">
        <f aca="false">IF($E28="","",IF($L28&lt;&gt;"",$L28,IFERROR(IF(N(INDEX($F$4:$F$7,MATCH($C28,$D$4:$D$7,0)))=0,"",INDEX($F$4:$F$7,MATCH($C28,$D$4:$D$7,0))),"")))</f>
        <v/>
      </c>
      <c r="P28" s="43" t="str">
        <f aca="false">IF($E28="","",N($B$4)*M28)</f>
        <v/>
      </c>
      <c r="Q28" s="44" t="str">
        <f aca="false">IF(OR($E28="",$F28=""),"",ABS($E28-$F28))</f>
        <v/>
      </c>
      <c r="R28" s="45" t="str">
        <f aca="false">IF(OR($C28&lt;&gt;"Forex",Q28=""),"",Q28/IF($K28="",0.0001,$K28))</f>
        <v/>
      </c>
      <c r="S28" s="43" t="str">
        <f aca="false">IF(OR($C28&lt;&gt;"Forex",N28=""),"",IF($K28="",0.0001,$K28)*N28*IF($J28="",1,$J28))</f>
        <v/>
      </c>
      <c r="T28" s="43" t="str">
        <f aca="false">IF(OR(Q28="",N28=""),"",IF(Q28=0,"",Q28*N28*IF($J28="",1,$J28)))</f>
        <v/>
      </c>
      <c r="U28" s="42" t="str">
        <f aca="false">IF(OR(T28="",O28=""),"",ROUNDDOWN(P28/T28/O28+0.000000001,0)*O28)</f>
        <v/>
      </c>
      <c r="V28" s="42" t="str">
        <f aca="false">IF(U28="","",IF(N(INDEX($G$4:$G$7,MATCH($C28,$D$4:$D$7,0)))=0,"",ROUNDDOWN(N($B$4)*INDEX($G$4:$G$7,MATCH($C28,$D$4:$D$7,0))/($E28*N28*IF($J28="",1,$J28))/O28+0.000000001,0)*O28))</f>
        <v/>
      </c>
      <c r="W28" s="46" t="str">
        <f aca="false">IF(U28="","",IF(V28="",U28,MIN(U28,V28)))</f>
        <v/>
      </c>
      <c r="X28" s="47" t="str">
        <f aca="false">IF($E28="","",IFERROR(INDEX($H$4:$H$7,MATCH($C28,$D$4:$D$7,0)),""))</f>
        <v/>
      </c>
      <c r="Y28" s="43" t="str">
        <f aca="false">IF(W28="","",W28*T28)</f>
        <v/>
      </c>
      <c r="Z28" s="40" t="str">
        <f aca="false">IF(OR(Y28="",N($B$4)=0),"",Y28/$B$4)</f>
        <v/>
      </c>
      <c r="AA28" s="43" t="str">
        <f aca="false">IF(W28="","",W28*$E28*N28*IF($J28="",1,$J28))</f>
        <v/>
      </c>
      <c r="AB28" s="44" t="str">
        <f aca="false">IF(OR(Q28="",N(Q28)=0),"",IF($G28&lt;&gt;"",$G28,$E28+SIGN($E28-$F28)*$B$6*Q28))</f>
        <v/>
      </c>
      <c r="AC28" s="48" t="str">
        <f aca="false">IF(AB28="","",ABS(AB28-$E28)/Q28)</f>
        <v/>
      </c>
      <c r="AD28" s="43" t="str">
        <f aca="false">IF(OR(W28="",AB28=""),"",W28*ABS(AB28-$E28)*N28*IF($J28="",1,$J28))</f>
        <v/>
      </c>
      <c r="AE28" s="47" t="str">
        <f aca="false">IF($E28="","",IF(N($B$4)&lt;=0,"Enter account size",IF(ISNA(MATCH($C28,$D$4:$D$7,0)),"Pick a market",IF($F28="","Enter stop price",IF(Q28=0,"Stop equals entry",IF(AND($D28="Long",$F28&gt;$E28),"Stop above entry for a long",IF(AND($D28="Short",$F28&lt;$E28),"Stop below entry for a short",IF(N28="","Enter multiplier",IF(AND($G28&lt;&gt;"",($G28-$E28)*($E28-$F28)&lt;=0),"Target on wrong side of entry",IF(W28=0,"Size rounds to 0: risk too small",IF(W28&lt;U28,"Capped by max position","OK")))))))))))</f>
        <v/>
      </c>
    </row>
    <row r="29" customFormat="false" ht="15" hidden="false" customHeight="false" outlineLevel="0" collapsed="false">
      <c r="A29" s="32"/>
      <c r="B29" s="33"/>
      <c r="C29" s="54"/>
      <c r="D29" s="54"/>
      <c r="E29" s="34"/>
      <c r="F29" s="34"/>
      <c r="G29" s="34"/>
      <c r="H29" s="35"/>
      <c r="I29" s="36"/>
      <c r="J29" s="37"/>
      <c r="K29" s="38"/>
      <c r="L29" s="39"/>
      <c r="M29" s="40" t="str">
        <f aca="false">IF($E29="","",IF($H29&lt;&gt;"",$H29,$B$5))</f>
        <v/>
      </c>
      <c r="N29" s="41" t="str">
        <f aca="false">IF($E29="","",IF($I29&lt;&gt;"",$I29,IFERROR(IF(N(INDEX($E$4:$E$7,MATCH($C29,$D$4:$D$7,0)))=0,"",INDEX($E$4:$E$7,MATCH($C29,$D$4:$D$7,0))),"")))</f>
        <v/>
      </c>
      <c r="O29" s="42" t="str">
        <f aca="false">IF($E29="","",IF($L29&lt;&gt;"",$L29,IFERROR(IF(N(INDEX($F$4:$F$7,MATCH($C29,$D$4:$D$7,0)))=0,"",INDEX($F$4:$F$7,MATCH($C29,$D$4:$D$7,0))),"")))</f>
        <v/>
      </c>
      <c r="P29" s="43" t="str">
        <f aca="false">IF($E29="","",N($B$4)*M29)</f>
        <v/>
      </c>
      <c r="Q29" s="44" t="str">
        <f aca="false">IF(OR($E29="",$F29=""),"",ABS($E29-$F29))</f>
        <v/>
      </c>
      <c r="R29" s="45" t="str">
        <f aca="false">IF(OR($C29&lt;&gt;"Forex",Q29=""),"",Q29/IF($K29="",0.0001,$K29))</f>
        <v/>
      </c>
      <c r="S29" s="43" t="str">
        <f aca="false">IF(OR($C29&lt;&gt;"Forex",N29=""),"",IF($K29="",0.0001,$K29)*N29*IF($J29="",1,$J29))</f>
        <v/>
      </c>
      <c r="T29" s="43" t="str">
        <f aca="false">IF(OR(Q29="",N29=""),"",IF(Q29=0,"",Q29*N29*IF($J29="",1,$J29)))</f>
        <v/>
      </c>
      <c r="U29" s="42" t="str">
        <f aca="false">IF(OR(T29="",O29=""),"",ROUNDDOWN(P29/T29/O29+0.000000001,0)*O29)</f>
        <v/>
      </c>
      <c r="V29" s="42" t="str">
        <f aca="false">IF(U29="","",IF(N(INDEX($G$4:$G$7,MATCH($C29,$D$4:$D$7,0)))=0,"",ROUNDDOWN(N($B$4)*INDEX($G$4:$G$7,MATCH($C29,$D$4:$D$7,0))/($E29*N29*IF($J29="",1,$J29))/O29+0.000000001,0)*O29))</f>
        <v/>
      </c>
      <c r="W29" s="46" t="str">
        <f aca="false">IF(U29="","",IF(V29="",U29,MIN(U29,V29)))</f>
        <v/>
      </c>
      <c r="X29" s="47" t="str">
        <f aca="false">IF($E29="","",IFERROR(INDEX($H$4:$H$7,MATCH($C29,$D$4:$D$7,0)),""))</f>
        <v/>
      </c>
      <c r="Y29" s="43" t="str">
        <f aca="false">IF(W29="","",W29*T29)</f>
        <v/>
      </c>
      <c r="Z29" s="40" t="str">
        <f aca="false">IF(OR(Y29="",N($B$4)=0),"",Y29/$B$4)</f>
        <v/>
      </c>
      <c r="AA29" s="43" t="str">
        <f aca="false">IF(W29="","",W29*$E29*N29*IF($J29="",1,$J29))</f>
        <v/>
      </c>
      <c r="AB29" s="44" t="str">
        <f aca="false">IF(OR(Q29="",N(Q29)=0),"",IF($G29&lt;&gt;"",$G29,$E29+SIGN($E29-$F29)*$B$6*Q29))</f>
        <v/>
      </c>
      <c r="AC29" s="48" t="str">
        <f aca="false">IF(AB29="","",ABS(AB29-$E29)/Q29)</f>
        <v/>
      </c>
      <c r="AD29" s="43" t="str">
        <f aca="false">IF(OR(W29="",AB29=""),"",W29*ABS(AB29-$E29)*N29*IF($J29="",1,$J29))</f>
        <v/>
      </c>
      <c r="AE29" s="47" t="str">
        <f aca="false">IF($E29="","",IF(N($B$4)&lt;=0,"Enter account size",IF(ISNA(MATCH($C29,$D$4:$D$7,0)),"Pick a market",IF($F29="","Enter stop price",IF(Q29=0,"Stop equals entry",IF(AND($D29="Long",$F29&gt;$E29),"Stop above entry for a long",IF(AND($D29="Short",$F29&lt;$E29),"Stop below entry for a short",IF(N29="","Enter multiplier",IF(AND($G29&lt;&gt;"",($G29-$E29)*($E29-$F29)&lt;=0),"Target on wrong side of entry",IF(W29=0,"Size rounds to 0: risk too small",IF(W29&lt;U29,"Capped by max position","OK")))))))))))</f>
        <v/>
      </c>
    </row>
    <row r="30" customFormat="false" ht="15" hidden="false" customHeight="false" outlineLevel="0" collapsed="false">
      <c r="A30" s="32"/>
      <c r="B30" s="33"/>
      <c r="C30" s="54"/>
      <c r="D30" s="54"/>
      <c r="E30" s="34"/>
      <c r="F30" s="34"/>
      <c r="G30" s="34"/>
      <c r="H30" s="35"/>
      <c r="I30" s="36"/>
      <c r="J30" s="37"/>
      <c r="K30" s="38"/>
      <c r="L30" s="39"/>
      <c r="M30" s="40" t="str">
        <f aca="false">IF($E30="","",IF($H30&lt;&gt;"",$H30,$B$5))</f>
        <v/>
      </c>
      <c r="N30" s="41" t="str">
        <f aca="false">IF($E30="","",IF($I30&lt;&gt;"",$I30,IFERROR(IF(N(INDEX($E$4:$E$7,MATCH($C30,$D$4:$D$7,0)))=0,"",INDEX($E$4:$E$7,MATCH($C30,$D$4:$D$7,0))),"")))</f>
        <v/>
      </c>
      <c r="O30" s="42" t="str">
        <f aca="false">IF($E30="","",IF($L30&lt;&gt;"",$L30,IFERROR(IF(N(INDEX($F$4:$F$7,MATCH($C30,$D$4:$D$7,0)))=0,"",INDEX($F$4:$F$7,MATCH($C30,$D$4:$D$7,0))),"")))</f>
        <v/>
      </c>
      <c r="P30" s="43" t="str">
        <f aca="false">IF($E30="","",N($B$4)*M30)</f>
        <v/>
      </c>
      <c r="Q30" s="44" t="str">
        <f aca="false">IF(OR($E30="",$F30=""),"",ABS($E30-$F30))</f>
        <v/>
      </c>
      <c r="R30" s="45" t="str">
        <f aca="false">IF(OR($C30&lt;&gt;"Forex",Q30=""),"",Q30/IF($K30="",0.0001,$K30))</f>
        <v/>
      </c>
      <c r="S30" s="43" t="str">
        <f aca="false">IF(OR($C30&lt;&gt;"Forex",N30=""),"",IF($K30="",0.0001,$K30)*N30*IF($J30="",1,$J30))</f>
        <v/>
      </c>
      <c r="T30" s="43" t="str">
        <f aca="false">IF(OR(Q30="",N30=""),"",IF(Q30=0,"",Q30*N30*IF($J30="",1,$J30)))</f>
        <v/>
      </c>
      <c r="U30" s="42" t="str">
        <f aca="false">IF(OR(T30="",O30=""),"",ROUNDDOWN(P30/T30/O30+0.000000001,0)*O30)</f>
        <v/>
      </c>
      <c r="V30" s="42" t="str">
        <f aca="false">IF(U30="","",IF(N(INDEX($G$4:$G$7,MATCH($C30,$D$4:$D$7,0)))=0,"",ROUNDDOWN(N($B$4)*INDEX($G$4:$G$7,MATCH($C30,$D$4:$D$7,0))/($E30*N30*IF($J30="",1,$J30))/O30+0.000000001,0)*O30))</f>
        <v/>
      </c>
      <c r="W30" s="46" t="str">
        <f aca="false">IF(U30="","",IF(V30="",U30,MIN(U30,V30)))</f>
        <v/>
      </c>
      <c r="X30" s="47" t="str">
        <f aca="false">IF($E30="","",IFERROR(INDEX($H$4:$H$7,MATCH($C30,$D$4:$D$7,0)),""))</f>
        <v/>
      </c>
      <c r="Y30" s="43" t="str">
        <f aca="false">IF(W30="","",W30*T30)</f>
        <v/>
      </c>
      <c r="Z30" s="40" t="str">
        <f aca="false">IF(OR(Y30="",N($B$4)=0),"",Y30/$B$4)</f>
        <v/>
      </c>
      <c r="AA30" s="43" t="str">
        <f aca="false">IF(W30="","",W30*$E30*N30*IF($J30="",1,$J30))</f>
        <v/>
      </c>
      <c r="AB30" s="44" t="str">
        <f aca="false">IF(OR(Q30="",N(Q30)=0),"",IF($G30&lt;&gt;"",$G30,$E30+SIGN($E30-$F30)*$B$6*Q30))</f>
        <v/>
      </c>
      <c r="AC30" s="48" t="str">
        <f aca="false">IF(AB30="","",ABS(AB30-$E30)/Q30)</f>
        <v/>
      </c>
      <c r="AD30" s="43" t="str">
        <f aca="false">IF(OR(W30="",AB30=""),"",W30*ABS(AB30-$E30)*N30*IF($J30="",1,$J30))</f>
        <v/>
      </c>
      <c r="AE30" s="47" t="str">
        <f aca="false">IF($E30="","",IF(N($B$4)&lt;=0,"Enter account size",IF(ISNA(MATCH($C30,$D$4:$D$7,0)),"Pick a market",IF($F30="","Enter stop price",IF(Q30=0,"Stop equals entry",IF(AND($D30="Long",$F30&gt;$E30),"Stop above entry for a long",IF(AND($D30="Short",$F30&lt;$E30),"Stop below entry for a short",IF(N30="","Enter multiplier",IF(AND($G30&lt;&gt;"",($G30-$E30)*($E30-$F30)&lt;=0),"Target on wrong side of entry",IF(W30=0,"Size rounds to 0: risk too small",IF(W30&lt;U30,"Capped by max position","OK")))))))))))</f>
        <v/>
      </c>
    </row>
    <row r="31" customFormat="false" ht="15" hidden="false" customHeight="false" outlineLevel="0" collapsed="false">
      <c r="A31" s="32"/>
      <c r="B31" s="33"/>
      <c r="C31" s="54"/>
      <c r="D31" s="54"/>
      <c r="E31" s="34"/>
      <c r="F31" s="34"/>
      <c r="G31" s="34"/>
      <c r="H31" s="35"/>
      <c r="I31" s="36"/>
      <c r="J31" s="37"/>
      <c r="K31" s="38"/>
      <c r="L31" s="39"/>
      <c r="M31" s="40" t="str">
        <f aca="false">IF($E31="","",IF($H31&lt;&gt;"",$H31,$B$5))</f>
        <v/>
      </c>
      <c r="N31" s="41" t="str">
        <f aca="false">IF($E31="","",IF($I31&lt;&gt;"",$I31,IFERROR(IF(N(INDEX($E$4:$E$7,MATCH($C31,$D$4:$D$7,0)))=0,"",INDEX($E$4:$E$7,MATCH($C31,$D$4:$D$7,0))),"")))</f>
        <v/>
      </c>
      <c r="O31" s="42" t="str">
        <f aca="false">IF($E31="","",IF($L31&lt;&gt;"",$L31,IFERROR(IF(N(INDEX($F$4:$F$7,MATCH($C31,$D$4:$D$7,0)))=0,"",INDEX($F$4:$F$7,MATCH($C31,$D$4:$D$7,0))),"")))</f>
        <v/>
      </c>
      <c r="P31" s="43" t="str">
        <f aca="false">IF($E31="","",N($B$4)*M31)</f>
        <v/>
      </c>
      <c r="Q31" s="44" t="str">
        <f aca="false">IF(OR($E31="",$F31=""),"",ABS($E31-$F31))</f>
        <v/>
      </c>
      <c r="R31" s="45" t="str">
        <f aca="false">IF(OR($C31&lt;&gt;"Forex",Q31=""),"",Q31/IF($K31="",0.0001,$K31))</f>
        <v/>
      </c>
      <c r="S31" s="43" t="str">
        <f aca="false">IF(OR($C31&lt;&gt;"Forex",N31=""),"",IF($K31="",0.0001,$K31)*N31*IF($J31="",1,$J31))</f>
        <v/>
      </c>
      <c r="T31" s="43" t="str">
        <f aca="false">IF(OR(Q31="",N31=""),"",IF(Q31=0,"",Q31*N31*IF($J31="",1,$J31)))</f>
        <v/>
      </c>
      <c r="U31" s="42" t="str">
        <f aca="false">IF(OR(T31="",O31=""),"",ROUNDDOWN(P31/T31/O31+0.000000001,0)*O31)</f>
        <v/>
      </c>
      <c r="V31" s="42" t="str">
        <f aca="false">IF(U31="","",IF(N(INDEX($G$4:$G$7,MATCH($C31,$D$4:$D$7,0)))=0,"",ROUNDDOWN(N($B$4)*INDEX($G$4:$G$7,MATCH($C31,$D$4:$D$7,0))/($E31*N31*IF($J31="",1,$J31))/O31+0.000000001,0)*O31))</f>
        <v/>
      </c>
      <c r="W31" s="46" t="str">
        <f aca="false">IF(U31="","",IF(V31="",U31,MIN(U31,V31)))</f>
        <v/>
      </c>
      <c r="X31" s="47" t="str">
        <f aca="false">IF($E31="","",IFERROR(INDEX($H$4:$H$7,MATCH($C31,$D$4:$D$7,0)),""))</f>
        <v/>
      </c>
      <c r="Y31" s="43" t="str">
        <f aca="false">IF(W31="","",W31*T31)</f>
        <v/>
      </c>
      <c r="Z31" s="40" t="str">
        <f aca="false">IF(OR(Y31="",N($B$4)=0),"",Y31/$B$4)</f>
        <v/>
      </c>
      <c r="AA31" s="43" t="str">
        <f aca="false">IF(W31="","",W31*$E31*N31*IF($J31="",1,$J31))</f>
        <v/>
      </c>
      <c r="AB31" s="44" t="str">
        <f aca="false">IF(OR(Q31="",N(Q31)=0),"",IF($G31&lt;&gt;"",$G31,$E31+SIGN($E31-$F31)*$B$6*Q31))</f>
        <v/>
      </c>
      <c r="AC31" s="48" t="str">
        <f aca="false">IF(AB31="","",ABS(AB31-$E31)/Q31)</f>
        <v/>
      </c>
      <c r="AD31" s="43" t="str">
        <f aca="false">IF(OR(W31="",AB31=""),"",W31*ABS(AB31-$E31)*N31*IF($J31="",1,$J31))</f>
        <v/>
      </c>
      <c r="AE31" s="47" t="str">
        <f aca="false">IF($E31="","",IF(N($B$4)&lt;=0,"Enter account size",IF(ISNA(MATCH($C31,$D$4:$D$7,0)),"Pick a market",IF($F31="","Enter stop price",IF(Q31=0,"Stop equals entry",IF(AND($D31="Long",$F31&gt;$E31),"Stop above entry for a long",IF(AND($D31="Short",$F31&lt;$E31),"Stop below entry for a short",IF(N31="","Enter multiplier",IF(AND($G31&lt;&gt;"",($G31-$E31)*($E31-$F31)&lt;=0),"Target on wrong side of entry",IF(W31=0,"Size rounds to 0: risk too small",IF(W31&lt;U31,"Capped by max position","OK")))))))))))</f>
        <v/>
      </c>
    </row>
    <row r="32" customFormat="false" ht="15" hidden="false" customHeight="false" outlineLevel="0" collapsed="false">
      <c r="A32" s="32"/>
      <c r="B32" s="33"/>
      <c r="C32" s="54"/>
      <c r="D32" s="54"/>
      <c r="E32" s="34"/>
      <c r="F32" s="34"/>
      <c r="G32" s="34"/>
      <c r="H32" s="35"/>
      <c r="I32" s="36"/>
      <c r="J32" s="37"/>
      <c r="K32" s="38"/>
      <c r="L32" s="39"/>
      <c r="M32" s="40" t="str">
        <f aca="false">IF($E32="","",IF($H32&lt;&gt;"",$H32,$B$5))</f>
        <v/>
      </c>
      <c r="N32" s="41" t="str">
        <f aca="false">IF($E32="","",IF($I32&lt;&gt;"",$I32,IFERROR(IF(N(INDEX($E$4:$E$7,MATCH($C32,$D$4:$D$7,0)))=0,"",INDEX($E$4:$E$7,MATCH($C32,$D$4:$D$7,0))),"")))</f>
        <v/>
      </c>
      <c r="O32" s="42" t="str">
        <f aca="false">IF($E32="","",IF($L32&lt;&gt;"",$L32,IFERROR(IF(N(INDEX($F$4:$F$7,MATCH($C32,$D$4:$D$7,0)))=0,"",INDEX($F$4:$F$7,MATCH($C32,$D$4:$D$7,0))),"")))</f>
        <v/>
      </c>
      <c r="P32" s="43" t="str">
        <f aca="false">IF($E32="","",N($B$4)*M32)</f>
        <v/>
      </c>
      <c r="Q32" s="44" t="str">
        <f aca="false">IF(OR($E32="",$F32=""),"",ABS($E32-$F32))</f>
        <v/>
      </c>
      <c r="R32" s="45" t="str">
        <f aca="false">IF(OR($C32&lt;&gt;"Forex",Q32=""),"",Q32/IF($K32="",0.0001,$K32))</f>
        <v/>
      </c>
      <c r="S32" s="43" t="str">
        <f aca="false">IF(OR($C32&lt;&gt;"Forex",N32=""),"",IF($K32="",0.0001,$K32)*N32*IF($J32="",1,$J32))</f>
        <v/>
      </c>
      <c r="T32" s="43" t="str">
        <f aca="false">IF(OR(Q32="",N32=""),"",IF(Q32=0,"",Q32*N32*IF($J32="",1,$J32)))</f>
        <v/>
      </c>
      <c r="U32" s="42" t="str">
        <f aca="false">IF(OR(T32="",O32=""),"",ROUNDDOWN(P32/T32/O32+0.000000001,0)*O32)</f>
        <v/>
      </c>
      <c r="V32" s="42" t="str">
        <f aca="false">IF(U32="","",IF(N(INDEX($G$4:$G$7,MATCH($C32,$D$4:$D$7,0)))=0,"",ROUNDDOWN(N($B$4)*INDEX($G$4:$G$7,MATCH($C32,$D$4:$D$7,0))/($E32*N32*IF($J32="",1,$J32))/O32+0.000000001,0)*O32))</f>
        <v/>
      </c>
      <c r="W32" s="46" t="str">
        <f aca="false">IF(U32="","",IF(V32="",U32,MIN(U32,V32)))</f>
        <v/>
      </c>
      <c r="X32" s="47" t="str">
        <f aca="false">IF($E32="","",IFERROR(INDEX($H$4:$H$7,MATCH($C32,$D$4:$D$7,0)),""))</f>
        <v/>
      </c>
      <c r="Y32" s="43" t="str">
        <f aca="false">IF(W32="","",W32*T32)</f>
        <v/>
      </c>
      <c r="Z32" s="40" t="str">
        <f aca="false">IF(OR(Y32="",N($B$4)=0),"",Y32/$B$4)</f>
        <v/>
      </c>
      <c r="AA32" s="43" t="str">
        <f aca="false">IF(W32="","",W32*$E32*N32*IF($J32="",1,$J32))</f>
        <v/>
      </c>
      <c r="AB32" s="44" t="str">
        <f aca="false">IF(OR(Q32="",N(Q32)=0),"",IF($G32&lt;&gt;"",$G32,$E32+SIGN($E32-$F32)*$B$6*Q32))</f>
        <v/>
      </c>
      <c r="AC32" s="48" t="str">
        <f aca="false">IF(AB32="","",ABS(AB32-$E32)/Q32)</f>
        <v/>
      </c>
      <c r="AD32" s="43" t="str">
        <f aca="false">IF(OR(W32="",AB32=""),"",W32*ABS(AB32-$E32)*N32*IF($J32="",1,$J32))</f>
        <v/>
      </c>
      <c r="AE32" s="47" t="str">
        <f aca="false">IF($E32="","",IF(N($B$4)&lt;=0,"Enter account size",IF(ISNA(MATCH($C32,$D$4:$D$7,0)),"Pick a market",IF($F32="","Enter stop price",IF(Q32=0,"Stop equals entry",IF(AND($D32="Long",$F32&gt;$E32),"Stop above entry for a long",IF(AND($D32="Short",$F32&lt;$E32),"Stop below entry for a short",IF(N32="","Enter multiplier",IF(AND($G32&lt;&gt;"",($G32-$E32)*($E32-$F32)&lt;=0),"Target on wrong side of entry",IF(W32=0,"Size rounds to 0: risk too small",IF(W32&lt;U32,"Capped by max position","OK")))))))))))</f>
        <v/>
      </c>
    </row>
    <row r="33" customFormat="false" ht="15" hidden="false" customHeight="false" outlineLevel="0" collapsed="false">
      <c r="A33" s="32"/>
      <c r="B33" s="33"/>
      <c r="C33" s="54"/>
      <c r="D33" s="54"/>
      <c r="E33" s="34"/>
      <c r="F33" s="34"/>
      <c r="G33" s="34"/>
      <c r="H33" s="35"/>
      <c r="I33" s="36"/>
      <c r="J33" s="37"/>
      <c r="K33" s="38"/>
      <c r="L33" s="39"/>
      <c r="M33" s="40" t="str">
        <f aca="false">IF($E33="","",IF($H33&lt;&gt;"",$H33,$B$5))</f>
        <v/>
      </c>
      <c r="N33" s="41" t="str">
        <f aca="false">IF($E33="","",IF($I33&lt;&gt;"",$I33,IFERROR(IF(N(INDEX($E$4:$E$7,MATCH($C33,$D$4:$D$7,0)))=0,"",INDEX($E$4:$E$7,MATCH($C33,$D$4:$D$7,0))),"")))</f>
        <v/>
      </c>
      <c r="O33" s="42" t="str">
        <f aca="false">IF($E33="","",IF($L33&lt;&gt;"",$L33,IFERROR(IF(N(INDEX($F$4:$F$7,MATCH($C33,$D$4:$D$7,0)))=0,"",INDEX($F$4:$F$7,MATCH($C33,$D$4:$D$7,0))),"")))</f>
        <v/>
      </c>
      <c r="P33" s="43" t="str">
        <f aca="false">IF($E33="","",N($B$4)*M33)</f>
        <v/>
      </c>
      <c r="Q33" s="44" t="str">
        <f aca="false">IF(OR($E33="",$F33=""),"",ABS($E33-$F33))</f>
        <v/>
      </c>
      <c r="R33" s="45" t="str">
        <f aca="false">IF(OR($C33&lt;&gt;"Forex",Q33=""),"",Q33/IF($K33="",0.0001,$K33))</f>
        <v/>
      </c>
      <c r="S33" s="43" t="str">
        <f aca="false">IF(OR($C33&lt;&gt;"Forex",N33=""),"",IF($K33="",0.0001,$K33)*N33*IF($J33="",1,$J33))</f>
        <v/>
      </c>
      <c r="T33" s="43" t="str">
        <f aca="false">IF(OR(Q33="",N33=""),"",IF(Q33=0,"",Q33*N33*IF($J33="",1,$J33)))</f>
        <v/>
      </c>
      <c r="U33" s="42" t="str">
        <f aca="false">IF(OR(T33="",O33=""),"",ROUNDDOWN(P33/T33/O33+0.000000001,0)*O33)</f>
        <v/>
      </c>
      <c r="V33" s="42" t="str">
        <f aca="false">IF(U33="","",IF(N(INDEX($G$4:$G$7,MATCH($C33,$D$4:$D$7,0)))=0,"",ROUNDDOWN(N($B$4)*INDEX($G$4:$G$7,MATCH($C33,$D$4:$D$7,0))/($E33*N33*IF($J33="",1,$J33))/O33+0.000000001,0)*O33))</f>
        <v/>
      </c>
      <c r="W33" s="46" t="str">
        <f aca="false">IF(U33="","",IF(V33="",U33,MIN(U33,V33)))</f>
        <v/>
      </c>
      <c r="X33" s="47" t="str">
        <f aca="false">IF($E33="","",IFERROR(INDEX($H$4:$H$7,MATCH($C33,$D$4:$D$7,0)),""))</f>
        <v/>
      </c>
      <c r="Y33" s="43" t="str">
        <f aca="false">IF(W33="","",W33*T33)</f>
        <v/>
      </c>
      <c r="Z33" s="40" t="str">
        <f aca="false">IF(OR(Y33="",N($B$4)=0),"",Y33/$B$4)</f>
        <v/>
      </c>
      <c r="AA33" s="43" t="str">
        <f aca="false">IF(W33="","",W33*$E33*N33*IF($J33="",1,$J33))</f>
        <v/>
      </c>
      <c r="AB33" s="44" t="str">
        <f aca="false">IF(OR(Q33="",N(Q33)=0),"",IF($G33&lt;&gt;"",$G33,$E33+SIGN($E33-$F33)*$B$6*Q33))</f>
        <v/>
      </c>
      <c r="AC33" s="48" t="str">
        <f aca="false">IF(AB33="","",ABS(AB33-$E33)/Q33)</f>
        <v/>
      </c>
      <c r="AD33" s="43" t="str">
        <f aca="false">IF(OR(W33="",AB33=""),"",W33*ABS(AB33-$E33)*N33*IF($J33="",1,$J33))</f>
        <v/>
      </c>
      <c r="AE33" s="47" t="str">
        <f aca="false">IF($E33="","",IF(N($B$4)&lt;=0,"Enter account size",IF(ISNA(MATCH($C33,$D$4:$D$7,0)),"Pick a market",IF($F33="","Enter stop price",IF(Q33=0,"Stop equals entry",IF(AND($D33="Long",$F33&gt;$E33),"Stop above entry for a long",IF(AND($D33="Short",$F33&lt;$E33),"Stop below entry for a short",IF(N33="","Enter multiplier",IF(AND($G33&lt;&gt;"",($G33-$E33)*($E33-$F33)&lt;=0),"Target on wrong side of entry",IF(W33=0,"Size rounds to 0: risk too small",IF(W33&lt;U33,"Capped by max position","OK")))))))))))</f>
        <v/>
      </c>
    </row>
    <row r="34" customFormat="false" ht="15" hidden="false" customHeight="false" outlineLevel="0" collapsed="false">
      <c r="A34" s="32"/>
      <c r="B34" s="33"/>
      <c r="C34" s="54"/>
      <c r="D34" s="54"/>
      <c r="E34" s="34"/>
      <c r="F34" s="34"/>
      <c r="G34" s="34"/>
      <c r="H34" s="35"/>
      <c r="I34" s="36"/>
      <c r="J34" s="37"/>
      <c r="K34" s="38"/>
      <c r="L34" s="39"/>
      <c r="M34" s="40" t="str">
        <f aca="false">IF($E34="","",IF($H34&lt;&gt;"",$H34,$B$5))</f>
        <v/>
      </c>
      <c r="N34" s="41" t="str">
        <f aca="false">IF($E34="","",IF($I34&lt;&gt;"",$I34,IFERROR(IF(N(INDEX($E$4:$E$7,MATCH($C34,$D$4:$D$7,0)))=0,"",INDEX($E$4:$E$7,MATCH($C34,$D$4:$D$7,0))),"")))</f>
        <v/>
      </c>
      <c r="O34" s="42" t="str">
        <f aca="false">IF($E34="","",IF($L34&lt;&gt;"",$L34,IFERROR(IF(N(INDEX($F$4:$F$7,MATCH($C34,$D$4:$D$7,0)))=0,"",INDEX($F$4:$F$7,MATCH($C34,$D$4:$D$7,0))),"")))</f>
        <v/>
      </c>
      <c r="P34" s="43" t="str">
        <f aca="false">IF($E34="","",N($B$4)*M34)</f>
        <v/>
      </c>
      <c r="Q34" s="44" t="str">
        <f aca="false">IF(OR($E34="",$F34=""),"",ABS($E34-$F34))</f>
        <v/>
      </c>
      <c r="R34" s="45" t="str">
        <f aca="false">IF(OR($C34&lt;&gt;"Forex",Q34=""),"",Q34/IF($K34="",0.0001,$K34))</f>
        <v/>
      </c>
      <c r="S34" s="43" t="str">
        <f aca="false">IF(OR($C34&lt;&gt;"Forex",N34=""),"",IF($K34="",0.0001,$K34)*N34*IF($J34="",1,$J34))</f>
        <v/>
      </c>
      <c r="T34" s="43" t="str">
        <f aca="false">IF(OR(Q34="",N34=""),"",IF(Q34=0,"",Q34*N34*IF($J34="",1,$J34)))</f>
        <v/>
      </c>
      <c r="U34" s="42" t="str">
        <f aca="false">IF(OR(T34="",O34=""),"",ROUNDDOWN(P34/T34/O34+0.000000001,0)*O34)</f>
        <v/>
      </c>
      <c r="V34" s="42" t="str">
        <f aca="false">IF(U34="","",IF(N(INDEX($G$4:$G$7,MATCH($C34,$D$4:$D$7,0)))=0,"",ROUNDDOWN(N($B$4)*INDEX($G$4:$G$7,MATCH($C34,$D$4:$D$7,0))/($E34*N34*IF($J34="",1,$J34))/O34+0.000000001,0)*O34))</f>
        <v/>
      </c>
      <c r="W34" s="46" t="str">
        <f aca="false">IF(U34="","",IF(V34="",U34,MIN(U34,V34)))</f>
        <v/>
      </c>
      <c r="X34" s="47" t="str">
        <f aca="false">IF($E34="","",IFERROR(INDEX($H$4:$H$7,MATCH($C34,$D$4:$D$7,0)),""))</f>
        <v/>
      </c>
      <c r="Y34" s="43" t="str">
        <f aca="false">IF(W34="","",W34*T34)</f>
        <v/>
      </c>
      <c r="Z34" s="40" t="str">
        <f aca="false">IF(OR(Y34="",N($B$4)=0),"",Y34/$B$4)</f>
        <v/>
      </c>
      <c r="AA34" s="43" t="str">
        <f aca="false">IF(W34="","",W34*$E34*N34*IF($J34="",1,$J34))</f>
        <v/>
      </c>
      <c r="AB34" s="44" t="str">
        <f aca="false">IF(OR(Q34="",N(Q34)=0),"",IF($G34&lt;&gt;"",$G34,$E34+SIGN($E34-$F34)*$B$6*Q34))</f>
        <v/>
      </c>
      <c r="AC34" s="48" t="str">
        <f aca="false">IF(AB34="","",ABS(AB34-$E34)/Q34)</f>
        <v/>
      </c>
      <c r="AD34" s="43" t="str">
        <f aca="false">IF(OR(W34="",AB34=""),"",W34*ABS(AB34-$E34)*N34*IF($J34="",1,$J34))</f>
        <v/>
      </c>
      <c r="AE34" s="47" t="str">
        <f aca="false">IF($E34="","",IF(N($B$4)&lt;=0,"Enter account size",IF(ISNA(MATCH($C34,$D$4:$D$7,0)),"Pick a market",IF($F34="","Enter stop price",IF(Q34=0,"Stop equals entry",IF(AND($D34="Long",$F34&gt;$E34),"Stop above entry for a long",IF(AND($D34="Short",$F34&lt;$E34),"Stop below entry for a short",IF(N34="","Enter multiplier",IF(AND($G34&lt;&gt;"",($G34-$E34)*($E34-$F34)&lt;=0),"Target on wrong side of entry",IF(W34=0,"Size rounds to 0: risk too small",IF(W34&lt;U34,"Capped by max position","OK")))))))))))</f>
        <v/>
      </c>
    </row>
    <row r="35" customFormat="false" ht="15" hidden="false" customHeight="false" outlineLevel="0" collapsed="false">
      <c r="A35" s="32"/>
      <c r="B35" s="33"/>
      <c r="C35" s="54"/>
      <c r="D35" s="54"/>
      <c r="E35" s="34"/>
      <c r="F35" s="34"/>
      <c r="G35" s="34"/>
      <c r="H35" s="35"/>
      <c r="I35" s="36"/>
      <c r="J35" s="37"/>
      <c r="K35" s="38"/>
      <c r="L35" s="39"/>
      <c r="M35" s="40" t="str">
        <f aca="false">IF($E35="","",IF($H35&lt;&gt;"",$H35,$B$5))</f>
        <v/>
      </c>
      <c r="N35" s="41" t="str">
        <f aca="false">IF($E35="","",IF($I35&lt;&gt;"",$I35,IFERROR(IF(N(INDEX($E$4:$E$7,MATCH($C35,$D$4:$D$7,0)))=0,"",INDEX($E$4:$E$7,MATCH($C35,$D$4:$D$7,0))),"")))</f>
        <v/>
      </c>
      <c r="O35" s="42" t="str">
        <f aca="false">IF($E35="","",IF($L35&lt;&gt;"",$L35,IFERROR(IF(N(INDEX($F$4:$F$7,MATCH($C35,$D$4:$D$7,0)))=0,"",INDEX($F$4:$F$7,MATCH($C35,$D$4:$D$7,0))),"")))</f>
        <v/>
      </c>
      <c r="P35" s="43" t="str">
        <f aca="false">IF($E35="","",N($B$4)*M35)</f>
        <v/>
      </c>
      <c r="Q35" s="44" t="str">
        <f aca="false">IF(OR($E35="",$F35=""),"",ABS($E35-$F35))</f>
        <v/>
      </c>
      <c r="R35" s="45" t="str">
        <f aca="false">IF(OR($C35&lt;&gt;"Forex",Q35=""),"",Q35/IF($K35="",0.0001,$K35))</f>
        <v/>
      </c>
      <c r="S35" s="43" t="str">
        <f aca="false">IF(OR($C35&lt;&gt;"Forex",N35=""),"",IF($K35="",0.0001,$K35)*N35*IF($J35="",1,$J35))</f>
        <v/>
      </c>
      <c r="T35" s="43" t="str">
        <f aca="false">IF(OR(Q35="",N35=""),"",IF(Q35=0,"",Q35*N35*IF($J35="",1,$J35)))</f>
        <v/>
      </c>
      <c r="U35" s="42" t="str">
        <f aca="false">IF(OR(T35="",O35=""),"",ROUNDDOWN(P35/T35/O35+0.000000001,0)*O35)</f>
        <v/>
      </c>
      <c r="V35" s="42" t="str">
        <f aca="false">IF(U35="","",IF(N(INDEX($G$4:$G$7,MATCH($C35,$D$4:$D$7,0)))=0,"",ROUNDDOWN(N($B$4)*INDEX($G$4:$G$7,MATCH($C35,$D$4:$D$7,0))/($E35*N35*IF($J35="",1,$J35))/O35+0.000000001,0)*O35))</f>
        <v/>
      </c>
      <c r="W35" s="46" t="str">
        <f aca="false">IF(U35="","",IF(V35="",U35,MIN(U35,V35)))</f>
        <v/>
      </c>
      <c r="X35" s="47" t="str">
        <f aca="false">IF($E35="","",IFERROR(INDEX($H$4:$H$7,MATCH($C35,$D$4:$D$7,0)),""))</f>
        <v/>
      </c>
      <c r="Y35" s="43" t="str">
        <f aca="false">IF(W35="","",W35*T35)</f>
        <v/>
      </c>
      <c r="Z35" s="40" t="str">
        <f aca="false">IF(OR(Y35="",N($B$4)=0),"",Y35/$B$4)</f>
        <v/>
      </c>
      <c r="AA35" s="43" t="str">
        <f aca="false">IF(W35="","",W35*$E35*N35*IF($J35="",1,$J35))</f>
        <v/>
      </c>
      <c r="AB35" s="44" t="str">
        <f aca="false">IF(OR(Q35="",N(Q35)=0),"",IF($G35&lt;&gt;"",$G35,$E35+SIGN($E35-$F35)*$B$6*Q35))</f>
        <v/>
      </c>
      <c r="AC35" s="48" t="str">
        <f aca="false">IF(AB35="","",ABS(AB35-$E35)/Q35)</f>
        <v/>
      </c>
      <c r="AD35" s="43" t="str">
        <f aca="false">IF(OR(W35="",AB35=""),"",W35*ABS(AB35-$E35)*N35*IF($J35="",1,$J35))</f>
        <v/>
      </c>
      <c r="AE35" s="47" t="str">
        <f aca="false">IF($E35="","",IF(N($B$4)&lt;=0,"Enter account size",IF(ISNA(MATCH($C35,$D$4:$D$7,0)),"Pick a market",IF($F35="","Enter stop price",IF(Q35=0,"Stop equals entry",IF(AND($D35="Long",$F35&gt;$E35),"Stop above entry for a long",IF(AND($D35="Short",$F35&lt;$E35),"Stop below entry for a short",IF(N35="","Enter multiplier",IF(AND($G35&lt;&gt;"",($G35-$E35)*($E35-$F35)&lt;=0),"Target on wrong side of entry",IF(W35=0,"Size rounds to 0: risk too small",IF(W35&lt;U35,"Capped by max position","OK")))))))))))</f>
        <v/>
      </c>
    </row>
    <row r="36" customFormat="false" ht="15" hidden="false" customHeight="false" outlineLevel="0" collapsed="false">
      <c r="A36" s="32"/>
      <c r="B36" s="33"/>
      <c r="C36" s="54"/>
      <c r="D36" s="54"/>
      <c r="E36" s="34"/>
      <c r="F36" s="34"/>
      <c r="G36" s="34"/>
      <c r="H36" s="35"/>
      <c r="I36" s="36"/>
      <c r="J36" s="37"/>
      <c r="K36" s="38"/>
      <c r="L36" s="39"/>
      <c r="M36" s="40" t="str">
        <f aca="false">IF($E36="","",IF($H36&lt;&gt;"",$H36,$B$5))</f>
        <v/>
      </c>
      <c r="N36" s="41" t="str">
        <f aca="false">IF($E36="","",IF($I36&lt;&gt;"",$I36,IFERROR(IF(N(INDEX($E$4:$E$7,MATCH($C36,$D$4:$D$7,0)))=0,"",INDEX($E$4:$E$7,MATCH($C36,$D$4:$D$7,0))),"")))</f>
        <v/>
      </c>
      <c r="O36" s="42" t="str">
        <f aca="false">IF($E36="","",IF($L36&lt;&gt;"",$L36,IFERROR(IF(N(INDEX($F$4:$F$7,MATCH($C36,$D$4:$D$7,0)))=0,"",INDEX($F$4:$F$7,MATCH($C36,$D$4:$D$7,0))),"")))</f>
        <v/>
      </c>
      <c r="P36" s="43" t="str">
        <f aca="false">IF($E36="","",N($B$4)*M36)</f>
        <v/>
      </c>
      <c r="Q36" s="44" t="str">
        <f aca="false">IF(OR($E36="",$F36=""),"",ABS($E36-$F36))</f>
        <v/>
      </c>
      <c r="R36" s="45" t="str">
        <f aca="false">IF(OR($C36&lt;&gt;"Forex",Q36=""),"",Q36/IF($K36="",0.0001,$K36))</f>
        <v/>
      </c>
      <c r="S36" s="43" t="str">
        <f aca="false">IF(OR($C36&lt;&gt;"Forex",N36=""),"",IF($K36="",0.0001,$K36)*N36*IF($J36="",1,$J36))</f>
        <v/>
      </c>
      <c r="T36" s="43" t="str">
        <f aca="false">IF(OR(Q36="",N36=""),"",IF(Q36=0,"",Q36*N36*IF($J36="",1,$J36)))</f>
        <v/>
      </c>
      <c r="U36" s="42" t="str">
        <f aca="false">IF(OR(T36="",O36=""),"",ROUNDDOWN(P36/T36/O36+0.000000001,0)*O36)</f>
        <v/>
      </c>
      <c r="V36" s="42" t="str">
        <f aca="false">IF(U36="","",IF(N(INDEX($G$4:$G$7,MATCH($C36,$D$4:$D$7,0)))=0,"",ROUNDDOWN(N($B$4)*INDEX($G$4:$G$7,MATCH($C36,$D$4:$D$7,0))/($E36*N36*IF($J36="",1,$J36))/O36+0.000000001,0)*O36))</f>
        <v/>
      </c>
      <c r="W36" s="46" t="str">
        <f aca="false">IF(U36="","",IF(V36="",U36,MIN(U36,V36)))</f>
        <v/>
      </c>
      <c r="X36" s="47" t="str">
        <f aca="false">IF($E36="","",IFERROR(INDEX($H$4:$H$7,MATCH($C36,$D$4:$D$7,0)),""))</f>
        <v/>
      </c>
      <c r="Y36" s="43" t="str">
        <f aca="false">IF(W36="","",W36*T36)</f>
        <v/>
      </c>
      <c r="Z36" s="40" t="str">
        <f aca="false">IF(OR(Y36="",N($B$4)=0),"",Y36/$B$4)</f>
        <v/>
      </c>
      <c r="AA36" s="43" t="str">
        <f aca="false">IF(W36="","",W36*$E36*N36*IF($J36="",1,$J36))</f>
        <v/>
      </c>
      <c r="AB36" s="44" t="str">
        <f aca="false">IF(OR(Q36="",N(Q36)=0),"",IF($G36&lt;&gt;"",$G36,$E36+SIGN($E36-$F36)*$B$6*Q36))</f>
        <v/>
      </c>
      <c r="AC36" s="48" t="str">
        <f aca="false">IF(AB36="","",ABS(AB36-$E36)/Q36)</f>
        <v/>
      </c>
      <c r="AD36" s="43" t="str">
        <f aca="false">IF(OR(W36="",AB36=""),"",W36*ABS(AB36-$E36)*N36*IF($J36="",1,$J36))</f>
        <v/>
      </c>
      <c r="AE36" s="47" t="str">
        <f aca="false">IF($E36="","",IF(N($B$4)&lt;=0,"Enter account size",IF(ISNA(MATCH($C36,$D$4:$D$7,0)),"Pick a market",IF($F36="","Enter stop price",IF(Q36=0,"Stop equals entry",IF(AND($D36="Long",$F36&gt;$E36),"Stop above entry for a long",IF(AND($D36="Short",$F36&lt;$E36),"Stop below entry for a short",IF(N36="","Enter multiplier",IF(AND($G36&lt;&gt;"",($G36-$E36)*($E36-$F36)&lt;=0),"Target on wrong side of entry",IF(W36=0,"Size rounds to 0: risk too small",IF(W36&lt;U36,"Capped by max position","OK")))))))))))</f>
        <v/>
      </c>
    </row>
    <row r="37" customFormat="false" ht="15" hidden="false" customHeight="false" outlineLevel="0" collapsed="false">
      <c r="A37" s="32"/>
      <c r="B37" s="33"/>
      <c r="C37" s="54"/>
      <c r="D37" s="54"/>
      <c r="E37" s="34"/>
      <c r="F37" s="34"/>
      <c r="G37" s="34"/>
      <c r="H37" s="35"/>
      <c r="I37" s="36"/>
      <c r="J37" s="37"/>
      <c r="K37" s="38"/>
      <c r="L37" s="39"/>
      <c r="M37" s="40" t="str">
        <f aca="false">IF($E37="","",IF($H37&lt;&gt;"",$H37,$B$5))</f>
        <v/>
      </c>
      <c r="N37" s="41" t="str">
        <f aca="false">IF($E37="","",IF($I37&lt;&gt;"",$I37,IFERROR(IF(N(INDEX($E$4:$E$7,MATCH($C37,$D$4:$D$7,0)))=0,"",INDEX($E$4:$E$7,MATCH($C37,$D$4:$D$7,0))),"")))</f>
        <v/>
      </c>
      <c r="O37" s="42" t="str">
        <f aca="false">IF($E37="","",IF($L37&lt;&gt;"",$L37,IFERROR(IF(N(INDEX($F$4:$F$7,MATCH($C37,$D$4:$D$7,0)))=0,"",INDEX($F$4:$F$7,MATCH($C37,$D$4:$D$7,0))),"")))</f>
        <v/>
      </c>
      <c r="P37" s="43" t="str">
        <f aca="false">IF($E37="","",N($B$4)*M37)</f>
        <v/>
      </c>
      <c r="Q37" s="44" t="str">
        <f aca="false">IF(OR($E37="",$F37=""),"",ABS($E37-$F37))</f>
        <v/>
      </c>
      <c r="R37" s="45" t="str">
        <f aca="false">IF(OR($C37&lt;&gt;"Forex",Q37=""),"",Q37/IF($K37="",0.0001,$K37))</f>
        <v/>
      </c>
      <c r="S37" s="43" t="str">
        <f aca="false">IF(OR($C37&lt;&gt;"Forex",N37=""),"",IF($K37="",0.0001,$K37)*N37*IF($J37="",1,$J37))</f>
        <v/>
      </c>
      <c r="T37" s="43" t="str">
        <f aca="false">IF(OR(Q37="",N37=""),"",IF(Q37=0,"",Q37*N37*IF($J37="",1,$J37)))</f>
        <v/>
      </c>
      <c r="U37" s="42" t="str">
        <f aca="false">IF(OR(T37="",O37=""),"",ROUNDDOWN(P37/T37/O37+0.000000001,0)*O37)</f>
        <v/>
      </c>
      <c r="V37" s="42" t="str">
        <f aca="false">IF(U37="","",IF(N(INDEX($G$4:$G$7,MATCH($C37,$D$4:$D$7,0)))=0,"",ROUNDDOWN(N($B$4)*INDEX($G$4:$G$7,MATCH($C37,$D$4:$D$7,0))/($E37*N37*IF($J37="",1,$J37))/O37+0.000000001,0)*O37))</f>
        <v/>
      </c>
      <c r="W37" s="46" t="str">
        <f aca="false">IF(U37="","",IF(V37="",U37,MIN(U37,V37)))</f>
        <v/>
      </c>
      <c r="X37" s="47" t="str">
        <f aca="false">IF($E37="","",IFERROR(INDEX($H$4:$H$7,MATCH($C37,$D$4:$D$7,0)),""))</f>
        <v/>
      </c>
      <c r="Y37" s="43" t="str">
        <f aca="false">IF(W37="","",W37*T37)</f>
        <v/>
      </c>
      <c r="Z37" s="40" t="str">
        <f aca="false">IF(OR(Y37="",N($B$4)=0),"",Y37/$B$4)</f>
        <v/>
      </c>
      <c r="AA37" s="43" t="str">
        <f aca="false">IF(W37="","",W37*$E37*N37*IF($J37="",1,$J37))</f>
        <v/>
      </c>
      <c r="AB37" s="44" t="str">
        <f aca="false">IF(OR(Q37="",N(Q37)=0),"",IF($G37&lt;&gt;"",$G37,$E37+SIGN($E37-$F37)*$B$6*Q37))</f>
        <v/>
      </c>
      <c r="AC37" s="48" t="str">
        <f aca="false">IF(AB37="","",ABS(AB37-$E37)/Q37)</f>
        <v/>
      </c>
      <c r="AD37" s="43" t="str">
        <f aca="false">IF(OR(W37="",AB37=""),"",W37*ABS(AB37-$E37)*N37*IF($J37="",1,$J37))</f>
        <v/>
      </c>
      <c r="AE37" s="47" t="str">
        <f aca="false">IF($E37="","",IF(N($B$4)&lt;=0,"Enter account size",IF(ISNA(MATCH($C37,$D$4:$D$7,0)),"Pick a market",IF($F37="","Enter stop price",IF(Q37=0,"Stop equals entry",IF(AND($D37="Long",$F37&gt;$E37),"Stop above entry for a long",IF(AND($D37="Short",$F37&lt;$E37),"Stop below entry for a short",IF(N37="","Enter multiplier",IF(AND($G37&lt;&gt;"",($G37-$E37)*($E37-$F37)&lt;=0),"Target on wrong side of entry",IF(W37=0,"Size rounds to 0: risk too small",IF(W37&lt;U37,"Capped by max position","OK")))))))))))</f>
        <v/>
      </c>
    </row>
    <row r="38" customFormat="false" ht="15" hidden="false" customHeight="false" outlineLevel="0" collapsed="false">
      <c r="A38" s="32"/>
      <c r="B38" s="33"/>
      <c r="C38" s="54"/>
      <c r="D38" s="54"/>
      <c r="E38" s="34"/>
      <c r="F38" s="34"/>
      <c r="G38" s="34"/>
      <c r="H38" s="35"/>
      <c r="I38" s="36"/>
      <c r="J38" s="37"/>
      <c r="K38" s="38"/>
      <c r="L38" s="39"/>
      <c r="M38" s="40" t="str">
        <f aca="false">IF($E38="","",IF($H38&lt;&gt;"",$H38,$B$5))</f>
        <v/>
      </c>
      <c r="N38" s="41" t="str">
        <f aca="false">IF($E38="","",IF($I38&lt;&gt;"",$I38,IFERROR(IF(N(INDEX($E$4:$E$7,MATCH($C38,$D$4:$D$7,0)))=0,"",INDEX($E$4:$E$7,MATCH($C38,$D$4:$D$7,0))),"")))</f>
        <v/>
      </c>
      <c r="O38" s="42" t="str">
        <f aca="false">IF($E38="","",IF($L38&lt;&gt;"",$L38,IFERROR(IF(N(INDEX($F$4:$F$7,MATCH($C38,$D$4:$D$7,0)))=0,"",INDEX($F$4:$F$7,MATCH($C38,$D$4:$D$7,0))),"")))</f>
        <v/>
      </c>
      <c r="P38" s="43" t="str">
        <f aca="false">IF($E38="","",N($B$4)*M38)</f>
        <v/>
      </c>
      <c r="Q38" s="44" t="str">
        <f aca="false">IF(OR($E38="",$F38=""),"",ABS($E38-$F38))</f>
        <v/>
      </c>
      <c r="R38" s="45" t="str">
        <f aca="false">IF(OR($C38&lt;&gt;"Forex",Q38=""),"",Q38/IF($K38="",0.0001,$K38))</f>
        <v/>
      </c>
      <c r="S38" s="43" t="str">
        <f aca="false">IF(OR($C38&lt;&gt;"Forex",N38=""),"",IF($K38="",0.0001,$K38)*N38*IF($J38="",1,$J38))</f>
        <v/>
      </c>
      <c r="T38" s="43" t="str">
        <f aca="false">IF(OR(Q38="",N38=""),"",IF(Q38=0,"",Q38*N38*IF($J38="",1,$J38)))</f>
        <v/>
      </c>
      <c r="U38" s="42" t="str">
        <f aca="false">IF(OR(T38="",O38=""),"",ROUNDDOWN(P38/T38/O38+0.000000001,0)*O38)</f>
        <v/>
      </c>
      <c r="V38" s="42" t="str">
        <f aca="false">IF(U38="","",IF(N(INDEX($G$4:$G$7,MATCH($C38,$D$4:$D$7,0)))=0,"",ROUNDDOWN(N($B$4)*INDEX($G$4:$G$7,MATCH($C38,$D$4:$D$7,0))/($E38*N38*IF($J38="",1,$J38))/O38+0.000000001,0)*O38))</f>
        <v/>
      </c>
      <c r="W38" s="46" t="str">
        <f aca="false">IF(U38="","",IF(V38="",U38,MIN(U38,V38)))</f>
        <v/>
      </c>
      <c r="X38" s="47" t="str">
        <f aca="false">IF($E38="","",IFERROR(INDEX($H$4:$H$7,MATCH($C38,$D$4:$D$7,0)),""))</f>
        <v/>
      </c>
      <c r="Y38" s="43" t="str">
        <f aca="false">IF(W38="","",W38*T38)</f>
        <v/>
      </c>
      <c r="Z38" s="40" t="str">
        <f aca="false">IF(OR(Y38="",N($B$4)=0),"",Y38/$B$4)</f>
        <v/>
      </c>
      <c r="AA38" s="43" t="str">
        <f aca="false">IF(W38="","",W38*$E38*N38*IF($J38="",1,$J38))</f>
        <v/>
      </c>
      <c r="AB38" s="44" t="str">
        <f aca="false">IF(OR(Q38="",N(Q38)=0),"",IF($G38&lt;&gt;"",$G38,$E38+SIGN($E38-$F38)*$B$6*Q38))</f>
        <v/>
      </c>
      <c r="AC38" s="48" t="str">
        <f aca="false">IF(AB38="","",ABS(AB38-$E38)/Q38)</f>
        <v/>
      </c>
      <c r="AD38" s="43" t="str">
        <f aca="false">IF(OR(W38="",AB38=""),"",W38*ABS(AB38-$E38)*N38*IF($J38="",1,$J38))</f>
        <v/>
      </c>
      <c r="AE38" s="47" t="str">
        <f aca="false">IF($E38="","",IF(N($B$4)&lt;=0,"Enter account size",IF(ISNA(MATCH($C38,$D$4:$D$7,0)),"Pick a market",IF($F38="","Enter stop price",IF(Q38=0,"Stop equals entry",IF(AND($D38="Long",$F38&gt;$E38),"Stop above entry for a long",IF(AND($D38="Short",$F38&lt;$E38),"Stop below entry for a short",IF(N38="","Enter multiplier",IF(AND($G38&lt;&gt;"",($G38-$E38)*($E38-$F38)&lt;=0),"Target on wrong side of entry",IF(W38=0,"Size rounds to 0: risk too small",IF(W38&lt;U38,"Capped by max position","OK")))))))))))</f>
        <v/>
      </c>
    </row>
    <row r="39" customFormat="false" ht="15" hidden="false" customHeight="false" outlineLevel="0" collapsed="false">
      <c r="A39" s="32"/>
      <c r="B39" s="33"/>
      <c r="C39" s="54"/>
      <c r="D39" s="54"/>
      <c r="E39" s="34"/>
      <c r="F39" s="34"/>
      <c r="G39" s="34"/>
      <c r="H39" s="35"/>
      <c r="I39" s="36"/>
      <c r="J39" s="37"/>
      <c r="K39" s="38"/>
      <c r="L39" s="39"/>
      <c r="M39" s="40" t="str">
        <f aca="false">IF($E39="","",IF($H39&lt;&gt;"",$H39,$B$5))</f>
        <v/>
      </c>
      <c r="N39" s="41" t="str">
        <f aca="false">IF($E39="","",IF($I39&lt;&gt;"",$I39,IFERROR(IF(N(INDEX($E$4:$E$7,MATCH($C39,$D$4:$D$7,0)))=0,"",INDEX($E$4:$E$7,MATCH($C39,$D$4:$D$7,0))),"")))</f>
        <v/>
      </c>
      <c r="O39" s="42" t="str">
        <f aca="false">IF($E39="","",IF($L39&lt;&gt;"",$L39,IFERROR(IF(N(INDEX($F$4:$F$7,MATCH($C39,$D$4:$D$7,0)))=0,"",INDEX($F$4:$F$7,MATCH($C39,$D$4:$D$7,0))),"")))</f>
        <v/>
      </c>
      <c r="P39" s="43" t="str">
        <f aca="false">IF($E39="","",N($B$4)*M39)</f>
        <v/>
      </c>
      <c r="Q39" s="44" t="str">
        <f aca="false">IF(OR($E39="",$F39=""),"",ABS($E39-$F39))</f>
        <v/>
      </c>
      <c r="R39" s="45" t="str">
        <f aca="false">IF(OR($C39&lt;&gt;"Forex",Q39=""),"",Q39/IF($K39="",0.0001,$K39))</f>
        <v/>
      </c>
      <c r="S39" s="43" t="str">
        <f aca="false">IF(OR($C39&lt;&gt;"Forex",N39=""),"",IF($K39="",0.0001,$K39)*N39*IF($J39="",1,$J39))</f>
        <v/>
      </c>
      <c r="T39" s="43" t="str">
        <f aca="false">IF(OR(Q39="",N39=""),"",IF(Q39=0,"",Q39*N39*IF($J39="",1,$J39)))</f>
        <v/>
      </c>
      <c r="U39" s="42" t="str">
        <f aca="false">IF(OR(T39="",O39=""),"",ROUNDDOWN(P39/T39/O39+0.000000001,0)*O39)</f>
        <v/>
      </c>
      <c r="V39" s="42" t="str">
        <f aca="false">IF(U39="","",IF(N(INDEX($G$4:$G$7,MATCH($C39,$D$4:$D$7,0)))=0,"",ROUNDDOWN(N($B$4)*INDEX($G$4:$G$7,MATCH($C39,$D$4:$D$7,0))/($E39*N39*IF($J39="",1,$J39))/O39+0.000000001,0)*O39))</f>
        <v/>
      </c>
      <c r="W39" s="46" t="str">
        <f aca="false">IF(U39="","",IF(V39="",U39,MIN(U39,V39)))</f>
        <v/>
      </c>
      <c r="X39" s="47" t="str">
        <f aca="false">IF($E39="","",IFERROR(INDEX($H$4:$H$7,MATCH($C39,$D$4:$D$7,0)),""))</f>
        <v/>
      </c>
      <c r="Y39" s="43" t="str">
        <f aca="false">IF(W39="","",W39*T39)</f>
        <v/>
      </c>
      <c r="Z39" s="40" t="str">
        <f aca="false">IF(OR(Y39="",N($B$4)=0),"",Y39/$B$4)</f>
        <v/>
      </c>
      <c r="AA39" s="43" t="str">
        <f aca="false">IF(W39="","",W39*$E39*N39*IF($J39="",1,$J39))</f>
        <v/>
      </c>
      <c r="AB39" s="44" t="str">
        <f aca="false">IF(OR(Q39="",N(Q39)=0),"",IF($G39&lt;&gt;"",$G39,$E39+SIGN($E39-$F39)*$B$6*Q39))</f>
        <v/>
      </c>
      <c r="AC39" s="48" t="str">
        <f aca="false">IF(AB39="","",ABS(AB39-$E39)/Q39)</f>
        <v/>
      </c>
      <c r="AD39" s="43" t="str">
        <f aca="false">IF(OR(W39="",AB39=""),"",W39*ABS(AB39-$E39)*N39*IF($J39="",1,$J39))</f>
        <v/>
      </c>
      <c r="AE39" s="47" t="str">
        <f aca="false">IF($E39="","",IF(N($B$4)&lt;=0,"Enter account size",IF(ISNA(MATCH($C39,$D$4:$D$7,0)),"Pick a market",IF($F39="","Enter stop price",IF(Q39=0,"Stop equals entry",IF(AND($D39="Long",$F39&gt;$E39),"Stop above entry for a long",IF(AND($D39="Short",$F39&lt;$E39),"Stop below entry for a short",IF(N39="","Enter multiplier",IF(AND($G39&lt;&gt;"",($G39-$E39)*($E39-$F39)&lt;=0),"Target on wrong side of entry",IF(W39=0,"Size rounds to 0: risk too small",IF(W39&lt;U39,"Capped by max position","OK")))))))))))</f>
        <v/>
      </c>
    </row>
    <row r="40" customFormat="false" ht="15" hidden="false" customHeight="false" outlineLevel="0" collapsed="false">
      <c r="A40" s="32"/>
      <c r="B40" s="33"/>
      <c r="C40" s="54"/>
      <c r="D40" s="54"/>
      <c r="E40" s="34"/>
      <c r="F40" s="34"/>
      <c r="G40" s="34"/>
      <c r="H40" s="35"/>
      <c r="I40" s="36"/>
      <c r="J40" s="37"/>
      <c r="K40" s="38"/>
      <c r="L40" s="39"/>
      <c r="M40" s="40" t="str">
        <f aca="false">IF($E40="","",IF($H40&lt;&gt;"",$H40,$B$5))</f>
        <v/>
      </c>
      <c r="N40" s="41" t="str">
        <f aca="false">IF($E40="","",IF($I40&lt;&gt;"",$I40,IFERROR(IF(N(INDEX($E$4:$E$7,MATCH($C40,$D$4:$D$7,0)))=0,"",INDEX($E$4:$E$7,MATCH($C40,$D$4:$D$7,0))),"")))</f>
        <v/>
      </c>
      <c r="O40" s="42" t="str">
        <f aca="false">IF($E40="","",IF($L40&lt;&gt;"",$L40,IFERROR(IF(N(INDEX($F$4:$F$7,MATCH($C40,$D$4:$D$7,0)))=0,"",INDEX($F$4:$F$7,MATCH($C40,$D$4:$D$7,0))),"")))</f>
        <v/>
      </c>
      <c r="P40" s="43" t="str">
        <f aca="false">IF($E40="","",N($B$4)*M40)</f>
        <v/>
      </c>
      <c r="Q40" s="44" t="str">
        <f aca="false">IF(OR($E40="",$F40=""),"",ABS($E40-$F40))</f>
        <v/>
      </c>
      <c r="R40" s="45" t="str">
        <f aca="false">IF(OR($C40&lt;&gt;"Forex",Q40=""),"",Q40/IF($K40="",0.0001,$K40))</f>
        <v/>
      </c>
      <c r="S40" s="43" t="str">
        <f aca="false">IF(OR($C40&lt;&gt;"Forex",N40=""),"",IF($K40="",0.0001,$K40)*N40*IF($J40="",1,$J40))</f>
        <v/>
      </c>
      <c r="T40" s="43" t="str">
        <f aca="false">IF(OR(Q40="",N40=""),"",IF(Q40=0,"",Q40*N40*IF($J40="",1,$J40)))</f>
        <v/>
      </c>
      <c r="U40" s="42" t="str">
        <f aca="false">IF(OR(T40="",O40=""),"",ROUNDDOWN(P40/T40/O40+0.000000001,0)*O40)</f>
        <v/>
      </c>
      <c r="V40" s="42" t="str">
        <f aca="false">IF(U40="","",IF(N(INDEX($G$4:$G$7,MATCH($C40,$D$4:$D$7,0)))=0,"",ROUNDDOWN(N($B$4)*INDEX($G$4:$G$7,MATCH($C40,$D$4:$D$7,0))/($E40*N40*IF($J40="",1,$J40))/O40+0.000000001,0)*O40))</f>
        <v/>
      </c>
      <c r="W40" s="46" t="str">
        <f aca="false">IF(U40="","",IF(V40="",U40,MIN(U40,V40)))</f>
        <v/>
      </c>
      <c r="X40" s="47" t="str">
        <f aca="false">IF($E40="","",IFERROR(INDEX($H$4:$H$7,MATCH($C40,$D$4:$D$7,0)),""))</f>
        <v/>
      </c>
      <c r="Y40" s="43" t="str">
        <f aca="false">IF(W40="","",W40*T40)</f>
        <v/>
      </c>
      <c r="Z40" s="40" t="str">
        <f aca="false">IF(OR(Y40="",N($B$4)=0),"",Y40/$B$4)</f>
        <v/>
      </c>
      <c r="AA40" s="43" t="str">
        <f aca="false">IF(W40="","",W40*$E40*N40*IF($J40="",1,$J40))</f>
        <v/>
      </c>
      <c r="AB40" s="44" t="str">
        <f aca="false">IF(OR(Q40="",N(Q40)=0),"",IF($G40&lt;&gt;"",$G40,$E40+SIGN($E40-$F40)*$B$6*Q40))</f>
        <v/>
      </c>
      <c r="AC40" s="48" t="str">
        <f aca="false">IF(AB40="","",ABS(AB40-$E40)/Q40)</f>
        <v/>
      </c>
      <c r="AD40" s="43" t="str">
        <f aca="false">IF(OR(W40="",AB40=""),"",W40*ABS(AB40-$E40)*N40*IF($J40="",1,$J40))</f>
        <v/>
      </c>
      <c r="AE40" s="47" t="str">
        <f aca="false">IF($E40="","",IF(N($B$4)&lt;=0,"Enter account size",IF(ISNA(MATCH($C40,$D$4:$D$7,0)),"Pick a market",IF($F40="","Enter stop price",IF(Q40=0,"Stop equals entry",IF(AND($D40="Long",$F40&gt;$E40),"Stop above entry for a long",IF(AND($D40="Short",$F40&lt;$E40),"Stop below entry for a short",IF(N40="","Enter multiplier",IF(AND($G40&lt;&gt;"",($G40-$E40)*($E40-$F40)&lt;=0),"Target on wrong side of entry",IF(W40=0,"Size rounds to 0: risk too small",IF(W40&lt;U40,"Capped by max position","OK")))))))))))</f>
        <v/>
      </c>
    </row>
    <row r="41" customFormat="false" ht="15" hidden="false" customHeight="false" outlineLevel="0" collapsed="false">
      <c r="A41" s="32"/>
      <c r="B41" s="33"/>
      <c r="C41" s="54"/>
      <c r="D41" s="54"/>
      <c r="E41" s="34"/>
      <c r="F41" s="34"/>
      <c r="G41" s="34"/>
      <c r="H41" s="35"/>
      <c r="I41" s="36"/>
      <c r="J41" s="37"/>
      <c r="K41" s="38"/>
      <c r="L41" s="39"/>
      <c r="M41" s="40" t="str">
        <f aca="false">IF($E41="","",IF($H41&lt;&gt;"",$H41,$B$5))</f>
        <v/>
      </c>
      <c r="N41" s="41" t="str">
        <f aca="false">IF($E41="","",IF($I41&lt;&gt;"",$I41,IFERROR(IF(N(INDEX($E$4:$E$7,MATCH($C41,$D$4:$D$7,0)))=0,"",INDEX($E$4:$E$7,MATCH($C41,$D$4:$D$7,0))),"")))</f>
        <v/>
      </c>
      <c r="O41" s="42" t="str">
        <f aca="false">IF($E41="","",IF($L41&lt;&gt;"",$L41,IFERROR(IF(N(INDEX($F$4:$F$7,MATCH($C41,$D$4:$D$7,0)))=0,"",INDEX($F$4:$F$7,MATCH($C41,$D$4:$D$7,0))),"")))</f>
        <v/>
      </c>
      <c r="P41" s="43" t="str">
        <f aca="false">IF($E41="","",N($B$4)*M41)</f>
        <v/>
      </c>
      <c r="Q41" s="44" t="str">
        <f aca="false">IF(OR($E41="",$F41=""),"",ABS($E41-$F41))</f>
        <v/>
      </c>
      <c r="R41" s="45" t="str">
        <f aca="false">IF(OR($C41&lt;&gt;"Forex",Q41=""),"",Q41/IF($K41="",0.0001,$K41))</f>
        <v/>
      </c>
      <c r="S41" s="43" t="str">
        <f aca="false">IF(OR($C41&lt;&gt;"Forex",N41=""),"",IF($K41="",0.0001,$K41)*N41*IF($J41="",1,$J41))</f>
        <v/>
      </c>
      <c r="T41" s="43" t="str">
        <f aca="false">IF(OR(Q41="",N41=""),"",IF(Q41=0,"",Q41*N41*IF($J41="",1,$J41)))</f>
        <v/>
      </c>
      <c r="U41" s="42" t="str">
        <f aca="false">IF(OR(T41="",O41=""),"",ROUNDDOWN(P41/T41/O41+0.000000001,0)*O41)</f>
        <v/>
      </c>
      <c r="V41" s="42" t="str">
        <f aca="false">IF(U41="","",IF(N(INDEX($G$4:$G$7,MATCH($C41,$D$4:$D$7,0)))=0,"",ROUNDDOWN(N($B$4)*INDEX($G$4:$G$7,MATCH($C41,$D$4:$D$7,0))/($E41*N41*IF($J41="",1,$J41))/O41+0.000000001,0)*O41))</f>
        <v/>
      </c>
      <c r="W41" s="46" t="str">
        <f aca="false">IF(U41="","",IF(V41="",U41,MIN(U41,V41)))</f>
        <v/>
      </c>
      <c r="X41" s="47" t="str">
        <f aca="false">IF($E41="","",IFERROR(INDEX($H$4:$H$7,MATCH($C41,$D$4:$D$7,0)),""))</f>
        <v/>
      </c>
      <c r="Y41" s="43" t="str">
        <f aca="false">IF(W41="","",W41*T41)</f>
        <v/>
      </c>
      <c r="Z41" s="40" t="str">
        <f aca="false">IF(OR(Y41="",N($B$4)=0),"",Y41/$B$4)</f>
        <v/>
      </c>
      <c r="AA41" s="43" t="str">
        <f aca="false">IF(W41="","",W41*$E41*N41*IF($J41="",1,$J41))</f>
        <v/>
      </c>
      <c r="AB41" s="44" t="str">
        <f aca="false">IF(OR(Q41="",N(Q41)=0),"",IF($G41&lt;&gt;"",$G41,$E41+SIGN($E41-$F41)*$B$6*Q41))</f>
        <v/>
      </c>
      <c r="AC41" s="48" t="str">
        <f aca="false">IF(AB41="","",ABS(AB41-$E41)/Q41)</f>
        <v/>
      </c>
      <c r="AD41" s="43" t="str">
        <f aca="false">IF(OR(W41="",AB41=""),"",W41*ABS(AB41-$E41)*N41*IF($J41="",1,$J41))</f>
        <v/>
      </c>
      <c r="AE41" s="47" t="str">
        <f aca="false">IF($E41="","",IF(N($B$4)&lt;=0,"Enter account size",IF(ISNA(MATCH($C41,$D$4:$D$7,0)),"Pick a market",IF($F41="","Enter stop price",IF(Q41=0,"Stop equals entry",IF(AND($D41="Long",$F41&gt;$E41),"Stop above entry for a long",IF(AND($D41="Short",$F41&lt;$E41),"Stop below entry for a short",IF(N41="","Enter multiplier",IF(AND($G41&lt;&gt;"",($G41-$E41)*($E41-$F41)&lt;=0),"Target on wrong side of entry",IF(W41=0,"Size rounds to 0: risk too small",IF(W41&lt;U41,"Capped by max position","OK")))))))))))</f>
        <v/>
      </c>
    </row>
    <row r="42" customFormat="false" ht="15" hidden="false" customHeight="false" outlineLevel="0" collapsed="false">
      <c r="A42" s="32"/>
      <c r="B42" s="33"/>
      <c r="C42" s="54"/>
      <c r="D42" s="54"/>
      <c r="E42" s="34"/>
      <c r="F42" s="34"/>
      <c r="G42" s="34"/>
      <c r="H42" s="35"/>
      <c r="I42" s="36"/>
      <c r="J42" s="37"/>
      <c r="K42" s="38"/>
      <c r="L42" s="39"/>
      <c r="M42" s="40" t="str">
        <f aca="false">IF($E42="","",IF($H42&lt;&gt;"",$H42,$B$5))</f>
        <v/>
      </c>
      <c r="N42" s="41" t="str">
        <f aca="false">IF($E42="","",IF($I42&lt;&gt;"",$I42,IFERROR(IF(N(INDEX($E$4:$E$7,MATCH($C42,$D$4:$D$7,0)))=0,"",INDEX($E$4:$E$7,MATCH($C42,$D$4:$D$7,0))),"")))</f>
        <v/>
      </c>
      <c r="O42" s="42" t="str">
        <f aca="false">IF($E42="","",IF($L42&lt;&gt;"",$L42,IFERROR(IF(N(INDEX($F$4:$F$7,MATCH($C42,$D$4:$D$7,0)))=0,"",INDEX($F$4:$F$7,MATCH($C42,$D$4:$D$7,0))),"")))</f>
        <v/>
      </c>
      <c r="P42" s="43" t="str">
        <f aca="false">IF($E42="","",N($B$4)*M42)</f>
        <v/>
      </c>
      <c r="Q42" s="44" t="str">
        <f aca="false">IF(OR($E42="",$F42=""),"",ABS($E42-$F42))</f>
        <v/>
      </c>
      <c r="R42" s="45" t="str">
        <f aca="false">IF(OR($C42&lt;&gt;"Forex",Q42=""),"",Q42/IF($K42="",0.0001,$K42))</f>
        <v/>
      </c>
      <c r="S42" s="43" t="str">
        <f aca="false">IF(OR($C42&lt;&gt;"Forex",N42=""),"",IF($K42="",0.0001,$K42)*N42*IF($J42="",1,$J42))</f>
        <v/>
      </c>
      <c r="T42" s="43" t="str">
        <f aca="false">IF(OR(Q42="",N42=""),"",IF(Q42=0,"",Q42*N42*IF($J42="",1,$J42)))</f>
        <v/>
      </c>
      <c r="U42" s="42" t="str">
        <f aca="false">IF(OR(T42="",O42=""),"",ROUNDDOWN(P42/T42/O42+0.000000001,0)*O42)</f>
        <v/>
      </c>
      <c r="V42" s="42" t="str">
        <f aca="false">IF(U42="","",IF(N(INDEX($G$4:$G$7,MATCH($C42,$D$4:$D$7,0)))=0,"",ROUNDDOWN(N($B$4)*INDEX($G$4:$G$7,MATCH($C42,$D$4:$D$7,0))/($E42*N42*IF($J42="",1,$J42))/O42+0.000000001,0)*O42))</f>
        <v/>
      </c>
      <c r="W42" s="46" t="str">
        <f aca="false">IF(U42="","",IF(V42="",U42,MIN(U42,V42)))</f>
        <v/>
      </c>
      <c r="X42" s="47" t="str">
        <f aca="false">IF($E42="","",IFERROR(INDEX($H$4:$H$7,MATCH($C42,$D$4:$D$7,0)),""))</f>
        <v/>
      </c>
      <c r="Y42" s="43" t="str">
        <f aca="false">IF(W42="","",W42*T42)</f>
        <v/>
      </c>
      <c r="Z42" s="40" t="str">
        <f aca="false">IF(OR(Y42="",N($B$4)=0),"",Y42/$B$4)</f>
        <v/>
      </c>
      <c r="AA42" s="43" t="str">
        <f aca="false">IF(W42="","",W42*$E42*N42*IF($J42="",1,$J42))</f>
        <v/>
      </c>
      <c r="AB42" s="44" t="str">
        <f aca="false">IF(OR(Q42="",N(Q42)=0),"",IF($G42&lt;&gt;"",$G42,$E42+SIGN($E42-$F42)*$B$6*Q42))</f>
        <v/>
      </c>
      <c r="AC42" s="48" t="str">
        <f aca="false">IF(AB42="","",ABS(AB42-$E42)/Q42)</f>
        <v/>
      </c>
      <c r="AD42" s="43" t="str">
        <f aca="false">IF(OR(W42="",AB42=""),"",W42*ABS(AB42-$E42)*N42*IF($J42="",1,$J42))</f>
        <v/>
      </c>
      <c r="AE42" s="47" t="str">
        <f aca="false">IF($E42="","",IF(N($B$4)&lt;=0,"Enter account size",IF(ISNA(MATCH($C42,$D$4:$D$7,0)),"Pick a market",IF($F42="","Enter stop price",IF(Q42=0,"Stop equals entry",IF(AND($D42="Long",$F42&gt;$E42),"Stop above entry for a long",IF(AND($D42="Short",$F42&lt;$E42),"Stop below entry for a short",IF(N42="","Enter multiplier",IF(AND($G42&lt;&gt;"",($G42-$E42)*($E42-$F42)&lt;=0),"Target on wrong side of entry",IF(W42=0,"Size rounds to 0: risk too small",IF(W42&lt;U42,"Capped by max position","OK")))))))))))</f>
        <v/>
      </c>
    </row>
    <row r="43" customFormat="false" ht="15" hidden="false" customHeight="false" outlineLevel="0" collapsed="false">
      <c r="A43" s="32"/>
      <c r="B43" s="33"/>
      <c r="C43" s="54"/>
      <c r="D43" s="54"/>
      <c r="E43" s="34"/>
      <c r="F43" s="34"/>
      <c r="G43" s="34"/>
      <c r="H43" s="35"/>
      <c r="I43" s="36"/>
      <c r="J43" s="37"/>
      <c r="K43" s="38"/>
      <c r="L43" s="39"/>
      <c r="M43" s="40" t="str">
        <f aca="false">IF($E43="","",IF($H43&lt;&gt;"",$H43,$B$5))</f>
        <v/>
      </c>
      <c r="N43" s="41" t="str">
        <f aca="false">IF($E43="","",IF($I43&lt;&gt;"",$I43,IFERROR(IF(N(INDEX($E$4:$E$7,MATCH($C43,$D$4:$D$7,0)))=0,"",INDEX($E$4:$E$7,MATCH($C43,$D$4:$D$7,0))),"")))</f>
        <v/>
      </c>
      <c r="O43" s="42" t="str">
        <f aca="false">IF($E43="","",IF($L43&lt;&gt;"",$L43,IFERROR(IF(N(INDEX($F$4:$F$7,MATCH($C43,$D$4:$D$7,0)))=0,"",INDEX($F$4:$F$7,MATCH($C43,$D$4:$D$7,0))),"")))</f>
        <v/>
      </c>
      <c r="P43" s="43" t="str">
        <f aca="false">IF($E43="","",N($B$4)*M43)</f>
        <v/>
      </c>
      <c r="Q43" s="44" t="str">
        <f aca="false">IF(OR($E43="",$F43=""),"",ABS($E43-$F43))</f>
        <v/>
      </c>
      <c r="R43" s="45" t="str">
        <f aca="false">IF(OR($C43&lt;&gt;"Forex",Q43=""),"",Q43/IF($K43="",0.0001,$K43))</f>
        <v/>
      </c>
      <c r="S43" s="43" t="str">
        <f aca="false">IF(OR($C43&lt;&gt;"Forex",N43=""),"",IF($K43="",0.0001,$K43)*N43*IF($J43="",1,$J43))</f>
        <v/>
      </c>
      <c r="T43" s="43" t="str">
        <f aca="false">IF(OR(Q43="",N43=""),"",IF(Q43=0,"",Q43*N43*IF($J43="",1,$J43)))</f>
        <v/>
      </c>
      <c r="U43" s="42" t="str">
        <f aca="false">IF(OR(T43="",O43=""),"",ROUNDDOWN(P43/T43/O43+0.000000001,0)*O43)</f>
        <v/>
      </c>
      <c r="V43" s="42" t="str">
        <f aca="false">IF(U43="","",IF(N(INDEX($G$4:$G$7,MATCH($C43,$D$4:$D$7,0)))=0,"",ROUNDDOWN(N($B$4)*INDEX($G$4:$G$7,MATCH($C43,$D$4:$D$7,0))/($E43*N43*IF($J43="",1,$J43))/O43+0.000000001,0)*O43))</f>
        <v/>
      </c>
      <c r="W43" s="46" t="str">
        <f aca="false">IF(U43="","",IF(V43="",U43,MIN(U43,V43)))</f>
        <v/>
      </c>
      <c r="X43" s="47" t="str">
        <f aca="false">IF($E43="","",IFERROR(INDEX($H$4:$H$7,MATCH($C43,$D$4:$D$7,0)),""))</f>
        <v/>
      </c>
      <c r="Y43" s="43" t="str">
        <f aca="false">IF(W43="","",W43*T43)</f>
        <v/>
      </c>
      <c r="Z43" s="40" t="str">
        <f aca="false">IF(OR(Y43="",N($B$4)=0),"",Y43/$B$4)</f>
        <v/>
      </c>
      <c r="AA43" s="43" t="str">
        <f aca="false">IF(W43="","",W43*$E43*N43*IF($J43="",1,$J43))</f>
        <v/>
      </c>
      <c r="AB43" s="44" t="str">
        <f aca="false">IF(OR(Q43="",N(Q43)=0),"",IF($G43&lt;&gt;"",$G43,$E43+SIGN($E43-$F43)*$B$6*Q43))</f>
        <v/>
      </c>
      <c r="AC43" s="48" t="str">
        <f aca="false">IF(AB43="","",ABS(AB43-$E43)/Q43)</f>
        <v/>
      </c>
      <c r="AD43" s="43" t="str">
        <f aca="false">IF(OR(W43="",AB43=""),"",W43*ABS(AB43-$E43)*N43*IF($J43="",1,$J43))</f>
        <v/>
      </c>
      <c r="AE43" s="47" t="str">
        <f aca="false">IF($E43="","",IF(N($B$4)&lt;=0,"Enter account size",IF(ISNA(MATCH($C43,$D$4:$D$7,0)),"Pick a market",IF($F43="","Enter stop price",IF(Q43=0,"Stop equals entry",IF(AND($D43="Long",$F43&gt;$E43),"Stop above entry for a long",IF(AND($D43="Short",$F43&lt;$E43),"Stop below entry for a short",IF(N43="","Enter multiplier",IF(AND($G43&lt;&gt;"",($G43-$E43)*($E43-$F43)&lt;=0),"Target on wrong side of entry",IF(W43=0,"Size rounds to 0: risk too small",IF(W43&lt;U43,"Capped by max position","OK")))))))))))</f>
        <v/>
      </c>
    </row>
    <row r="44" customFormat="false" ht="15" hidden="false" customHeight="false" outlineLevel="0" collapsed="false">
      <c r="A44" s="32"/>
      <c r="B44" s="33"/>
      <c r="C44" s="54"/>
      <c r="D44" s="54"/>
      <c r="E44" s="34"/>
      <c r="F44" s="34"/>
      <c r="G44" s="34"/>
      <c r="H44" s="35"/>
      <c r="I44" s="36"/>
      <c r="J44" s="37"/>
      <c r="K44" s="38"/>
      <c r="L44" s="39"/>
      <c r="M44" s="40" t="str">
        <f aca="false">IF($E44="","",IF($H44&lt;&gt;"",$H44,$B$5))</f>
        <v/>
      </c>
      <c r="N44" s="41" t="str">
        <f aca="false">IF($E44="","",IF($I44&lt;&gt;"",$I44,IFERROR(IF(N(INDEX($E$4:$E$7,MATCH($C44,$D$4:$D$7,0)))=0,"",INDEX($E$4:$E$7,MATCH($C44,$D$4:$D$7,0))),"")))</f>
        <v/>
      </c>
      <c r="O44" s="42" t="str">
        <f aca="false">IF($E44="","",IF($L44&lt;&gt;"",$L44,IFERROR(IF(N(INDEX($F$4:$F$7,MATCH($C44,$D$4:$D$7,0)))=0,"",INDEX($F$4:$F$7,MATCH($C44,$D$4:$D$7,0))),"")))</f>
        <v/>
      </c>
      <c r="P44" s="43" t="str">
        <f aca="false">IF($E44="","",N($B$4)*M44)</f>
        <v/>
      </c>
      <c r="Q44" s="44" t="str">
        <f aca="false">IF(OR($E44="",$F44=""),"",ABS($E44-$F44))</f>
        <v/>
      </c>
      <c r="R44" s="45" t="str">
        <f aca="false">IF(OR($C44&lt;&gt;"Forex",Q44=""),"",Q44/IF($K44="",0.0001,$K44))</f>
        <v/>
      </c>
      <c r="S44" s="43" t="str">
        <f aca="false">IF(OR($C44&lt;&gt;"Forex",N44=""),"",IF($K44="",0.0001,$K44)*N44*IF($J44="",1,$J44))</f>
        <v/>
      </c>
      <c r="T44" s="43" t="str">
        <f aca="false">IF(OR(Q44="",N44=""),"",IF(Q44=0,"",Q44*N44*IF($J44="",1,$J44)))</f>
        <v/>
      </c>
      <c r="U44" s="42" t="str">
        <f aca="false">IF(OR(T44="",O44=""),"",ROUNDDOWN(P44/T44/O44+0.000000001,0)*O44)</f>
        <v/>
      </c>
      <c r="V44" s="42" t="str">
        <f aca="false">IF(U44="","",IF(N(INDEX($G$4:$G$7,MATCH($C44,$D$4:$D$7,0)))=0,"",ROUNDDOWN(N($B$4)*INDEX($G$4:$G$7,MATCH($C44,$D$4:$D$7,0))/($E44*N44*IF($J44="",1,$J44))/O44+0.000000001,0)*O44))</f>
        <v/>
      </c>
      <c r="W44" s="46" t="str">
        <f aca="false">IF(U44="","",IF(V44="",U44,MIN(U44,V44)))</f>
        <v/>
      </c>
      <c r="X44" s="47" t="str">
        <f aca="false">IF($E44="","",IFERROR(INDEX($H$4:$H$7,MATCH($C44,$D$4:$D$7,0)),""))</f>
        <v/>
      </c>
      <c r="Y44" s="43" t="str">
        <f aca="false">IF(W44="","",W44*T44)</f>
        <v/>
      </c>
      <c r="Z44" s="40" t="str">
        <f aca="false">IF(OR(Y44="",N($B$4)=0),"",Y44/$B$4)</f>
        <v/>
      </c>
      <c r="AA44" s="43" t="str">
        <f aca="false">IF(W44="","",W44*$E44*N44*IF($J44="",1,$J44))</f>
        <v/>
      </c>
      <c r="AB44" s="44" t="str">
        <f aca="false">IF(OR(Q44="",N(Q44)=0),"",IF($G44&lt;&gt;"",$G44,$E44+SIGN($E44-$F44)*$B$6*Q44))</f>
        <v/>
      </c>
      <c r="AC44" s="48" t="str">
        <f aca="false">IF(AB44="","",ABS(AB44-$E44)/Q44)</f>
        <v/>
      </c>
      <c r="AD44" s="43" t="str">
        <f aca="false">IF(OR(W44="",AB44=""),"",W44*ABS(AB44-$E44)*N44*IF($J44="",1,$J44))</f>
        <v/>
      </c>
      <c r="AE44" s="47" t="str">
        <f aca="false">IF($E44="","",IF(N($B$4)&lt;=0,"Enter account size",IF(ISNA(MATCH($C44,$D$4:$D$7,0)),"Pick a market",IF($F44="","Enter stop price",IF(Q44=0,"Stop equals entry",IF(AND($D44="Long",$F44&gt;$E44),"Stop above entry for a long",IF(AND($D44="Short",$F44&lt;$E44),"Stop below entry for a short",IF(N44="","Enter multiplier",IF(AND($G44&lt;&gt;"",($G44-$E44)*($E44-$F44)&lt;=0),"Target on wrong side of entry",IF(W44=0,"Size rounds to 0: risk too small",IF(W44&lt;U44,"Capped by max position","OK")))))))))))</f>
        <v/>
      </c>
    </row>
    <row r="45" customFormat="false" ht="15" hidden="false" customHeight="false" outlineLevel="0" collapsed="false">
      <c r="A45" s="32"/>
      <c r="B45" s="33"/>
      <c r="C45" s="54"/>
      <c r="D45" s="54"/>
      <c r="E45" s="34"/>
      <c r="F45" s="34"/>
      <c r="G45" s="34"/>
      <c r="H45" s="35"/>
      <c r="I45" s="36"/>
      <c r="J45" s="37"/>
      <c r="K45" s="38"/>
      <c r="L45" s="39"/>
      <c r="M45" s="40" t="str">
        <f aca="false">IF($E45="","",IF($H45&lt;&gt;"",$H45,$B$5))</f>
        <v/>
      </c>
      <c r="N45" s="41" t="str">
        <f aca="false">IF($E45="","",IF($I45&lt;&gt;"",$I45,IFERROR(IF(N(INDEX($E$4:$E$7,MATCH($C45,$D$4:$D$7,0)))=0,"",INDEX($E$4:$E$7,MATCH($C45,$D$4:$D$7,0))),"")))</f>
        <v/>
      </c>
      <c r="O45" s="42" t="str">
        <f aca="false">IF($E45="","",IF($L45&lt;&gt;"",$L45,IFERROR(IF(N(INDEX($F$4:$F$7,MATCH($C45,$D$4:$D$7,0)))=0,"",INDEX($F$4:$F$7,MATCH($C45,$D$4:$D$7,0))),"")))</f>
        <v/>
      </c>
      <c r="P45" s="43" t="str">
        <f aca="false">IF($E45="","",N($B$4)*M45)</f>
        <v/>
      </c>
      <c r="Q45" s="44" t="str">
        <f aca="false">IF(OR($E45="",$F45=""),"",ABS($E45-$F45))</f>
        <v/>
      </c>
      <c r="R45" s="45" t="str">
        <f aca="false">IF(OR($C45&lt;&gt;"Forex",Q45=""),"",Q45/IF($K45="",0.0001,$K45))</f>
        <v/>
      </c>
      <c r="S45" s="43" t="str">
        <f aca="false">IF(OR($C45&lt;&gt;"Forex",N45=""),"",IF($K45="",0.0001,$K45)*N45*IF($J45="",1,$J45))</f>
        <v/>
      </c>
      <c r="T45" s="43" t="str">
        <f aca="false">IF(OR(Q45="",N45=""),"",IF(Q45=0,"",Q45*N45*IF($J45="",1,$J45)))</f>
        <v/>
      </c>
      <c r="U45" s="42" t="str">
        <f aca="false">IF(OR(T45="",O45=""),"",ROUNDDOWN(P45/T45/O45+0.000000001,0)*O45)</f>
        <v/>
      </c>
      <c r="V45" s="42" t="str">
        <f aca="false">IF(U45="","",IF(N(INDEX($G$4:$G$7,MATCH($C45,$D$4:$D$7,0)))=0,"",ROUNDDOWN(N($B$4)*INDEX($G$4:$G$7,MATCH($C45,$D$4:$D$7,0))/($E45*N45*IF($J45="",1,$J45))/O45+0.000000001,0)*O45))</f>
        <v/>
      </c>
      <c r="W45" s="46" t="str">
        <f aca="false">IF(U45="","",IF(V45="",U45,MIN(U45,V45)))</f>
        <v/>
      </c>
      <c r="X45" s="47" t="str">
        <f aca="false">IF($E45="","",IFERROR(INDEX($H$4:$H$7,MATCH($C45,$D$4:$D$7,0)),""))</f>
        <v/>
      </c>
      <c r="Y45" s="43" t="str">
        <f aca="false">IF(W45="","",W45*T45)</f>
        <v/>
      </c>
      <c r="Z45" s="40" t="str">
        <f aca="false">IF(OR(Y45="",N($B$4)=0),"",Y45/$B$4)</f>
        <v/>
      </c>
      <c r="AA45" s="43" t="str">
        <f aca="false">IF(W45="","",W45*$E45*N45*IF($J45="",1,$J45))</f>
        <v/>
      </c>
      <c r="AB45" s="44" t="str">
        <f aca="false">IF(OR(Q45="",N(Q45)=0),"",IF($G45&lt;&gt;"",$G45,$E45+SIGN($E45-$F45)*$B$6*Q45))</f>
        <v/>
      </c>
      <c r="AC45" s="48" t="str">
        <f aca="false">IF(AB45="","",ABS(AB45-$E45)/Q45)</f>
        <v/>
      </c>
      <c r="AD45" s="43" t="str">
        <f aca="false">IF(OR(W45="",AB45=""),"",W45*ABS(AB45-$E45)*N45*IF($J45="",1,$J45))</f>
        <v/>
      </c>
      <c r="AE45" s="47" t="str">
        <f aca="false">IF($E45="","",IF(N($B$4)&lt;=0,"Enter account size",IF(ISNA(MATCH($C45,$D$4:$D$7,0)),"Pick a market",IF($F45="","Enter stop price",IF(Q45=0,"Stop equals entry",IF(AND($D45="Long",$F45&gt;$E45),"Stop above entry for a long",IF(AND($D45="Short",$F45&lt;$E45),"Stop below entry for a short",IF(N45="","Enter multiplier",IF(AND($G45&lt;&gt;"",($G45-$E45)*($E45-$F45)&lt;=0),"Target on wrong side of entry",IF(W45=0,"Size rounds to 0: risk too small",IF(W45&lt;U45,"Capped by max position","OK")))))))))))</f>
        <v/>
      </c>
    </row>
    <row r="46" customFormat="false" ht="15" hidden="false" customHeight="false" outlineLevel="0" collapsed="false">
      <c r="A46" s="32"/>
      <c r="B46" s="33"/>
      <c r="C46" s="54"/>
      <c r="D46" s="54"/>
      <c r="E46" s="34"/>
      <c r="F46" s="34"/>
      <c r="G46" s="34"/>
      <c r="H46" s="35"/>
      <c r="I46" s="36"/>
      <c r="J46" s="37"/>
      <c r="K46" s="38"/>
      <c r="L46" s="39"/>
      <c r="M46" s="40" t="str">
        <f aca="false">IF($E46="","",IF($H46&lt;&gt;"",$H46,$B$5))</f>
        <v/>
      </c>
      <c r="N46" s="41" t="str">
        <f aca="false">IF($E46="","",IF($I46&lt;&gt;"",$I46,IFERROR(IF(N(INDEX($E$4:$E$7,MATCH($C46,$D$4:$D$7,0)))=0,"",INDEX($E$4:$E$7,MATCH($C46,$D$4:$D$7,0))),"")))</f>
        <v/>
      </c>
      <c r="O46" s="42" t="str">
        <f aca="false">IF($E46="","",IF($L46&lt;&gt;"",$L46,IFERROR(IF(N(INDEX($F$4:$F$7,MATCH($C46,$D$4:$D$7,0)))=0,"",INDEX($F$4:$F$7,MATCH($C46,$D$4:$D$7,0))),"")))</f>
        <v/>
      </c>
      <c r="P46" s="43" t="str">
        <f aca="false">IF($E46="","",N($B$4)*M46)</f>
        <v/>
      </c>
      <c r="Q46" s="44" t="str">
        <f aca="false">IF(OR($E46="",$F46=""),"",ABS($E46-$F46))</f>
        <v/>
      </c>
      <c r="R46" s="45" t="str">
        <f aca="false">IF(OR($C46&lt;&gt;"Forex",Q46=""),"",Q46/IF($K46="",0.0001,$K46))</f>
        <v/>
      </c>
      <c r="S46" s="43" t="str">
        <f aca="false">IF(OR($C46&lt;&gt;"Forex",N46=""),"",IF($K46="",0.0001,$K46)*N46*IF($J46="",1,$J46))</f>
        <v/>
      </c>
      <c r="T46" s="43" t="str">
        <f aca="false">IF(OR(Q46="",N46=""),"",IF(Q46=0,"",Q46*N46*IF($J46="",1,$J46)))</f>
        <v/>
      </c>
      <c r="U46" s="42" t="str">
        <f aca="false">IF(OR(T46="",O46=""),"",ROUNDDOWN(P46/T46/O46+0.000000001,0)*O46)</f>
        <v/>
      </c>
      <c r="V46" s="42" t="str">
        <f aca="false">IF(U46="","",IF(N(INDEX($G$4:$G$7,MATCH($C46,$D$4:$D$7,0)))=0,"",ROUNDDOWN(N($B$4)*INDEX($G$4:$G$7,MATCH($C46,$D$4:$D$7,0))/($E46*N46*IF($J46="",1,$J46))/O46+0.000000001,0)*O46))</f>
        <v/>
      </c>
      <c r="W46" s="46" t="str">
        <f aca="false">IF(U46="","",IF(V46="",U46,MIN(U46,V46)))</f>
        <v/>
      </c>
      <c r="X46" s="47" t="str">
        <f aca="false">IF($E46="","",IFERROR(INDEX($H$4:$H$7,MATCH($C46,$D$4:$D$7,0)),""))</f>
        <v/>
      </c>
      <c r="Y46" s="43" t="str">
        <f aca="false">IF(W46="","",W46*T46)</f>
        <v/>
      </c>
      <c r="Z46" s="40" t="str">
        <f aca="false">IF(OR(Y46="",N($B$4)=0),"",Y46/$B$4)</f>
        <v/>
      </c>
      <c r="AA46" s="43" t="str">
        <f aca="false">IF(W46="","",W46*$E46*N46*IF($J46="",1,$J46))</f>
        <v/>
      </c>
      <c r="AB46" s="44" t="str">
        <f aca="false">IF(OR(Q46="",N(Q46)=0),"",IF($G46&lt;&gt;"",$G46,$E46+SIGN($E46-$F46)*$B$6*Q46))</f>
        <v/>
      </c>
      <c r="AC46" s="48" t="str">
        <f aca="false">IF(AB46="","",ABS(AB46-$E46)/Q46)</f>
        <v/>
      </c>
      <c r="AD46" s="43" t="str">
        <f aca="false">IF(OR(W46="",AB46=""),"",W46*ABS(AB46-$E46)*N46*IF($J46="",1,$J46))</f>
        <v/>
      </c>
      <c r="AE46" s="47" t="str">
        <f aca="false">IF($E46="","",IF(N($B$4)&lt;=0,"Enter account size",IF(ISNA(MATCH($C46,$D$4:$D$7,0)),"Pick a market",IF($F46="","Enter stop price",IF(Q46=0,"Stop equals entry",IF(AND($D46="Long",$F46&gt;$E46),"Stop above entry for a long",IF(AND($D46="Short",$F46&lt;$E46),"Stop below entry for a short",IF(N46="","Enter multiplier",IF(AND($G46&lt;&gt;"",($G46-$E46)*($E46-$F46)&lt;=0),"Target on wrong side of entry",IF(W46=0,"Size rounds to 0: risk too small",IF(W46&lt;U46,"Capped by max position","OK")))))))))))</f>
        <v/>
      </c>
    </row>
    <row r="47" customFormat="false" ht="15" hidden="false" customHeight="false" outlineLevel="0" collapsed="false">
      <c r="A47" s="32"/>
      <c r="B47" s="33"/>
      <c r="C47" s="54"/>
      <c r="D47" s="54"/>
      <c r="E47" s="34"/>
      <c r="F47" s="34"/>
      <c r="G47" s="34"/>
      <c r="H47" s="35"/>
      <c r="I47" s="36"/>
      <c r="J47" s="37"/>
      <c r="K47" s="38"/>
      <c r="L47" s="39"/>
      <c r="M47" s="40" t="str">
        <f aca="false">IF($E47="","",IF($H47&lt;&gt;"",$H47,$B$5))</f>
        <v/>
      </c>
      <c r="N47" s="41" t="str">
        <f aca="false">IF($E47="","",IF($I47&lt;&gt;"",$I47,IFERROR(IF(N(INDEX($E$4:$E$7,MATCH($C47,$D$4:$D$7,0)))=0,"",INDEX($E$4:$E$7,MATCH($C47,$D$4:$D$7,0))),"")))</f>
        <v/>
      </c>
      <c r="O47" s="42" t="str">
        <f aca="false">IF($E47="","",IF($L47&lt;&gt;"",$L47,IFERROR(IF(N(INDEX($F$4:$F$7,MATCH($C47,$D$4:$D$7,0)))=0,"",INDEX($F$4:$F$7,MATCH($C47,$D$4:$D$7,0))),"")))</f>
        <v/>
      </c>
      <c r="P47" s="43" t="str">
        <f aca="false">IF($E47="","",N($B$4)*M47)</f>
        <v/>
      </c>
      <c r="Q47" s="44" t="str">
        <f aca="false">IF(OR($E47="",$F47=""),"",ABS($E47-$F47))</f>
        <v/>
      </c>
      <c r="R47" s="45" t="str">
        <f aca="false">IF(OR($C47&lt;&gt;"Forex",Q47=""),"",Q47/IF($K47="",0.0001,$K47))</f>
        <v/>
      </c>
      <c r="S47" s="43" t="str">
        <f aca="false">IF(OR($C47&lt;&gt;"Forex",N47=""),"",IF($K47="",0.0001,$K47)*N47*IF($J47="",1,$J47))</f>
        <v/>
      </c>
      <c r="T47" s="43" t="str">
        <f aca="false">IF(OR(Q47="",N47=""),"",IF(Q47=0,"",Q47*N47*IF($J47="",1,$J47)))</f>
        <v/>
      </c>
      <c r="U47" s="42" t="str">
        <f aca="false">IF(OR(T47="",O47=""),"",ROUNDDOWN(P47/T47/O47+0.000000001,0)*O47)</f>
        <v/>
      </c>
      <c r="V47" s="42" t="str">
        <f aca="false">IF(U47="","",IF(N(INDEX($G$4:$G$7,MATCH($C47,$D$4:$D$7,0)))=0,"",ROUNDDOWN(N($B$4)*INDEX($G$4:$G$7,MATCH($C47,$D$4:$D$7,0))/($E47*N47*IF($J47="",1,$J47))/O47+0.000000001,0)*O47))</f>
        <v/>
      </c>
      <c r="W47" s="46" t="str">
        <f aca="false">IF(U47="","",IF(V47="",U47,MIN(U47,V47)))</f>
        <v/>
      </c>
      <c r="X47" s="47" t="str">
        <f aca="false">IF($E47="","",IFERROR(INDEX($H$4:$H$7,MATCH($C47,$D$4:$D$7,0)),""))</f>
        <v/>
      </c>
      <c r="Y47" s="43" t="str">
        <f aca="false">IF(W47="","",W47*T47)</f>
        <v/>
      </c>
      <c r="Z47" s="40" t="str">
        <f aca="false">IF(OR(Y47="",N($B$4)=0),"",Y47/$B$4)</f>
        <v/>
      </c>
      <c r="AA47" s="43" t="str">
        <f aca="false">IF(W47="","",W47*$E47*N47*IF($J47="",1,$J47))</f>
        <v/>
      </c>
      <c r="AB47" s="44" t="str">
        <f aca="false">IF(OR(Q47="",N(Q47)=0),"",IF($G47&lt;&gt;"",$G47,$E47+SIGN($E47-$F47)*$B$6*Q47))</f>
        <v/>
      </c>
      <c r="AC47" s="48" t="str">
        <f aca="false">IF(AB47="","",ABS(AB47-$E47)/Q47)</f>
        <v/>
      </c>
      <c r="AD47" s="43" t="str">
        <f aca="false">IF(OR(W47="",AB47=""),"",W47*ABS(AB47-$E47)*N47*IF($J47="",1,$J47))</f>
        <v/>
      </c>
      <c r="AE47" s="47" t="str">
        <f aca="false">IF($E47="","",IF(N($B$4)&lt;=0,"Enter account size",IF(ISNA(MATCH($C47,$D$4:$D$7,0)),"Pick a market",IF($F47="","Enter stop price",IF(Q47=0,"Stop equals entry",IF(AND($D47="Long",$F47&gt;$E47),"Stop above entry for a long",IF(AND($D47="Short",$F47&lt;$E47),"Stop below entry for a short",IF(N47="","Enter multiplier",IF(AND($G47&lt;&gt;"",($G47-$E47)*($E47-$F47)&lt;=0),"Target on wrong side of entry",IF(W47=0,"Size rounds to 0: risk too small",IF(W47&lt;U47,"Capped by max position","OK")))))))))))</f>
        <v/>
      </c>
    </row>
    <row r="48" customFormat="false" ht="15" hidden="false" customHeight="false" outlineLevel="0" collapsed="false">
      <c r="A48" s="32"/>
      <c r="B48" s="33"/>
      <c r="C48" s="54"/>
      <c r="D48" s="54"/>
      <c r="E48" s="34"/>
      <c r="F48" s="34"/>
      <c r="G48" s="34"/>
      <c r="H48" s="35"/>
      <c r="I48" s="36"/>
      <c r="J48" s="37"/>
      <c r="K48" s="38"/>
      <c r="L48" s="39"/>
      <c r="M48" s="40" t="str">
        <f aca="false">IF($E48="","",IF($H48&lt;&gt;"",$H48,$B$5))</f>
        <v/>
      </c>
      <c r="N48" s="41" t="str">
        <f aca="false">IF($E48="","",IF($I48&lt;&gt;"",$I48,IFERROR(IF(N(INDEX($E$4:$E$7,MATCH($C48,$D$4:$D$7,0)))=0,"",INDEX($E$4:$E$7,MATCH($C48,$D$4:$D$7,0))),"")))</f>
        <v/>
      </c>
      <c r="O48" s="42" t="str">
        <f aca="false">IF($E48="","",IF($L48&lt;&gt;"",$L48,IFERROR(IF(N(INDEX($F$4:$F$7,MATCH($C48,$D$4:$D$7,0)))=0,"",INDEX($F$4:$F$7,MATCH($C48,$D$4:$D$7,0))),"")))</f>
        <v/>
      </c>
      <c r="P48" s="43" t="str">
        <f aca="false">IF($E48="","",N($B$4)*M48)</f>
        <v/>
      </c>
      <c r="Q48" s="44" t="str">
        <f aca="false">IF(OR($E48="",$F48=""),"",ABS($E48-$F48))</f>
        <v/>
      </c>
      <c r="R48" s="45" t="str">
        <f aca="false">IF(OR($C48&lt;&gt;"Forex",Q48=""),"",Q48/IF($K48="",0.0001,$K48))</f>
        <v/>
      </c>
      <c r="S48" s="43" t="str">
        <f aca="false">IF(OR($C48&lt;&gt;"Forex",N48=""),"",IF($K48="",0.0001,$K48)*N48*IF($J48="",1,$J48))</f>
        <v/>
      </c>
      <c r="T48" s="43" t="str">
        <f aca="false">IF(OR(Q48="",N48=""),"",IF(Q48=0,"",Q48*N48*IF($J48="",1,$J48)))</f>
        <v/>
      </c>
      <c r="U48" s="42" t="str">
        <f aca="false">IF(OR(T48="",O48=""),"",ROUNDDOWN(P48/T48/O48+0.000000001,0)*O48)</f>
        <v/>
      </c>
      <c r="V48" s="42" t="str">
        <f aca="false">IF(U48="","",IF(N(INDEX($G$4:$G$7,MATCH($C48,$D$4:$D$7,0)))=0,"",ROUNDDOWN(N($B$4)*INDEX($G$4:$G$7,MATCH($C48,$D$4:$D$7,0))/($E48*N48*IF($J48="",1,$J48))/O48+0.000000001,0)*O48))</f>
        <v/>
      </c>
      <c r="W48" s="46" t="str">
        <f aca="false">IF(U48="","",IF(V48="",U48,MIN(U48,V48)))</f>
        <v/>
      </c>
      <c r="X48" s="47" t="str">
        <f aca="false">IF($E48="","",IFERROR(INDEX($H$4:$H$7,MATCH($C48,$D$4:$D$7,0)),""))</f>
        <v/>
      </c>
      <c r="Y48" s="43" t="str">
        <f aca="false">IF(W48="","",W48*T48)</f>
        <v/>
      </c>
      <c r="Z48" s="40" t="str">
        <f aca="false">IF(OR(Y48="",N($B$4)=0),"",Y48/$B$4)</f>
        <v/>
      </c>
      <c r="AA48" s="43" t="str">
        <f aca="false">IF(W48="","",W48*$E48*N48*IF($J48="",1,$J48))</f>
        <v/>
      </c>
      <c r="AB48" s="44" t="str">
        <f aca="false">IF(OR(Q48="",N(Q48)=0),"",IF($G48&lt;&gt;"",$G48,$E48+SIGN($E48-$F48)*$B$6*Q48))</f>
        <v/>
      </c>
      <c r="AC48" s="48" t="str">
        <f aca="false">IF(AB48="","",ABS(AB48-$E48)/Q48)</f>
        <v/>
      </c>
      <c r="AD48" s="43" t="str">
        <f aca="false">IF(OR(W48="",AB48=""),"",W48*ABS(AB48-$E48)*N48*IF($J48="",1,$J48))</f>
        <v/>
      </c>
      <c r="AE48" s="47" t="str">
        <f aca="false">IF($E48="","",IF(N($B$4)&lt;=0,"Enter account size",IF(ISNA(MATCH($C48,$D$4:$D$7,0)),"Pick a market",IF($F48="","Enter stop price",IF(Q48=0,"Stop equals entry",IF(AND($D48="Long",$F48&gt;$E48),"Stop above entry for a long",IF(AND($D48="Short",$F48&lt;$E48),"Stop below entry for a short",IF(N48="","Enter multiplier",IF(AND($G48&lt;&gt;"",($G48-$E48)*($E48-$F48)&lt;=0),"Target on wrong side of entry",IF(W48=0,"Size rounds to 0: risk too small",IF(W48&lt;U48,"Capped by max position","OK")))))))))))</f>
        <v/>
      </c>
    </row>
    <row r="49" customFormat="false" ht="15" hidden="false" customHeight="false" outlineLevel="0" collapsed="false">
      <c r="A49" s="32"/>
      <c r="B49" s="33"/>
      <c r="C49" s="54"/>
      <c r="D49" s="54"/>
      <c r="E49" s="34"/>
      <c r="F49" s="34"/>
      <c r="G49" s="34"/>
      <c r="H49" s="35"/>
      <c r="I49" s="36"/>
      <c r="J49" s="37"/>
      <c r="K49" s="38"/>
      <c r="L49" s="39"/>
      <c r="M49" s="40" t="str">
        <f aca="false">IF($E49="","",IF($H49&lt;&gt;"",$H49,$B$5))</f>
        <v/>
      </c>
      <c r="N49" s="41" t="str">
        <f aca="false">IF($E49="","",IF($I49&lt;&gt;"",$I49,IFERROR(IF(N(INDEX($E$4:$E$7,MATCH($C49,$D$4:$D$7,0)))=0,"",INDEX($E$4:$E$7,MATCH($C49,$D$4:$D$7,0))),"")))</f>
        <v/>
      </c>
      <c r="O49" s="42" t="str">
        <f aca="false">IF($E49="","",IF($L49&lt;&gt;"",$L49,IFERROR(IF(N(INDEX($F$4:$F$7,MATCH($C49,$D$4:$D$7,0)))=0,"",INDEX($F$4:$F$7,MATCH($C49,$D$4:$D$7,0))),"")))</f>
        <v/>
      </c>
      <c r="P49" s="43" t="str">
        <f aca="false">IF($E49="","",N($B$4)*M49)</f>
        <v/>
      </c>
      <c r="Q49" s="44" t="str">
        <f aca="false">IF(OR($E49="",$F49=""),"",ABS($E49-$F49))</f>
        <v/>
      </c>
      <c r="R49" s="45" t="str">
        <f aca="false">IF(OR($C49&lt;&gt;"Forex",Q49=""),"",Q49/IF($K49="",0.0001,$K49))</f>
        <v/>
      </c>
      <c r="S49" s="43" t="str">
        <f aca="false">IF(OR($C49&lt;&gt;"Forex",N49=""),"",IF($K49="",0.0001,$K49)*N49*IF($J49="",1,$J49))</f>
        <v/>
      </c>
      <c r="T49" s="43" t="str">
        <f aca="false">IF(OR(Q49="",N49=""),"",IF(Q49=0,"",Q49*N49*IF($J49="",1,$J49)))</f>
        <v/>
      </c>
      <c r="U49" s="42" t="str">
        <f aca="false">IF(OR(T49="",O49=""),"",ROUNDDOWN(P49/T49/O49+0.000000001,0)*O49)</f>
        <v/>
      </c>
      <c r="V49" s="42" t="str">
        <f aca="false">IF(U49="","",IF(N(INDEX($G$4:$G$7,MATCH($C49,$D$4:$D$7,0)))=0,"",ROUNDDOWN(N($B$4)*INDEX($G$4:$G$7,MATCH($C49,$D$4:$D$7,0))/($E49*N49*IF($J49="",1,$J49))/O49+0.000000001,0)*O49))</f>
        <v/>
      </c>
      <c r="W49" s="46" t="str">
        <f aca="false">IF(U49="","",IF(V49="",U49,MIN(U49,V49)))</f>
        <v/>
      </c>
      <c r="X49" s="47" t="str">
        <f aca="false">IF($E49="","",IFERROR(INDEX($H$4:$H$7,MATCH($C49,$D$4:$D$7,0)),""))</f>
        <v/>
      </c>
      <c r="Y49" s="43" t="str">
        <f aca="false">IF(W49="","",W49*T49)</f>
        <v/>
      </c>
      <c r="Z49" s="40" t="str">
        <f aca="false">IF(OR(Y49="",N($B$4)=0),"",Y49/$B$4)</f>
        <v/>
      </c>
      <c r="AA49" s="43" t="str">
        <f aca="false">IF(W49="","",W49*$E49*N49*IF($J49="",1,$J49))</f>
        <v/>
      </c>
      <c r="AB49" s="44" t="str">
        <f aca="false">IF(OR(Q49="",N(Q49)=0),"",IF($G49&lt;&gt;"",$G49,$E49+SIGN($E49-$F49)*$B$6*Q49))</f>
        <v/>
      </c>
      <c r="AC49" s="48" t="str">
        <f aca="false">IF(AB49="","",ABS(AB49-$E49)/Q49)</f>
        <v/>
      </c>
      <c r="AD49" s="43" t="str">
        <f aca="false">IF(OR(W49="",AB49=""),"",W49*ABS(AB49-$E49)*N49*IF($J49="",1,$J49))</f>
        <v/>
      </c>
      <c r="AE49" s="47" t="str">
        <f aca="false">IF($E49="","",IF(N($B$4)&lt;=0,"Enter account size",IF(ISNA(MATCH($C49,$D$4:$D$7,0)),"Pick a market",IF($F49="","Enter stop price",IF(Q49=0,"Stop equals entry",IF(AND($D49="Long",$F49&gt;$E49),"Stop above entry for a long",IF(AND($D49="Short",$F49&lt;$E49),"Stop below entry for a short",IF(N49="","Enter multiplier",IF(AND($G49&lt;&gt;"",($G49-$E49)*($E49-$F49)&lt;=0),"Target on wrong side of entry",IF(W49=0,"Size rounds to 0: risk too small",IF(W49&lt;U49,"Capped by max position","OK")))))))))))</f>
        <v/>
      </c>
    </row>
    <row r="50" customFormat="false" ht="15" hidden="false" customHeight="false" outlineLevel="0" collapsed="false">
      <c r="A50" s="32"/>
      <c r="B50" s="33"/>
      <c r="C50" s="54"/>
      <c r="D50" s="54"/>
      <c r="E50" s="34"/>
      <c r="F50" s="34"/>
      <c r="G50" s="34"/>
      <c r="H50" s="35"/>
      <c r="I50" s="36"/>
      <c r="J50" s="37"/>
      <c r="K50" s="38"/>
      <c r="L50" s="39"/>
      <c r="M50" s="40" t="str">
        <f aca="false">IF($E50="","",IF($H50&lt;&gt;"",$H50,$B$5))</f>
        <v/>
      </c>
      <c r="N50" s="41" t="str">
        <f aca="false">IF($E50="","",IF($I50&lt;&gt;"",$I50,IFERROR(IF(N(INDEX($E$4:$E$7,MATCH($C50,$D$4:$D$7,0)))=0,"",INDEX($E$4:$E$7,MATCH($C50,$D$4:$D$7,0))),"")))</f>
        <v/>
      </c>
      <c r="O50" s="42" t="str">
        <f aca="false">IF($E50="","",IF($L50&lt;&gt;"",$L50,IFERROR(IF(N(INDEX($F$4:$F$7,MATCH($C50,$D$4:$D$7,0)))=0,"",INDEX($F$4:$F$7,MATCH($C50,$D$4:$D$7,0))),"")))</f>
        <v/>
      </c>
      <c r="P50" s="43" t="str">
        <f aca="false">IF($E50="","",N($B$4)*M50)</f>
        <v/>
      </c>
      <c r="Q50" s="44" t="str">
        <f aca="false">IF(OR($E50="",$F50=""),"",ABS($E50-$F50))</f>
        <v/>
      </c>
      <c r="R50" s="45" t="str">
        <f aca="false">IF(OR($C50&lt;&gt;"Forex",Q50=""),"",Q50/IF($K50="",0.0001,$K50))</f>
        <v/>
      </c>
      <c r="S50" s="43" t="str">
        <f aca="false">IF(OR($C50&lt;&gt;"Forex",N50=""),"",IF($K50="",0.0001,$K50)*N50*IF($J50="",1,$J50))</f>
        <v/>
      </c>
      <c r="T50" s="43" t="str">
        <f aca="false">IF(OR(Q50="",N50=""),"",IF(Q50=0,"",Q50*N50*IF($J50="",1,$J50)))</f>
        <v/>
      </c>
      <c r="U50" s="42" t="str">
        <f aca="false">IF(OR(T50="",O50=""),"",ROUNDDOWN(P50/T50/O50+0.000000001,0)*O50)</f>
        <v/>
      </c>
      <c r="V50" s="42" t="str">
        <f aca="false">IF(U50="","",IF(N(INDEX($G$4:$G$7,MATCH($C50,$D$4:$D$7,0)))=0,"",ROUNDDOWN(N($B$4)*INDEX($G$4:$G$7,MATCH($C50,$D$4:$D$7,0))/($E50*N50*IF($J50="",1,$J50))/O50+0.000000001,0)*O50))</f>
        <v/>
      </c>
      <c r="W50" s="46" t="str">
        <f aca="false">IF(U50="","",IF(V50="",U50,MIN(U50,V50)))</f>
        <v/>
      </c>
      <c r="X50" s="47" t="str">
        <f aca="false">IF($E50="","",IFERROR(INDEX($H$4:$H$7,MATCH($C50,$D$4:$D$7,0)),""))</f>
        <v/>
      </c>
      <c r="Y50" s="43" t="str">
        <f aca="false">IF(W50="","",W50*T50)</f>
        <v/>
      </c>
      <c r="Z50" s="40" t="str">
        <f aca="false">IF(OR(Y50="",N($B$4)=0),"",Y50/$B$4)</f>
        <v/>
      </c>
      <c r="AA50" s="43" t="str">
        <f aca="false">IF(W50="","",W50*$E50*N50*IF($J50="",1,$J50))</f>
        <v/>
      </c>
      <c r="AB50" s="44" t="str">
        <f aca="false">IF(OR(Q50="",N(Q50)=0),"",IF($G50&lt;&gt;"",$G50,$E50+SIGN($E50-$F50)*$B$6*Q50))</f>
        <v/>
      </c>
      <c r="AC50" s="48" t="str">
        <f aca="false">IF(AB50="","",ABS(AB50-$E50)/Q50)</f>
        <v/>
      </c>
      <c r="AD50" s="43" t="str">
        <f aca="false">IF(OR(W50="",AB50=""),"",W50*ABS(AB50-$E50)*N50*IF($J50="",1,$J50))</f>
        <v/>
      </c>
      <c r="AE50" s="47" t="str">
        <f aca="false">IF($E50="","",IF(N($B$4)&lt;=0,"Enter account size",IF(ISNA(MATCH($C50,$D$4:$D$7,0)),"Pick a market",IF($F50="","Enter stop price",IF(Q50=0,"Stop equals entry",IF(AND($D50="Long",$F50&gt;$E50),"Stop above entry for a long",IF(AND($D50="Short",$F50&lt;$E50),"Stop below entry for a short",IF(N50="","Enter multiplier",IF(AND($G50&lt;&gt;"",($G50-$E50)*($E50-$F50)&lt;=0),"Target on wrong side of entry",IF(W50=0,"Size rounds to 0: risk too small",IF(W50&lt;U50,"Capped by max position","OK")))))))))))</f>
        <v/>
      </c>
    </row>
    <row r="51" customFormat="false" ht="15" hidden="false" customHeight="false" outlineLevel="0" collapsed="false">
      <c r="A51" s="32"/>
      <c r="B51" s="33"/>
      <c r="C51" s="54"/>
      <c r="D51" s="54"/>
      <c r="E51" s="34"/>
      <c r="F51" s="34"/>
      <c r="G51" s="34"/>
      <c r="H51" s="35"/>
      <c r="I51" s="36"/>
      <c r="J51" s="37"/>
      <c r="K51" s="38"/>
      <c r="L51" s="39"/>
      <c r="M51" s="40" t="str">
        <f aca="false">IF($E51="","",IF($H51&lt;&gt;"",$H51,$B$5))</f>
        <v/>
      </c>
      <c r="N51" s="41" t="str">
        <f aca="false">IF($E51="","",IF($I51&lt;&gt;"",$I51,IFERROR(IF(N(INDEX($E$4:$E$7,MATCH($C51,$D$4:$D$7,0)))=0,"",INDEX($E$4:$E$7,MATCH($C51,$D$4:$D$7,0))),"")))</f>
        <v/>
      </c>
      <c r="O51" s="42" t="str">
        <f aca="false">IF($E51="","",IF($L51&lt;&gt;"",$L51,IFERROR(IF(N(INDEX($F$4:$F$7,MATCH($C51,$D$4:$D$7,0)))=0,"",INDEX($F$4:$F$7,MATCH($C51,$D$4:$D$7,0))),"")))</f>
        <v/>
      </c>
      <c r="P51" s="43" t="str">
        <f aca="false">IF($E51="","",N($B$4)*M51)</f>
        <v/>
      </c>
      <c r="Q51" s="44" t="str">
        <f aca="false">IF(OR($E51="",$F51=""),"",ABS($E51-$F51))</f>
        <v/>
      </c>
      <c r="R51" s="45" t="str">
        <f aca="false">IF(OR($C51&lt;&gt;"Forex",Q51=""),"",Q51/IF($K51="",0.0001,$K51))</f>
        <v/>
      </c>
      <c r="S51" s="43" t="str">
        <f aca="false">IF(OR($C51&lt;&gt;"Forex",N51=""),"",IF($K51="",0.0001,$K51)*N51*IF($J51="",1,$J51))</f>
        <v/>
      </c>
      <c r="T51" s="43" t="str">
        <f aca="false">IF(OR(Q51="",N51=""),"",IF(Q51=0,"",Q51*N51*IF($J51="",1,$J51)))</f>
        <v/>
      </c>
      <c r="U51" s="42" t="str">
        <f aca="false">IF(OR(T51="",O51=""),"",ROUNDDOWN(P51/T51/O51+0.000000001,0)*O51)</f>
        <v/>
      </c>
      <c r="V51" s="42" t="str">
        <f aca="false">IF(U51="","",IF(N(INDEX($G$4:$G$7,MATCH($C51,$D$4:$D$7,0)))=0,"",ROUNDDOWN(N($B$4)*INDEX($G$4:$G$7,MATCH($C51,$D$4:$D$7,0))/($E51*N51*IF($J51="",1,$J51))/O51+0.000000001,0)*O51))</f>
        <v/>
      </c>
      <c r="W51" s="46" t="str">
        <f aca="false">IF(U51="","",IF(V51="",U51,MIN(U51,V51)))</f>
        <v/>
      </c>
      <c r="X51" s="47" t="str">
        <f aca="false">IF($E51="","",IFERROR(INDEX($H$4:$H$7,MATCH($C51,$D$4:$D$7,0)),""))</f>
        <v/>
      </c>
      <c r="Y51" s="43" t="str">
        <f aca="false">IF(W51="","",W51*T51)</f>
        <v/>
      </c>
      <c r="Z51" s="40" t="str">
        <f aca="false">IF(OR(Y51="",N($B$4)=0),"",Y51/$B$4)</f>
        <v/>
      </c>
      <c r="AA51" s="43" t="str">
        <f aca="false">IF(W51="","",W51*$E51*N51*IF($J51="",1,$J51))</f>
        <v/>
      </c>
      <c r="AB51" s="44" t="str">
        <f aca="false">IF(OR(Q51="",N(Q51)=0),"",IF($G51&lt;&gt;"",$G51,$E51+SIGN($E51-$F51)*$B$6*Q51))</f>
        <v/>
      </c>
      <c r="AC51" s="48" t="str">
        <f aca="false">IF(AB51="","",ABS(AB51-$E51)/Q51)</f>
        <v/>
      </c>
      <c r="AD51" s="43" t="str">
        <f aca="false">IF(OR(W51="",AB51=""),"",W51*ABS(AB51-$E51)*N51*IF($J51="",1,$J51))</f>
        <v/>
      </c>
      <c r="AE51" s="47" t="str">
        <f aca="false">IF($E51="","",IF(N($B$4)&lt;=0,"Enter account size",IF(ISNA(MATCH($C51,$D$4:$D$7,0)),"Pick a market",IF($F51="","Enter stop price",IF(Q51=0,"Stop equals entry",IF(AND($D51="Long",$F51&gt;$E51),"Stop above entry for a long",IF(AND($D51="Short",$F51&lt;$E51),"Stop below entry for a short",IF(N51="","Enter multiplier",IF(AND($G51&lt;&gt;"",($G51-$E51)*($E51-$F51)&lt;=0),"Target on wrong side of entry",IF(W51=0,"Size rounds to 0: risk too small",IF(W51&lt;U51,"Capped by max position","OK")))))))))))</f>
        <v/>
      </c>
    </row>
    <row r="52" customFormat="false" ht="15" hidden="false" customHeight="false" outlineLevel="0" collapsed="false">
      <c r="A52" s="32"/>
      <c r="B52" s="33"/>
      <c r="C52" s="54"/>
      <c r="D52" s="54"/>
      <c r="E52" s="34"/>
      <c r="F52" s="34"/>
      <c r="G52" s="34"/>
      <c r="H52" s="35"/>
      <c r="I52" s="36"/>
      <c r="J52" s="37"/>
      <c r="K52" s="38"/>
      <c r="L52" s="39"/>
      <c r="M52" s="40" t="str">
        <f aca="false">IF($E52="","",IF($H52&lt;&gt;"",$H52,$B$5))</f>
        <v/>
      </c>
      <c r="N52" s="41" t="str">
        <f aca="false">IF($E52="","",IF($I52&lt;&gt;"",$I52,IFERROR(IF(N(INDEX($E$4:$E$7,MATCH($C52,$D$4:$D$7,0)))=0,"",INDEX($E$4:$E$7,MATCH($C52,$D$4:$D$7,0))),"")))</f>
        <v/>
      </c>
      <c r="O52" s="42" t="str">
        <f aca="false">IF($E52="","",IF($L52&lt;&gt;"",$L52,IFERROR(IF(N(INDEX($F$4:$F$7,MATCH($C52,$D$4:$D$7,0)))=0,"",INDEX($F$4:$F$7,MATCH($C52,$D$4:$D$7,0))),"")))</f>
        <v/>
      </c>
      <c r="P52" s="43" t="str">
        <f aca="false">IF($E52="","",N($B$4)*M52)</f>
        <v/>
      </c>
      <c r="Q52" s="44" t="str">
        <f aca="false">IF(OR($E52="",$F52=""),"",ABS($E52-$F52))</f>
        <v/>
      </c>
      <c r="R52" s="45" t="str">
        <f aca="false">IF(OR($C52&lt;&gt;"Forex",Q52=""),"",Q52/IF($K52="",0.0001,$K52))</f>
        <v/>
      </c>
      <c r="S52" s="43" t="str">
        <f aca="false">IF(OR($C52&lt;&gt;"Forex",N52=""),"",IF($K52="",0.0001,$K52)*N52*IF($J52="",1,$J52))</f>
        <v/>
      </c>
      <c r="T52" s="43" t="str">
        <f aca="false">IF(OR(Q52="",N52=""),"",IF(Q52=0,"",Q52*N52*IF($J52="",1,$J52)))</f>
        <v/>
      </c>
      <c r="U52" s="42" t="str">
        <f aca="false">IF(OR(T52="",O52=""),"",ROUNDDOWN(P52/T52/O52+0.000000001,0)*O52)</f>
        <v/>
      </c>
      <c r="V52" s="42" t="str">
        <f aca="false">IF(U52="","",IF(N(INDEX($G$4:$G$7,MATCH($C52,$D$4:$D$7,0)))=0,"",ROUNDDOWN(N($B$4)*INDEX($G$4:$G$7,MATCH($C52,$D$4:$D$7,0))/($E52*N52*IF($J52="",1,$J52))/O52+0.000000001,0)*O52))</f>
        <v/>
      </c>
      <c r="W52" s="46" t="str">
        <f aca="false">IF(U52="","",IF(V52="",U52,MIN(U52,V52)))</f>
        <v/>
      </c>
      <c r="X52" s="47" t="str">
        <f aca="false">IF($E52="","",IFERROR(INDEX($H$4:$H$7,MATCH($C52,$D$4:$D$7,0)),""))</f>
        <v/>
      </c>
      <c r="Y52" s="43" t="str">
        <f aca="false">IF(W52="","",W52*T52)</f>
        <v/>
      </c>
      <c r="Z52" s="40" t="str">
        <f aca="false">IF(OR(Y52="",N($B$4)=0),"",Y52/$B$4)</f>
        <v/>
      </c>
      <c r="AA52" s="43" t="str">
        <f aca="false">IF(W52="","",W52*$E52*N52*IF($J52="",1,$J52))</f>
        <v/>
      </c>
      <c r="AB52" s="44" t="str">
        <f aca="false">IF(OR(Q52="",N(Q52)=0),"",IF($G52&lt;&gt;"",$G52,$E52+SIGN($E52-$F52)*$B$6*Q52))</f>
        <v/>
      </c>
      <c r="AC52" s="48" t="str">
        <f aca="false">IF(AB52="","",ABS(AB52-$E52)/Q52)</f>
        <v/>
      </c>
      <c r="AD52" s="43" t="str">
        <f aca="false">IF(OR(W52="",AB52=""),"",W52*ABS(AB52-$E52)*N52*IF($J52="",1,$J52))</f>
        <v/>
      </c>
      <c r="AE52" s="47" t="str">
        <f aca="false">IF($E52="","",IF(N($B$4)&lt;=0,"Enter account size",IF(ISNA(MATCH($C52,$D$4:$D$7,0)),"Pick a market",IF($F52="","Enter stop price",IF(Q52=0,"Stop equals entry",IF(AND($D52="Long",$F52&gt;$E52),"Stop above entry for a long",IF(AND($D52="Short",$F52&lt;$E52),"Stop below entry for a short",IF(N52="","Enter multiplier",IF(AND($G52&lt;&gt;"",($G52-$E52)*($E52-$F52)&lt;=0),"Target on wrong side of entry",IF(W52=0,"Size rounds to 0: risk too small",IF(W52&lt;U52,"Capped by max position","OK")))))))))))</f>
        <v/>
      </c>
    </row>
    <row r="53" customFormat="false" ht="15" hidden="false" customHeight="false" outlineLevel="0" collapsed="false">
      <c r="A53" s="32"/>
      <c r="B53" s="33"/>
      <c r="C53" s="54"/>
      <c r="D53" s="54"/>
      <c r="E53" s="34"/>
      <c r="F53" s="34"/>
      <c r="G53" s="34"/>
      <c r="H53" s="35"/>
      <c r="I53" s="36"/>
      <c r="J53" s="37"/>
      <c r="K53" s="38"/>
      <c r="L53" s="39"/>
      <c r="M53" s="40" t="str">
        <f aca="false">IF($E53="","",IF($H53&lt;&gt;"",$H53,$B$5))</f>
        <v/>
      </c>
      <c r="N53" s="41" t="str">
        <f aca="false">IF($E53="","",IF($I53&lt;&gt;"",$I53,IFERROR(IF(N(INDEX($E$4:$E$7,MATCH($C53,$D$4:$D$7,0)))=0,"",INDEX($E$4:$E$7,MATCH($C53,$D$4:$D$7,0))),"")))</f>
        <v/>
      </c>
      <c r="O53" s="42" t="str">
        <f aca="false">IF($E53="","",IF($L53&lt;&gt;"",$L53,IFERROR(IF(N(INDEX($F$4:$F$7,MATCH($C53,$D$4:$D$7,0)))=0,"",INDEX($F$4:$F$7,MATCH($C53,$D$4:$D$7,0))),"")))</f>
        <v/>
      </c>
      <c r="P53" s="43" t="str">
        <f aca="false">IF($E53="","",N($B$4)*M53)</f>
        <v/>
      </c>
      <c r="Q53" s="44" t="str">
        <f aca="false">IF(OR($E53="",$F53=""),"",ABS($E53-$F53))</f>
        <v/>
      </c>
      <c r="R53" s="45" t="str">
        <f aca="false">IF(OR($C53&lt;&gt;"Forex",Q53=""),"",Q53/IF($K53="",0.0001,$K53))</f>
        <v/>
      </c>
      <c r="S53" s="43" t="str">
        <f aca="false">IF(OR($C53&lt;&gt;"Forex",N53=""),"",IF($K53="",0.0001,$K53)*N53*IF($J53="",1,$J53))</f>
        <v/>
      </c>
      <c r="T53" s="43" t="str">
        <f aca="false">IF(OR(Q53="",N53=""),"",IF(Q53=0,"",Q53*N53*IF($J53="",1,$J53)))</f>
        <v/>
      </c>
      <c r="U53" s="42" t="str">
        <f aca="false">IF(OR(T53="",O53=""),"",ROUNDDOWN(P53/T53/O53+0.000000001,0)*O53)</f>
        <v/>
      </c>
      <c r="V53" s="42" t="str">
        <f aca="false">IF(U53="","",IF(N(INDEX($G$4:$G$7,MATCH($C53,$D$4:$D$7,0)))=0,"",ROUNDDOWN(N($B$4)*INDEX($G$4:$G$7,MATCH($C53,$D$4:$D$7,0))/($E53*N53*IF($J53="",1,$J53))/O53+0.000000001,0)*O53))</f>
        <v/>
      </c>
      <c r="W53" s="46" t="str">
        <f aca="false">IF(U53="","",IF(V53="",U53,MIN(U53,V53)))</f>
        <v/>
      </c>
      <c r="X53" s="47" t="str">
        <f aca="false">IF($E53="","",IFERROR(INDEX($H$4:$H$7,MATCH($C53,$D$4:$D$7,0)),""))</f>
        <v/>
      </c>
      <c r="Y53" s="43" t="str">
        <f aca="false">IF(W53="","",W53*T53)</f>
        <v/>
      </c>
      <c r="Z53" s="40" t="str">
        <f aca="false">IF(OR(Y53="",N($B$4)=0),"",Y53/$B$4)</f>
        <v/>
      </c>
      <c r="AA53" s="43" t="str">
        <f aca="false">IF(W53="","",W53*$E53*N53*IF($J53="",1,$J53))</f>
        <v/>
      </c>
      <c r="AB53" s="44" t="str">
        <f aca="false">IF(OR(Q53="",N(Q53)=0),"",IF($G53&lt;&gt;"",$G53,$E53+SIGN($E53-$F53)*$B$6*Q53))</f>
        <v/>
      </c>
      <c r="AC53" s="48" t="str">
        <f aca="false">IF(AB53="","",ABS(AB53-$E53)/Q53)</f>
        <v/>
      </c>
      <c r="AD53" s="43" t="str">
        <f aca="false">IF(OR(W53="",AB53=""),"",W53*ABS(AB53-$E53)*N53*IF($J53="",1,$J53))</f>
        <v/>
      </c>
      <c r="AE53" s="47" t="str">
        <f aca="false">IF($E53="","",IF(N($B$4)&lt;=0,"Enter account size",IF(ISNA(MATCH($C53,$D$4:$D$7,0)),"Pick a market",IF($F53="","Enter stop price",IF(Q53=0,"Stop equals entry",IF(AND($D53="Long",$F53&gt;$E53),"Stop above entry for a long",IF(AND($D53="Short",$F53&lt;$E53),"Stop below entry for a short",IF(N53="","Enter multiplier",IF(AND($G53&lt;&gt;"",($G53-$E53)*($E53-$F53)&lt;=0),"Target on wrong side of entry",IF(W53=0,"Size rounds to 0: risk too small",IF(W53&lt;U53,"Capped by max position","OK")))))))))))</f>
        <v/>
      </c>
    </row>
    <row r="54" customFormat="false" ht="15" hidden="false" customHeight="false" outlineLevel="0" collapsed="false">
      <c r="A54" s="32"/>
      <c r="B54" s="33"/>
      <c r="C54" s="54"/>
      <c r="D54" s="54"/>
      <c r="E54" s="34"/>
      <c r="F54" s="34"/>
      <c r="G54" s="34"/>
      <c r="H54" s="35"/>
      <c r="I54" s="36"/>
      <c r="J54" s="37"/>
      <c r="K54" s="38"/>
      <c r="L54" s="39"/>
      <c r="M54" s="40" t="str">
        <f aca="false">IF($E54="","",IF($H54&lt;&gt;"",$H54,$B$5))</f>
        <v/>
      </c>
      <c r="N54" s="41" t="str">
        <f aca="false">IF($E54="","",IF($I54&lt;&gt;"",$I54,IFERROR(IF(N(INDEX($E$4:$E$7,MATCH($C54,$D$4:$D$7,0)))=0,"",INDEX($E$4:$E$7,MATCH($C54,$D$4:$D$7,0))),"")))</f>
        <v/>
      </c>
      <c r="O54" s="42" t="str">
        <f aca="false">IF($E54="","",IF($L54&lt;&gt;"",$L54,IFERROR(IF(N(INDEX($F$4:$F$7,MATCH($C54,$D$4:$D$7,0)))=0,"",INDEX($F$4:$F$7,MATCH($C54,$D$4:$D$7,0))),"")))</f>
        <v/>
      </c>
      <c r="P54" s="43" t="str">
        <f aca="false">IF($E54="","",N($B$4)*M54)</f>
        <v/>
      </c>
      <c r="Q54" s="44" t="str">
        <f aca="false">IF(OR($E54="",$F54=""),"",ABS($E54-$F54))</f>
        <v/>
      </c>
      <c r="R54" s="45" t="str">
        <f aca="false">IF(OR($C54&lt;&gt;"Forex",Q54=""),"",Q54/IF($K54="",0.0001,$K54))</f>
        <v/>
      </c>
      <c r="S54" s="43" t="str">
        <f aca="false">IF(OR($C54&lt;&gt;"Forex",N54=""),"",IF($K54="",0.0001,$K54)*N54*IF($J54="",1,$J54))</f>
        <v/>
      </c>
      <c r="T54" s="43" t="str">
        <f aca="false">IF(OR(Q54="",N54=""),"",IF(Q54=0,"",Q54*N54*IF($J54="",1,$J54)))</f>
        <v/>
      </c>
      <c r="U54" s="42" t="str">
        <f aca="false">IF(OR(T54="",O54=""),"",ROUNDDOWN(P54/T54/O54+0.000000001,0)*O54)</f>
        <v/>
      </c>
      <c r="V54" s="42" t="str">
        <f aca="false">IF(U54="","",IF(N(INDEX($G$4:$G$7,MATCH($C54,$D$4:$D$7,0)))=0,"",ROUNDDOWN(N($B$4)*INDEX($G$4:$G$7,MATCH($C54,$D$4:$D$7,0))/($E54*N54*IF($J54="",1,$J54))/O54+0.000000001,0)*O54))</f>
        <v/>
      </c>
      <c r="W54" s="46" t="str">
        <f aca="false">IF(U54="","",IF(V54="",U54,MIN(U54,V54)))</f>
        <v/>
      </c>
      <c r="X54" s="47" t="str">
        <f aca="false">IF($E54="","",IFERROR(INDEX($H$4:$H$7,MATCH($C54,$D$4:$D$7,0)),""))</f>
        <v/>
      </c>
      <c r="Y54" s="43" t="str">
        <f aca="false">IF(W54="","",W54*T54)</f>
        <v/>
      </c>
      <c r="Z54" s="40" t="str">
        <f aca="false">IF(OR(Y54="",N($B$4)=0),"",Y54/$B$4)</f>
        <v/>
      </c>
      <c r="AA54" s="43" t="str">
        <f aca="false">IF(W54="","",W54*$E54*N54*IF($J54="",1,$J54))</f>
        <v/>
      </c>
      <c r="AB54" s="44" t="str">
        <f aca="false">IF(OR(Q54="",N(Q54)=0),"",IF($G54&lt;&gt;"",$G54,$E54+SIGN($E54-$F54)*$B$6*Q54))</f>
        <v/>
      </c>
      <c r="AC54" s="48" t="str">
        <f aca="false">IF(AB54="","",ABS(AB54-$E54)/Q54)</f>
        <v/>
      </c>
      <c r="AD54" s="43" t="str">
        <f aca="false">IF(OR(W54="",AB54=""),"",W54*ABS(AB54-$E54)*N54*IF($J54="",1,$J54))</f>
        <v/>
      </c>
      <c r="AE54" s="47" t="str">
        <f aca="false">IF($E54="","",IF(N($B$4)&lt;=0,"Enter account size",IF(ISNA(MATCH($C54,$D$4:$D$7,0)),"Pick a market",IF($F54="","Enter stop price",IF(Q54=0,"Stop equals entry",IF(AND($D54="Long",$F54&gt;$E54),"Stop above entry for a long",IF(AND($D54="Short",$F54&lt;$E54),"Stop below entry for a short",IF(N54="","Enter multiplier",IF(AND($G54&lt;&gt;"",($G54-$E54)*($E54-$F54)&lt;=0),"Target on wrong side of entry",IF(W54=0,"Size rounds to 0: risk too small",IF(W54&lt;U54,"Capped by max position","OK")))))))))))</f>
        <v/>
      </c>
    </row>
    <row r="55" customFormat="false" ht="15" hidden="false" customHeight="false" outlineLevel="0" collapsed="false">
      <c r="A55" s="32"/>
      <c r="B55" s="33"/>
      <c r="C55" s="54"/>
      <c r="D55" s="54"/>
      <c r="E55" s="34"/>
      <c r="F55" s="34"/>
      <c r="G55" s="34"/>
      <c r="H55" s="35"/>
      <c r="I55" s="36"/>
      <c r="J55" s="37"/>
      <c r="K55" s="38"/>
      <c r="L55" s="39"/>
      <c r="M55" s="40" t="str">
        <f aca="false">IF($E55="","",IF($H55&lt;&gt;"",$H55,$B$5))</f>
        <v/>
      </c>
      <c r="N55" s="41" t="str">
        <f aca="false">IF($E55="","",IF($I55&lt;&gt;"",$I55,IFERROR(IF(N(INDEX($E$4:$E$7,MATCH($C55,$D$4:$D$7,0)))=0,"",INDEX($E$4:$E$7,MATCH($C55,$D$4:$D$7,0))),"")))</f>
        <v/>
      </c>
      <c r="O55" s="42" t="str">
        <f aca="false">IF($E55="","",IF($L55&lt;&gt;"",$L55,IFERROR(IF(N(INDEX($F$4:$F$7,MATCH($C55,$D$4:$D$7,0)))=0,"",INDEX($F$4:$F$7,MATCH($C55,$D$4:$D$7,0))),"")))</f>
        <v/>
      </c>
      <c r="P55" s="43" t="str">
        <f aca="false">IF($E55="","",N($B$4)*M55)</f>
        <v/>
      </c>
      <c r="Q55" s="44" t="str">
        <f aca="false">IF(OR($E55="",$F55=""),"",ABS($E55-$F55))</f>
        <v/>
      </c>
      <c r="R55" s="45" t="str">
        <f aca="false">IF(OR($C55&lt;&gt;"Forex",Q55=""),"",Q55/IF($K55="",0.0001,$K55))</f>
        <v/>
      </c>
      <c r="S55" s="43" t="str">
        <f aca="false">IF(OR($C55&lt;&gt;"Forex",N55=""),"",IF($K55="",0.0001,$K55)*N55*IF($J55="",1,$J55))</f>
        <v/>
      </c>
      <c r="T55" s="43" t="str">
        <f aca="false">IF(OR(Q55="",N55=""),"",IF(Q55=0,"",Q55*N55*IF($J55="",1,$J55)))</f>
        <v/>
      </c>
      <c r="U55" s="42" t="str">
        <f aca="false">IF(OR(T55="",O55=""),"",ROUNDDOWN(P55/T55/O55+0.000000001,0)*O55)</f>
        <v/>
      </c>
      <c r="V55" s="42" t="str">
        <f aca="false">IF(U55="","",IF(N(INDEX($G$4:$G$7,MATCH($C55,$D$4:$D$7,0)))=0,"",ROUNDDOWN(N($B$4)*INDEX($G$4:$G$7,MATCH($C55,$D$4:$D$7,0))/($E55*N55*IF($J55="",1,$J55))/O55+0.000000001,0)*O55))</f>
        <v/>
      </c>
      <c r="W55" s="46" t="str">
        <f aca="false">IF(U55="","",IF(V55="",U55,MIN(U55,V55)))</f>
        <v/>
      </c>
      <c r="X55" s="47" t="str">
        <f aca="false">IF($E55="","",IFERROR(INDEX($H$4:$H$7,MATCH($C55,$D$4:$D$7,0)),""))</f>
        <v/>
      </c>
      <c r="Y55" s="43" t="str">
        <f aca="false">IF(W55="","",W55*T55)</f>
        <v/>
      </c>
      <c r="Z55" s="40" t="str">
        <f aca="false">IF(OR(Y55="",N($B$4)=0),"",Y55/$B$4)</f>
        <v/>
      </c>
      <c r="AA55" s="43" t="str">
        <f aca="false">IF(W55="","",W55*$E55*N55*IF($J55="",1,$J55))</f>
        <v/>
      </c>
      <c r="AB55" s="44" t="str">
        <f aca="false">IF(OR(Q55="",N(Q55)=0),"",IF($G55&lt;&gt;"",$G55,$E55+SIGN($E55-$F55)*$B$6*Q55))</f>
        <v/>
      </c>
      <c r="AC55" s="48" t="str">
        <f aca="false">IF(AB55="","",ABS(AB55-$E55)/Q55)</f>
        <v/>
      </c>
      <c r="AD55" s="43" t="str">
        <f aca="false">IF(OR(W55="",AB55=""),"",W55*ABS(AB55-$E55)*N55*IF($J55="",1,$J55))</f>
        <v/>
      </c>
      <c r="AE55" s="47" t="str">
        <f aca="false">IF($E55="","",IF(N($B$4)&lt;=0,"Enter account size",IF(ISNA(MATCH($C55,$D$4:$D$7,0)),"Pick a market",IF($F55="","Enter stop price",IF(Q55=0,"Stop equals entry",IF(AND($D55="Long",$F55&gt;$E55),"Stop above entry for a long",IF(AND($D55="Short",$F55&lt;$E55),"Stop below entry for a short",IF(N55="","Enter multiplier",IF(AND($G55&lt;&gt;"",($G55-$E55)*($E55-$F55)&lt;=0),"Target on wrong side of entry",IF(W55=0,"Size rounds to 0: risk too small",IF(W55&lt;U55,"Capped by max position","OK")))))))))))</f>
        <v/>
      </c>
    </row>
    <row r="56" customFormat="false" ht="15" hidden="false" customHeight="false" outlineLevel="0" collapsed="false">
      <c r="A56" s="32"/>
      <c r="B56" s="33"/>
      <c r="C56" s="54"/>
      <c r="D56" s="54"/>
      <c r="E56" s="34"/>
      <c r="F56" s="34"/>
      <c r="G56" s="34"/>
      <c r="H56" s="35"/>
      <c r="I56" s="36"/>
      <c r="J56" s="37"/>
      <c r="K56" s="38"/>
      <c r="L56" s="39"/>
      <c r="M56" s="40" t="str">
        <f aca="false">IF($E56="","",IF($H56&lt;&gt;"",$H56,$B$5))</f>
        <v/>
      </c>
      <c r="N56" s="41" t="str">
        <f aca="false">IF($E56="","",IF($I56&lt;&gt;"",$I56,IFERROR(IF(N(INDEX($E$4:$E$7,MATCH($C56,$D$4:$D$7,0)))=0,"",INDEX($E$4:$E$7,MATCH($C56,$D$4:$D$7,0))),"")))</f>
        <v/>
      </c>
      <c r="O56" s="42" t="str">
        <f aca="false">IF($E56="","",IF($L56&lt;&gt;"",$L56,IFERROR(IF(N(INDEX($F$4:$F$7,MATCH($C56,$D$4:$D$7,0)))=0,"",INDEX($F$4:$F$7,MATCH($C56,$D$4:$D$7,0))),"")))</f>
        <v/>
      </c>
      <c r="P56" s="43" t="str">
        <f aca="false">IF($E56="","",N($B$4)*M56)</f>
        <v/>
      </c>
      <c r="Q56" s="44" t="str">
        <f aca="false">IF(OR($E56="",$F56=""),"",ABS($E56-$F56))</f>
        <v/>
      </c>
      <c r="R56" s="45" t="str">
        <f aca="false">IF(OR($C56&lt;&gt;"Forex",Q56=""),"",Q56/IF($K56="",0.0001,$K56))</f>
        <v/>
      </c>
      <c r="S56" s="43" t="str">
        <f aca="false">IF(OR($C56&lt;&gt;"Forex",N56=""),"",IF($K56="",0.0001,$K56)*N56*IF($J56="",1,$J56))</f>
        <v/>
      </c>
      <c r="T56" s="43" t="str">
        <f aca="false">IF(OR(Q56="",N56=""),"",IF(Q56=0,"",Q56*N56*IF($J56="",1,$J56)))</f>
        <v/>
      </c>
      <c r="U56" s="42" t="str">
        <f aca="false">IF(OR(T56="",O56=""),"",ROUNDDOWN(P56/T56/O56+0.000000001,0)*O56)</f>
        <v/>
      </c>
      <c r="V56" s="42" t="str">
        <f aca="false">IF(U56="","",IF(N(INDEX($G$4:$G$7,MATCH($C56,$D$4:$D$7,0)))=0,"",ROUNDDOWN(N($B$4)*INDEX($G$4:$G$7,MATCH($C56,$D$4:$D$7,0))/($E56*N56*IF($J56="",1,$J56))/O56+0.000000001,0)*O56))</f>
        <v/>
      </c>
      <c r="W56" s="46" t="str">
        <f aca="false">IF(U56="","",IF(V56="",U56,MIN(U56,V56)))</f>
        <v/>
      </c>
      <c r="X56" s="47" t="str">
        <f aca="false">IF($E56="","",IFERROR(INDEX($H$4:$H$7,MATCH($C56,$D$4:$D$7,0)),""))</f>
        <v/>
      </c>
      <c r="Y56" s="43" t="str">
        <f aca="false">IF(W56="","",W56*T56)</f>
        <v/>
      </c>
      <c r="Z56" s="40" t="str">
        <f aca="false">IF(OR(Y56="",N($B$4)=0),"",Y56/$B$4)</f>
        <v/>
      </c>
      <c r="AA56" s="43" t="str">
        <f aca="false">IF(W56="","",W56*$E56*N56*IF($J56="",1,$J56))</f>
        <v/>
      </c>
      <c r="AB56" s="44" t="str">
        <f aca="false">IF(OR(Q56="",N(Q56)=0),"",IF($G56&lt;&gt;"",$G56,$E56+SIGN($E56-$F56)*$B$6*Q56))</f>
        <v/>
      </c>
      <c r="AC56" s="48" t="str">
        <f aca="false">IF(AB56="","",ABS(AB56-$E56)/Q56)</f>
        <v/>
      </c>
      <c r="AD56" s="43" t="str">
        <f aca="false">IF(OR(W56="",AB56=""),"",W56*ABS(AB56-$E56)*N56*IF($J56="",1,$J56))</f>
        <v/>
      </c>
      <c r="AE56" s="47" t="str">
        <f aca="false">IF($E56="","",IF(N($B$4)&lt;=0,"Enter account size",IF(ISNA(MATCH($C56,$D$4:$D$7,0)),"Pick a market",IF($F56="","Enter stop price",IF(Q56=0,"Stop equals entry",IF(AND($D56="Long",$F56&gt;$E56),"Stop above entry for a long",IF(AND($D56="Short",$F56&lt;$E56),"Stop below entry for a short",IF(N56="","Enter multiplier",IF(AND($G56&lt;&gt;"",($G56-$E56)*($E56-$F56)&lt;=0),"Target on wrong side of entry",IF(W56=0,"Size rounds to 0: risk too small",IF(W56&lt;U56,"Capped by max position","OK")))))))))))</f>
        <v/>
      </c>
    </row>
    <row r="57" customFormat="false" ht="15" hidden="false" customHeight="false" outlineLevel="0" collapsed="false">
      <c r="A57" s="32"/>
      <c r="B57" s="33"/>
      <c r="C57" s="54"/>
      <c r="D57" s="54"/>
      <c r="E57" s="34"/>
      <c r="F57" s="34"/>
      <c r="G57" s="34"/>
      <c r="H57" s="35"/>
      <c r="I57" s="36"/>
      <c r="J57" s="37"/>
      <c r="K57" s="38"/>
      <c r="L57" s="39"/>
      <c r="M57" s="40" t="str">
        <f aca="false">IF($E57="","",IF($H57&lt;&gt;"",$H57,$B$5))</f>
        <v/>
      </c>
      <c r="N57" s="41" t="str">
        <f aca="false">IF($E57="","",IF($I57&lt;&gt;"",$I57,IFERROR(IF(N(INDEX($E$4:$E$7,MATCH($C57,$D$4:$D$7,0)))=0,"",INDEX($E$4:$E$7,MATCH($C57,$D$4:$D$7,0))),"")))</f>
        <v/>
      </c>
      <c r="O57" s="42" t="str">
        <f aca="false">IF($E57="","",IF($L57&lt;&gt;"",$L57,IFERROR(IF(N(INDEX($F$4:$F$7,MATCH($C57,$D$4:$D$7,0)))=0,"",INDEX($F$4:$F$7,MATCH($C57,$D$4:$D$7,0))),"")))</f>
        <v/>
      </c>
      <c r="P57" s="43" t="str">
        <f aca="false">IF($E57="","",N($B$4)*M57)</f>
        <v/>
      </c>
      <c r="Q57" s="44" t="str">
        <f aca="false">IF(OR($E57="",$F57=""),"",ABS($E57-$F57))</f>
        <v/>
      </c>
      <c r="R57" s="45" t="str">
        <f aca="false">IF(OR($C57&lt;&gt;"Forex",Q57=""),"",Q57/IF($K57="",0.0001,$K57))</f>
        <v/>
      </c>
      <c r="S57" s="43" t="str">
        <f aca="false">IF(OR($C57&lt;&gt;"Forex",N57=""),"",IF($K57="",0.0001,$K57)*N57*IF($J57="",1,$J57))</f>
        <v/>
      </c>
      <c r="T57" s="43" t="str">
        <f aca="false">IF(OR(Q57="",N57=""),"",IF(Q57=0,"",Q57*N57*IF($J57="",1,$J57)))</f>
        <v/>
      </c>
      <c r="U57" s="42" t="str">
        <f aca="false">IF(OR(T57="",O57=""),"",ROUNDDOWN(P57/T57/O57+0.000000001,0)*O57)</f>
        <v/>
      </c>
      <c r="V57" s="42" t="str">
        <f aca="false">IF(U57="","",IF(N(INDEX($G$4:$G$7,MATCH($C57,$D$4:$D$7,0)))=0,"",ROUNDDOWN(N($B$4)*INDEX($G$4:$G$7,MATCH($C57,$D$4:$D$7,0))/($E57*N57*IF($J57="",1,$J57))/O57+0.000000001,0)*O57))</f>
        <v/>
      </c>
      <c r="W57" s="46" t="str">
        <f aca="false">IF(U57="","",IF(V57="",U57,MIN(U57,V57)))</f>
        <v/>
      </c>
      <c r="X57" s="47" t="str">
        <f aca="false">IF($E57="","",IFERROR(INDEX($H$4:$H$7,MATCH($C57,$D$4:$D$7,0)),""))</f>
        <v/>
      </c>
      <c r="Y57" s="43" t="str">
        <f aca="false">IF(W57="","",W57*T57)</f>
        <v/>
      </c>
      <c r="Z57" s="40" t="str">
        <f aca="false">IF(OR(Y57="",N($B$4)=0),"",Y57/$B$4)</f>
        <v/>
      </c>
      <c r="AA57" s="43" t="str">
        <f aca="false">IF(W57="","",W57*$E57*N57*IF($J57="",1,$J57))</f>
        <v/>
      </c>
      <c r="AB57" s="44" t="str">
        <f aca="false">IF(OR(Q57="",N(Q57)=0),"",IF($G57&lt;&gt;"",$G57,$E57+SIGN($E57-$F57)*$B$6*Q57))</f>
        <v/>
      </c>
      <c r="AC57" s="48" t="str">
        <f aca="false">IF(AB57="","",ABS(AB57-$E57)/Q57)</f>
        <v/>
      </c>
      <c r="AD57" s="43" t="str">
        <f aca="false">IF(OR(W57="",AB57=""),"",W57*ABS(AB57-$E57)*N57*IF($J57="",1,$J57))</f>
        <v/>
      </c>
      <c r="AE57" s="47" t="str">
        <f aca="false">IF($E57="","",IF(N($B$4)&lt;=0,"Enter account size",IF(ISNA(MATCH($C57,$D$4:$D$7,0)),"Pick a market",IF($F57="","Enter stop price",IF(Q57=0,"Stop equals entry",IF(AND($D57="Long",$F57&gt;$E57),"Stop above entry for a long",IF(AND($D57="Short",$F57&lt;$E57),"Stop below entry for a short",IF(N57="","Enter multiplier",IF(AND($G57&lt;&gt;"",($G57-$E57)*($E57-$F57)&lt;=0),"Target on wrong side of entry",IF(W57=0,"Size rounds to 0: risk too small",IF(W57&lt;U57,"Capped by max position","OK")))))))))))</f>
        <v/>
      </c>
    </row>
    <row r="58" customFormat="false" ht="15" hidden="false" customHeight="false" outlineLevel="0" collapsed="false">
      <c r="A58" s="32"/>
      <c r="B58" s="33"/>
      <c r="C58" s="54"/>
      <c r="D58" s="54"/>
      <c r="E58" s="34"/>
      <c r="F58" s="34"/>
      <c r="G58" s="34"/>
      <c r="H58" s="35"/>
      <c r="I58" s="36"/>
      <c r="J58" s="37"/>
      <c r="K58" s="38"/>
      <c r="L58" s="39"/>
      <c r="M58" s="40" t="str">
        <f aca="false">IF($E58="","",IF($H58&lt;&gt;"",$H58,$B$5))</f>
        <v/>
      </c>
      <c r="N58" s="41" t="str">
        <f aca="false">IF($E58="","",IF($I58&lt;&gt;"",$I58,IFERROR(IF(N(INDEX($E$4:$E$7,MATCH($C58,$D$4:$D$7,0)))=0,"",INDEX($E$4:$E$7,MATCH($C58,$D$4:$D$7,0))),"")))</f>
        <v/>
      </c>
      <c r="O58" s="42" t="str">
        <f aca="false">IF($E58="","",IF($L58&lt;&gt;"",$L58,IFERROR(IF(N(INDEX($F$4:$F$7,MATCH($C58,$D$4:$D$7,0)))=0,"",INDEX($F$4:$F$7,MATCH($C58,$D$4:$D$7,0))),"")))</f>
        <v/>
      </c>
      <c r="P58" s="43" t="str">
        <f aca="false">IF($E58="","",N($B$4)*M58)</f>
        <v/>
      </c>
      <c r="Q58" s="44" t="str">
        <f aca="false">IF(OR($E58="",$F58=""),"",ABS($E58-$F58))</f>
        <v/>
      </c>
      <c r="R58" s="45" t="str">
        <f aca="false">IF(OR($C58&lt;&gt;"Forex",Q58=""),"",Q58/IF($K58="",0.0001,$K58))</f>
        <v/>
      </c>
      <c r="S58" s="43" t="str">
        <f aca="false">IF(OR($C58&lt;&gt;"Forex",N58=""),"",IF($K58="",0.0001,$K58)*N58*IF($J58="",1,$J58))</f>
        <v/>
      </c>
      <c r="T58" s="43" t="str">
        <f aca="false">IF(OR(Q58="",N58=""),"",IF(Q58=0,"",Q58*N58*IF($J58="",1,$J58)))</f>
        <v/>
      </c>
      <c r="U58" s="42" t="str">
        <f aca="false">IF(OR(T58="",O58=""),"",ROUNDDOWN(P58/T58/O58+0.000000001,0)*O58)</f>
        <v/>
      </c>
      <c r="V58" s="42" t="str">
        <f aca="false">IF(U58="","",IF(N(INDEX($G$4:$G$7,MATCH($C58,$D$4:$D$7,0)))=0,"",ROUNDDOWN(N($B$4)*INDEX($G$4:$G$7,MATCH($C58,$D$4:$D$7,0))/($E58*N58*IF($J58="",1,$J58))/O58+0.000000001,0)*O58))</f>
        <v/>
      </c>
      <c r="W58" s="46" t="str">
        <f aca="false">IF(U58="","",IF(V58="",U58,MIN(U58,V58)))</f>
        <v/>
      </c>
      <c r="X58" s="47" t="str">
        <f aca="false">IF($E58="","",IFERROR(INDEX($H$4:$H$7,MATCH($C58,$D$4:$D$7,0)),""))</f>
        <v/>
      </c>
      <c r="Y58" s="43" t="str">
        <f aca="false">IF(W58="","",W58*T58)</f>
        <v/>
      </c>
      <c r="Z58" s="40" t="str">
        <f aca="false">IF(OR(Y58="",N($B$4)=0),"",Y58/$B$4)</f>
        <v/>
      </c>
      <c r="AA58" s="43" t="str">
        <f aca="false">IF(W58="","",W58*$E58*N58*IF($J58="",1,$J58))</f>
        <v/>
      </c>
      <c r="AB58" s="44" t="str">
        <f aca="false">IF(OR(Q58="",N(Q58)=0),"",IF($G58&lt;&gt;"",$G58,$E58+SIGN($E58-$F58)*$B$6*Q58))</f>
        <v/>
      </c>
      <c r="AC58" s="48" t="str">
        <f aca="false">IF(AB58="","",ABS(AB58-$E58)/Q58)</f>
        <v/>
      </c>
      <c r="AD58" s="43" t="str">
        <f aca="false">IF(OR(W58="",AB58=""),"",W58*ABS(AB58-$E58)*N58*IF($J58="",1,$J58))</f>
        <v/>
      </c>
      <c r="AE58" s="47" t="str">
        <f aca="false">IF($E58="","",IF(N($B$4)&lt;=0,"Enter account size",IF(ISNA(MATCH($C58,$D$4:$D$7,0)),"Pick a market",IF($F58="","Enter stop price",IF(Q58=0,"Stop equals entry",IF(AND($D58="Long",$F58&gt;$E58),"Stop above entry for a long",IF(AND($D58="Short",$F58&lt;$E58),"Stop below entry for a short",IF(N58="","Enter multiplier",IF(AND($G58&lt;&gt;"",($G58-$E58)*($E58-$F58)&lt;=0),"Target on wrong side of entry",IF(W58=0,"Size rounds to 0: risk too small",IF(W58&lt;U58,"Capped by max position","OK")))))))))))</f>
        <v/>
      </c>
    </row>
    <row r="59" customFormat="false" ht="15" hidden="false" customHeight="false" outlineLevel="0" collapsed="false">
      <c r="A59" s="32"/>
      <c r="B59" s="33"/>
      <c r="C59" s="54"/>
      <c r="D59" s="54"/>
      <c r="E59" s="34"/>
      <c r="F59" s="34"/>
      <c r="G59" s="34"/>
      <c r="H59" s="35"/>
      <c r="I59" s="36"/>
      <c r="J59" s="37"/>
      <c r="K59" s="38"/>
      <c r="L59" s="39"/>
      <c r="M59" s="40" t="str">
        <f aca="false">IF($E59="","",IF($H59&lt;&gt;"",$H59,$B$5))</f>
        <v/>
      </c>
      <c r="N59" s="41" t="str">
        <f aca="false">IF($E59="","",IF($I59&lt;&gt;"",$I59,IFERROR(IF(N(INDEX($E$4:$E$7,MATCH($C59,$D$4:$D$7,0)))=0,"",INDEX($E$4:$E$7,MATCH($C59,$D$4:$D$7,0))),"")))</f>
        <v/>
      </c>
      <c r="O59" s="42" t="str">
        <f aca="false">IF($E59="","",IF($L59&lt;&gt;"",$L59,IFERROR(IF(N(INDEX($F$4:$F$7,MATCH($C59,$D$4:$D$7,0)))=0,"",INDEX($F$4:$F$7,MATCH($C59,$D$4:$D$7,0))),"")))</f>
        <v/>
      </c>
      <c r="P59" s="43" t="str">
        <f aca="false">IF($E59="","",N($B$4)*M59)</f>
        <v/>
      </c>
      <c r="Q59" s="44" t="str">
        <f aca="false">IF(OR($E59="",$F59=""),"",ABS($E59-$F59))</f>
        <v/>
      </c>
      <c r="R59" s="45" t="str">
        <f aca="false">IF(OR($C59&lt;&gt;"Forex",Q59=""),"",Q59/IF($K59="",0.0001,$K59))</f>
        <v/>
      </c>
      <c r="S59" s="43" t="str">
        <f aca="false">IF(OR($C59&lt;&gt;"Forex",N59=""),"",IF($K59="",0.0001,$K59)*N59*IF($J59="",1,$J59))</f>
        <v/>
      </c>
      <c r="T59" s="43" t="str">
        <f aca="false">IF(OR(Q59="",N59=""),"",IF(Q59=0,"",Q59*N59*IF($J59="",1,$J59)))</f>
        <v/>
      </c>
      <c r="U59" s="42" t="str">
        <f aca="false">IF(OR(T59="",O59=""),"",ROUNDDOWN(P59/T59/O59+0.000000001,0)*O59)</f>
        <v/>
      </c>
      <c r="V59" s="42" t="str">
        <f aca="false">IF(U59="","",IF(N(INDEX($G$4:$G$7,MATCH($C59,$D$4:$D$7,0)))=0,"",ROUNDDOWN(N($B$4)*INDEX($G$4:$G$7,MATCH($C59,$D$4:$D$7,0))/($E59*N59*IF($J59="",1,$J59))/O59+0.000000001,0)*O59))</f>
        <v/>
      </c>
      <c r="W59" s="46" t="str">
        <f aca="false">IF(U59="","",IF(V59="",U59,MIN(U59,V59)))</f>
        <v/>
      </c>
      <c r="X59" s="47" t="str">
        <f aca="false">IF($E59="","",IFERROR(INDEX($H$4:$H$7,MATCH($C59,$D$4:$D$7,0)),""))</f>
        <v/>
      </c>
      <c r="Y59" s="43" t="str">
        <f aca="false">IF(W59="","",W59*T59)</f>
        <v/>
      </c>
      <c r="Z59" s="40" t="str">
        <f aca="false">IF(OR(Y59="",N($B$4)=0),"",Y59/$B$4)</f>
        <v/>
      </c>
      <c r="AA59" s="43" t="str">
        <f aca="false">IF(W59="","",W59*$E59*N59*IF($J59="",1,$J59))</f>
        <v/>
      </c>
      <c r="AB59" s="44" t="str">
        <f aca="false">IF(OR(Q59="",N(Q59)=0),"",IF($G59&lt;&gt;"",$G59,$E59+SIGN($E59-$F59)*$B$6*Q59))</f>
        <v/>
      </c>
      <c r="AC59" s="48" t="str">
        <f aca="false">IF(AB59="","",ABS(AB59-$E59)/Q59)</f>
        <v/>
      </c>
      <c r="AD59" s="43" t="str">
        <f aca="false">IF(OR(W59="",AB59=""),"",W59*ABS(AB59-$E59)*N59*IF($J59="",1,$J59))</f>
        <v/>
      </c>
      <c r="AE59" s="47" t="str">
        <f aca="false">IF($E59="","",IF(N($B$4)&lt;=0,"Enter account size",IF(ISNA(MATCH($C59,$D$4:$D$7,0)),"Pick a market",IF($F59="","Enter stop price",IF(Q59=0,"Stop equals entry",IF(AND($D59="Long",$F59&gt;$E59),"Stop above entry for a long",IF(AND($D59="Short",$F59&lt;$E59),"Stop below entry for a short",IF(N59="","Enter multiplier",IF(AND($G59&lt;&gt;"",($G59-$E59)*($E59-$F59)&lt;=0),"Target on wrong side of entry",IF(W59=0,"Size rounds to 0: risk too small",IF(W59&lt;U59,"Capped by max position","OK")))))))))))</f>
        <v/>
      </c>
    </row>
    <row r="60" customFormat="false" ht="15" hidden="false" customHeight="false" outlineLevel="0" collapsed="false">
      <c r="A60" s="32"/>
      <c r="B60" s="33"/>
      <c r="C60" s="54"/>
      <c r="D60" s="54"/>
      <c r="E60" s="34"/>
      <c r="F60" s="34"/>
      <c r="G60" s="34"/>
      <c r="H60" s="35"/>
      <c r="I60" s="36"/>
      <c r="J60" s="37"/>
      <c r="K60" s="38"/>
      <c r="L60" s="39"/>
      <c r="M60" s="40" t="str">
        <f aca="false">IF($E60="","",IF($H60&lt;&gt;"",$H60,$B$5))</f>
        <v/>
      </c>
      <c r="N60" s="41" t="str">
        <f aca="false">IF($E60="","",IF($I60&lt;&gt;"",$I60,IFERROR(IF(N(INDEX($E$4:$E$7,MATCH($C60,$D$4:$D$7,0)))=0,"",INDEX($E$4:$E$7,MATCH($C60,$D$4:$D$7,0))),"")))</f>
        <v/>
      </c>
      <c r="O60" s="42" t="str">
        <f aca="false">IF($E60="","",IF($L60&lt;&gt;"",$L60,IFERROR(IF(N(INDEX($F$4:$F$7,MATCH($C60,$D$4:$D$7,0)))=0,"",INDEX($F$4:$F$7,MATCH($C60,$D$4:$D$7,0))),"")))</f>
        <v/>
      </c>
      <c r="P60" s="43" t="str">
        <f aca="false">IF($E60="","",N($B$4)*M60)</f>
        <v/>
      </c>
      <c r="Q60" s="44" t="str">
        <f aca="false">IF(OR($E60="",$F60=""),"",ABS($E60-$F60))</f>
        <v/>
      </c>
      <c r="R60" s="45" t="str">
        <f aca="false">IF(OR($C60&lt;&gt;"Forex",Q60=""),"",Q60/IF($K60="",0.0001,$K60))</f>
        <v/>
      </c>
      <c r="S60" s="43" t="str">
        <f aca="false">IF(OR($C60&lt;&gt;"Forex",N60=""),"",IF($K60="",0.0001,$K60)*N60*IF($J60="",1,$J60))</f>
        <v/>
      </c>
      <c r="T60" s="43" t="str">
        <f aca="false">IF(OR(Q60="",N60=""),"",IF(Q60=0,"",Q60*N60*IF($J60="",1,$J60)))</f>
        <v/>
      </c>
      <c r="U60" s="42" t="str">
        <f aca="false">IF(OR(T60="",O60=""),"",ROUNDDOWN(P60/T60/O60+0.000000001,0)*O60)</f>
        <v/>
      </c>
      <c r="V60" s="42" t="str">
        <f aca="false">IF(U60="","",IF(N(INDEX($G$4:$G$7,MATCH($C60,$D$4:$D$7,0)))=0,"",ROUNDDOWN(N($B$4)*INDEX($G$4:$G$7,MATCH($C60,$D$4:$D$7,0))/($E60*N60*IF($J60="",1,$J60))/O60+0.000000001,0)*O60))</f>
        <v/>
      </c>
      <c r="W60" s="46" t="str">
        <f aca="false">IF(U60="","",IF(V60="",U60,MIN(U60,V60)))</f>
        <v/>
      </c>
      <c r="X60" s="47" t="str">
        <f aca="false">IF($E60="","",IFERROR(INDEX($H$4:$H$7,MATCH($C60,$D$4:$D$7,0)),""))</f>
        <v/>
      </c>
      <c r="Y60" s="43" t="str">
        <f aca="false">IF(W60="","",W60*T60)</f>
        <v/>
      </c>
      <c r="Z60" s="40" t="str">
        <f aca="false">IF(OR(Y60="",N($B$4)=0),"",Y60/$B$4)</f>
        <v/>
      </c>
      <c r="AA60" s="43" t="str">
        <f aca="false">IF(W60="","",W60*$E60*N60*IF($J60="",1,$J60))</f>
        <v/>
      </c>
      <c r="AB60" s="44" t="str">
        <f aca="false">IF(OR(Q60="",N(Q60)=0),"",IF($G60&lt;&gt;"",$G60,$E60+SIGN($E60-$F60)*$B$6*Q60))</f>
        <v/>
      </c>
      <c r="AC60" s="48" t="str">
        <f aca="false">IF(AB60="","",ABS(AB60-$E60)/Q60)</f>
        <v/>
      </c>
      <c r="AD60" s="43" t="str">
        <f aca="false">IF(OR(W60="",AB60=""),"",W60*ABS(AB60-$E60)*N60*IF($J60="",1,$J60))</f>
        <v/>
      </c>
      <c r="AE60" s="47" t="str">
        <f aca="false">IF($E60="","",IF(N($B$4)&lt;=0,"Enter account size",IF(ISNA(MATCH($C60,$D$4:$D$7,0)),"Pick a market",IF($F60="","Enter stop price",IF(Q60=0,"Stop equals entry",IF(AND($D60="Long",$F60&gt;$E60),"Stop above entry for a long",IF(AND($D60="Short",$F60&lt;$E60),"Stop below entry for a short",IF(N60="","Enter multiplier",IF(AND($G60&lt;&gt;"",($G60-$E60)*($E60-$F60)&lt;=0),"Target on wrong side of entry",IF(W60=0,"Size rounds to 0: risk too small",IF(W60&lt;U60,"Capped by max position","OK")))))))))))</f>
        <v/>
      </c>
    </row>
    <row r="61" customFormat="false" ht="15" hidden="false" customHeight="false" outlineLevel="0" collapsed="false">
      <c r="A61" s="32"/>
      <c r="B61" s="33"/>
      <c r="C61" s="54"/>
      <c r="D61" s="54"/>
      <c r="E61" s="34"/>
      <c r="F61" s="34"/>
      <c r="G61" s="34"/>
      <c r="H61" s="35"/>
      <c r="I61" s="36"/>
      <c r="J61" s="37"/>
      <c r="K61" s="38"/>
      <c r="L61" s="39"/>
      <c r="M61" s="40" t="str">
        <f aca="false">IF($E61="","",IF($H61&lt;&gt;"",$H61,$B$5))</f>
        <v/>
      </c>
      <c r="N61" s="41" t="str">
        <f aca="false">IF($E61="","",IF($I61&lt;&gt;"",$I61,IFERROR(IF(N(INDEX($E$4:$E$7,MATCH($C61,$D$4:$D$7,0)))=0,"",INDEX($E$4:$E$7,MATCH($C61,$D$4:$D$7,0))),"")))</f>
        <v/>
      </c>
      <c r="O61" s="42" t="str">
        <f aca="false">IF($E61="","",IF($L61&lt;&gt;"",$L61,IFERROR(IF(N(INDEX($F$4:$F$7,MATCH($C61,$D$4:$D$7,0)))=0,"",INDEX($F$4:$F$7,MATCH($C61,$D$4:$D$7,0))),"")))</f>
        <v/>
      </c>
      <c r="P61" s="43" t="str">
        <f aca="false">IF($E61="","",N($B$4)*M61)</f>
        <v/>
      </c>
      <c r="Q61" s="44" t="str">
        <f aca="false">IF(OR($E61="",$F61=""),"",ABS($E61-$F61))</f>
        <v/>
      </c>
      <c r="R61" s="45" t="str">
        <f aca="false">IF(OR($C61&lt;&gt;"Forex",Q61=""),"",Q61/IF($K61="",0.0001,$K61))</f>
        <v/>
      </c>
      <c r="S61" s="43" t="str">
        <f aca="false">IF(OR($C61&lt;&gt;"Forex",N61=""),"",IF($K61="",0.0001,$K61)*N61*IF($J61="",1,$J61))</f>
        <v/>
      </c>
      <c r="T61" s="43" t="str">
        <f aca="false">IF(OR(Q61="",N61=""),"",IF(Q61=0,"",Q61*N61*IF($J61="",1,$J61)))</f>
        <v/>
      </c>
      <c r="U61" s="42" t="str">
        <f aca="false">IF(OR(T61="",O61=""),"",ROUNDDOWN(P61/T61/O61+0.000000001,0)*O61)</f>
        <v/>
      </c>
      <c r="V61" s="42" t="str">
        <f aca="false">IF(U61="","",IF(N(INDEX($G$4:$G$7,MATCH($C61,$D$4:$D$7,0)))=0,"",ROUNDDOWN(N($B$4)*INDEX($G$4:$G$7,MATCH($C61,$D$4:$D$7,0))/($E61*N61*IF($J61="",1,$J61))/O61+0.000000001,0)*O61))</f>
        <v/>
      </c>
      <c r="W61" s="46" t="str">
        <f aca="false">IF(U61="","",IF(V61="",U61,MIN(U61,V61)))</f>
        <v/>
      </c>
      <c r="X61" s="47" t="str">
        <f aca="false">IF($E61="","",IFERROR(INDEX($H$4:$H$7,MATCH($C61,$D$4:$D$7,0)),""))</f>
        <v/>
      </c>
      <c r="Y61" s="43" t="str">
        <f aca="false">IF(W61="","",W61*T61)</f>
        <v/>
      </c>
      <c r="Z61" s="40" t="str">
        <f aca="false">IF(OR(Y61="",N($B$4)=0),"",Y61/$B$4)</f>
        <v/>
      </c>
      <c r="AA61" s="43" t="str">
        <f aca="false">IF(W61="","",W61*$E61*N61*IF($J61="",1,$J61))</f>
        <v/>
      </c>
      <c r="AB61" s="44" t="str">
        <f aca="false">IF(OR(Q61="",N(Q61)=0),"",IF($G61&lt;&gt;"",$G61,$E61+SIGN($E61-$F61)*$B$6*Q61))</f>
        <v/>
      </c>
      <c r="AC61" s="48" t="str">
        <f aca="false">IF(AB61="","",ABS(AB61-$E61)/Q61)</f>
        <v/>
      </c>
      <c r="AD61" s="43" t="str">
        <f aca="false">IF(OR(W61="",AB61=""),"",W61*ABS(AB61-$E61)*N61*IF($J61="",1,$J61))</f>
        <v/>
      </c>
      <c r="AE61" s="47" t="str">
        <f aca="false">IF($E61="","",IF(N($B$4)&lt;=0,"Enter account size",IF(ISNA(MATCH($C61,$D$4:$D$7,0)),"Pick a market",IF($F61="","Enter stop price",IF(Q61=0,"Stop equals entry",IF(AND($D61="Long",$F61&gt;$E61),"Stop above entry for a long",IF(AND($D61="Short",$F61&lt;$E61),"Stop below entry for a short",IF(N61="","Enter multiplier",IF(AND($G61&lt;&gt;"",($G61-$E61)*($E61-$F61)&lt;=0),"Target on wrong side of entry",IF(W61=0,"Size rounds to 0: risk too small",IF(W61&lt;U61,"Capped by max position","OK")))))))))))</f>
        <v/>
      </c>
    </row>
    <row r="62" customFormat="false" ht="15" hidden="false" customHeight="false" outlineLevel="0" collapsed="false">
      <c r="A62" s="32"/>
      <c r="B62" s="33"/>
      <c r="C62" s="54"/>
      <c r="D62" s="54"/>
      <c r="E62" s="34"/>
      <c r="F62" s="34"/>
      <c r="G62" s="34"/>
      <c r="H62" s="35"/>
      <c r="I62" s="36"/>
      <c r="J62" s="37"/>
      <c r="K62" s="38"/>
      <c r="L62" s="39"/>
      <c r="M62" s="40" t="str">
        <f aca="false">IF($E62="","",IF($H62&lt;&gt;"",$H62,$B$5))</f>
        <v/>
      </c>
      <c r="N62" s="41" t="str">
        <f aca="false">IF($E62="","",IF($I62&lt;&gt;"",$I62,IFERROR(IF(N(INDEX($E$4:$E$7,MATCH($C62,$D$4:$D$7,0)))=0,"",INDEX($E$4:$E$7,MATCH($C62,$D$4:$D$7,0))),"")))</f>
        <v/>
      </c>
      <c r="O62" s="42" t="str">
        <f aca="false">IF($E62="","",IF($L62&lt;&gt;"",$L62,IFERROR(IF(N(INDEX($F$4:$F$7,MATCH($C62,$D$4:$D$7,0)))=0,"",INDEX($F$4:$F$7,MATCH($C62,$D$4:$D$7,0))),"")))</f>
        <v/>
      </c>
      <c r="P62" s="43" t="str">
        <f aca="false">IF($E62="","",N($B$4)*M62)</f>
        <v/>
      </c>
      <c r="Q62" s="44" t="str">
        <f aca="false">IF(OR($E62="",$F62=""),"",ABS($E62-$F62))</f>
        <v/>
      </c>
      <c r="R62" s="45" t="str">
        <f aca="false">IF(OR($C62&lt;&gt;"Forex",Q62=""),"",Q62/IF($K62="",0.0001,$K62))</f>
        <v/>
      </c>
      <c r="S62" s="43" t="str">
        <f aca="false">IF(OR($C62&lt;&gt;"Forex",N62=""),"",IF($K62="",0.0001,$K62)*N62*IF($J62="",1,$J62))</f>
        <v/>
      </c>
      <c r="T62" s="43" t="str">
        <f aca="false">IF(OR(Q62="",N62=""),"",IF(Q62=0,"",Q62*N62*IF($J62="",1,$J62)))</f>
        <v/>
      </c>
      <c r="U62" s="42" t="str">
        <f aca="false">IF(OR(T62="",O62=""),"",ROUNDDOWN(P62/T62/O62+0.000000001,0)*O62)</f>
        <v/>
      </c>
      <c r="V62" s="42" t="str">
        <f aca="false">IF(U62="","",IF(N(INDEX($G$4:$G$7,MATCH($C62,$D$4:$D$7,0)))=0,"",ROUNDDOWN(N($B$4)*INDEX($G$4:$G$7,MATCH($C62,$D$4:$D$7,0))/($E62*N62*IF($J62="",1,$J62))/O62+0.000000001,0)*O62))</f>
        <v/>
      </c>
      <c r="W62" s="46" t="str">
        <f aca="false">IF(U62="","",IF(V62="",U62,MIN(U62,V62)))</f>
        <v/>
      </c>
      <c r="X62" s="47" t="str">
        <f aca="false">IF($E62="","",IFERROR(INDEX($H$4:$H$7,MATCH($C62,$D$4:$D$7,0)),""))</f>
        <v/>
      </c>
      <c r="Y62" s="43" t="str">
        <f aca="false">IF(W62="","",W62*T62)</f>
        <v/>
      </c>
      <c r="Z62" s="40" t="str">
        <f aca="false">IF(OR(Y62="",N($B$4)=0),"",Y62/$B$4)</f>
        <v/>
      </c>
      <c r="AA62" s="43" t="str">
        <f aca="false">IF(W62="","",W62*$E62*N62*IF($J62="",1,$J62))</f>
        <v/>
      </c>
      <c r="AB62" s="44" t="str">
        <f aca="false">IF(OR(Q62="",N(Q62)=0),"",IF($G62&lt;&gt;"",$G62,$E62+SIGN($E62-$F62)*$B$6*Q62))</f>
        <v/>
      </c>
      <c r="AC62" s="48" t="str">
        <f aca="false">IF(AB62="","",ABS(AB62-$E62)/Q62)</f>
        <v/>
      </c>
      <c r="AD62" s="43" t="str">
        <f aca="false">IF(OR(W62="",AB62=""),"",W62*ABS(AB62-$E62)*N62*IF($J62="",1,$J62))</f>
        <v/>
      </c>
      <c r="AE62" s="47" t="str">
        <f aca="false">IF($E62="","",IF(N($B$4)&lt;=0,"Enter account size",IF(ISNA(MATCH($C62,$D$4:$D$7,0)),"Pick a market",IF($F62="","Enter stop price",IF(Q62=0,"Stop equals entry",IF(AND($D62="Long",$F62&gt;$E62),"Stop above entry for a long",IF(AND($D62="Short",$F62&lt;$E62),"Stop below entry for a short",IF(N62="","Enter multiplier",IF(AND($G62&lt;&gt;"",($G62-$E62)*($E62-$F62)&lt;=0),"Target on wrong side of entry",IF(W62=0,"Size rounds to 0: risk too small",IF(W62&lt;U62,"Capped by max position","OK")))))))))))</f>
        <v/>
      </c>
    </row>
    <row r="63" customFormat="false" ht="15" hidden="false" customHeight="false" outlineLevel="0" collapsed="false">
      <c r="A63" s="32"/>
      <c r="B63" s="33"/>
      <c r="C63" s="54"/>
      <c r="D63" s="54"/>
      <c r="E63" s="34"/>
      <c r="F63" s="34"/>
      <c r="G63" s="34"/>
      <c r="H63" s="35"/>
      <c r="I63" s="36"/>
      <c r="J63" s="37"/>
      <c r="K63" s="38"/>
      <c r="L63" s="39"/>
      <c r="M63" s="40" t="str">
        <f aca="false">IF($E63="","",IF($H63&lt;&gt;"",$H63,$B$5))</f>
        <v/>
      </c>
      <c r="N63" s="41" t="str">
        <f aca="false">IF($E63="","",IF($I63&lt;&gt;"",$I63,IFERROR(IF(N(INDEX($E$4:$E$7,MATCH($C63,$D$4:$D$7,0)))=0,"",INDEX($E$4:$E$7,MATCH($C63,$D$4:$D$7,0))),"")))</f>
        <v/>
      </c>
      <c r="O63" s="42" t="str">
        <f aca="false">IF($E63="","",IF($L63&lt;&gt;"",$L63,IFERROR(IF(N(INDEX($F$4:$F$7,MATCH($C63,$D$4:$D$7,0)))=0,"",INDEX($F$4:$F$7,MATCH($C63,$D$4:$D$7,0))),"")))</f>
        <v/>
      </c>
      <c r="P63" s="43" t="str">
        <f aca="false">IF($E63="","",N($B$4)*M63)</f>
        <v/>
      </c>
      <c r="Q63" s="44" t="str">
        <f aca="false">IF(OR($E63="",$F63=""),"",ABS($E63-$F63))</f>
        <v/>
      </c>
      <c r="R63" s="45" t="str">
        <f aca="false">IF(OR($C63&lt;&gt;"Forex",Q63=""),"",Q63/IF($K63="",0.0001,$K63))</f>
        <v/>
      </c>
      <c r="S63" s="43" t="str">
        <f aca="false">IF(OR($C63&lt;&gt;"Forex",N63=""),"",IF($K63="",0.0001,$K63)*N63*IF($J63="",1,$J63))</f>
        <v/>
      </c>
      <c r="T63" s="43" t="str">
        <f aca="false">IF(OR(Q63="",N63=""),"",IF(Q63=0,"",Q63*N63*IF($J63="",1,$J63)))</f>
        <v/>
      </c>
      <c r="U63" s="42" t="str">
        <f aca="false">IF(OR(T63="",O63=""),"",ROUNDDOWN(P63/T63/O63+0.000000001,0)*O63)</f>
        <v/>
      </c>
      <c r="V63" s="42" t="str">
        <f aca="false">IF(U63="","",IF(N(INDEX($G$4:$G$7,MATCH($C63,$D$4:$D$7,0)))=0,"",ROUNDDOWN(N($B$4)*INDEX($G$4:$G$7,MATCH($C63,$D$4:$D$7,0))/($E63*N63*IF($J63="",1,$J63))/O63+0.000000001,0)*O63))</f>
        <v/>
      </c>
      <c r="W63" s="46" t="str">
        <f aca="false">IF(U63="","",IF(V63="",U63,MIN(U63,V63)))</f>
        <v/>
      </c>
      <c r="X63" s="47" t="str">
        <f aca="false">IF($E63="","",IFERROR(INDEX($H$4:$H$7,MATCH($C63,$D$4:$D$7,0)),""))</f>
        <v/>
      </c>
      <c r="Y63" s="43" t="str">
        <f aca="false">IF(W63="","",W63*T63)</f>
        <v/>
      </c>
      <c r="Z63" s="40" t="str">
        <f aca="false">IF(OR(Y63="",N($B$4)=0),"",Y63/$B$4)</f>
        <v/>
      </c>
      <c r="AA63" s="43" t="str">
        <f aca="false">IF(W63="","",W63*$E63*N63*IF($J63="",1,$J63))</f>
        <v/>
      </c>
      <c r="AB63" s="44" t="str">
        <f aca="false">IF(OR(Q63="",N(Q63)=0),"",IF($G63&lt;&gt;"",$G63,$E63+SIGN($E63-$F63)*$B$6*Q63))</f>
        <v/>
      </c>
      <c r="AC63" s="48" t="str">
        <f aca="false">IF(AB63="","",ABS(AB63-$E63)/Q63)</f>
        <v/>
      </c>
      <c r="AD63" s="43" t="str">
        <f aca="false">IF(OR(W63="",AB63=""),"",W63*ABS(AB63-$E63)*N63*IF($J63="",1,$J63))</f>
        <v/>
      </c>
      <c r="AE63" s="47" t="str">
        <f aca="false">IF($E63="","",IF(N($B$4)&lt;=0,"Enter account size",IF(ISNA(MATCH($C63,$D$4:$D$7,0)),"Pick a market",IF($F63="","Enter stop price",IF(Q63=0,"Stop equals entry",IF(AND($D63="Long",$F63&gt;$E63),"Stop above entry for a long",IF(AND($D63="Short",$F63&lt;$E63),"Stop below entry for a short",IF(N63="","Enter multiplier",IF(AND($G63&lt;&gt;"",($G63-$E63)*($E63-$F63)&lt;=0),"Target on wrong side of entry",IF(W63=0,"Size rounds to 0: risk too small",IF(W63&lt;U63,"Capped by max position","OK")))))))))))</f>
        <v/>
      </c>
    </row>
    <row r="64" customFormat="false" ht="15" hidden="false" customHeight="false" outlineLevel="0" collapsed="false">
      <c r="A64" s="32"/>
      <c r="B64" s="33"/>
      <c r="C64" s="54"/>
      <c r="D64" s="54"/>
      <c r="E64" s="34"/>
      <c r="F64" s="34"/>
      <c r="G64" s="34"/>
      <c r="H64" s="35"/>
      <c r="I64" s="36"/>
      <c r="J64" s="37"/>
      <c r="K64" s="38"/>
      <c r="L64" s="39"/>
      <c r="M64" s="40" t="str">
        <f aca="false">IF($E64="","",IF($H64&lt;&gt;"",$H64,$B$5))</f>
        <v/>
      </c>
      <c r="N64" s="41" t="str">
        <f aca="false">IF($E64="","",IF($I64&lt;&gt;"",$I64,IFERROR(IF(N(INDEX($E$4:$E$7,MATCH($C64,$D$4:$D$7,0)))=0,"",INDEX($E$4:$E$7,MATCH($C64,$D$4:$D$7,0))),"")))</f>
        <v/>
      </c>
      <c r="O64" s="42" t="str">
        <f aca="false">IF($E64="","",IF($L64&lt;&gt;"",$L64,IFERROR(IF(N(INDEX($F$4:$F$7,MATCH($C64,$D$4:$D$7,0)))=0,"",INDEX($F$4:$F$7,MATCH($C64,$D$4:$D$7,0))),"")))</f>
        <v/>
      </c>
      <c r="P64" s="43" t="str">
        <f aca="false">IF($E64="","",N($B$4)*M64)</f>
        <v/>
      </c>
      <c r="Q64" s="44" t="str">
        <f aca="false">IF(OR($E64="",$F64=""),"",ABS($E64-$F64))</f>
        <v/>
      </c>
      <c r="R64" s="45" t="str">
        <f aca="false">IF(OR($C64&lt;&gt;"Forex",Q64=""),"",Q64/IF($K64="",0.0001,$K64))</f>
        <v/>
      </c>
      <c r="S64" s="43" t="str">
        <f aca="false">IF(OR($C64&lt;&gt;"Forex",N64=""),"",IF($K64="",0.0001,$K64)*N64*IF($J64="",1,$J64))</f>
        <v/>
      </c>
      <c r="T64" s="43" t="str">
        <f aca="false">IF(OR(Q64="",N64=""),"",IF(Q64=0,"",Q64*N64*IF($J64="",1,$J64)))</f>
        <v/>
      </c>
      <c r="U64" s="42" t="str">
        <f aca="false">IF(OR(T64="",O64=""),"",ROUNDDOWN(P64/T64/O64+0.000000001,0)*O64)</f>
        <v/>
      </c>
      <c r="V64" s="42" t="str">
        <f aca="false">IF(U64="","",IF(N(INDEX($G$4:$G$7,MATCH($C64,$D$4:$D$7,0)))=0,"",ROUNDDOWN(N($B$4)*INDEX($G$4:$G$7,MATCH($C64,$D$4:$D$7,0))/($E64*N64*IF($J64="",1,$J64))/O64+0.000000001,0)*O64))</f>
        <v/>
      </c>
      <c r="W64" s="46" t="str">
        <f aca="false">IF(U64="","",IF(V64="",U64,MIN(U64,V64)))</f>
        <v/>
      </c>
      <c r="X64" s="47" t="str">
        <f aca="false">IF($E64="","",IFERROR(INDEX($H$4:$H$7,MATCH($C64,$D$4:$D$7,0)),""))</f>
        <v/>
      </c>
      <c r="Y64" s="43" t="str">
        <f aca="false">IF(W64="","",W64*T64)</f>
        <v/>
      </c>
      <c r="Z64" s="40" t="str">
        <f aca="false">IF(OR(Y64="",N($B$4)=0),"",Y64/$B$4)</f>
        <v/>
      </c>
      <c r="AA64" s="43" t="str">
        <f aca="false">IF(W64="","",W64*$E64*N64*IF($J64="",1,$J64))</f>
        <v/>
      </c>
      <c r="AB64" s="44" t="str">
        <f aca="false">IF(OR(Q64="",N(Q64)=0),"",IF($G64&lt;&gt;"",$G64,$E64+SIGN($E64-$F64)*$B$6*Q64))</f>
        <v/>
      </c>
      <c r="AC64" s="48" t="str">
        <f aca="false">IF(AB64="","",ABS(AB64-$E64)/Q64)</f>
        <v/>
      </c>
      <c r="AD64" s="43" t="str">
        <f aca="false">IF(OR(W64="",AB64=""),"",W64*ABS(AB64-$E64)*N64*IF($J64="",1,$J64))</f>
        <v/>
      </c>
      <c r="AE64" s="47" t="str">
        <f aca="false">IF($E64="","",IF(N($B$4)&lt;=0,"Enter account size",IF(ISNA(MATCH($C64,$D$4:$D$7,0)),"Pick a market",IF($F64="","Enter stop price",IF(Q64=0,"Stop equals entry",IF(AND($D64="Long",$F64&gt;$E64),"Stop above entry for a long",IF(AND($D64="Short",$F64&lt;$E64),"Stop below entry for a short",IF(N64="","Enter multiplier",IF(AND($G64&lt;&gt;"",($G64-$E64)*($E64-$F64)&lt;=0),"Target on wrong side of entry",IF(W64=0,"Size rounds to 0: risk too small",IF(W64&lt;U64,"Capped by max position","OK")))))))))))</f>
        <v/>
      </c>
    </row>
    <row r="65" customFormat="false" ht="15" hidden="false" customHeight="false" outlineLevel="0" collapsed="false">
      <c r="A65" s="32"/>
      <c r="B65" s="33"/>
      <c r="C65" s="54"/>
      <c r="D65" s="54"/>
      <c r="E65" s="34"/>
      <c r="F65" s="34"/>
      <c r="G65" s="34"/>
      <c r="H65" s="35"/>
      <c r="I65" s="36"/>
      <c r="J65" s="37"/>
      <c r="K65" s="38"/>
      <c r="L65" s="39"/>
      <c r="M65" s="40" t="str">
        <f aca="false">IF($E65="","",IF($H65&lt;&gt;"",$H65,$B$5))</f>
        <v/>
      </c>
      <c r="N65" s="41" t="str">
        <f aca="false">IF($E65="","",IF($I65&lt;&gt;"",$I65,IFERROR(IF(N(INDEX($E$4:$E$7,MATCH($C65,$D$4:$D$7,0)))=0,"",INDEX($E$4:$E$7,MATCH($C65,$D$4:$D$7,0))),"")))</f>
        <v/>
      </c>
      <c r="O65" s="42" t="str">
        <f aca="false">IF($E65="","",IF($L65&lt;&gt;"",$L65,IFERROR(IF(N(INDEX($F$4:$F$7,MATCH($C65,$D$4:$D$7,0)))=0,"",INDEX($F$4:$F$7,MATCH($C65,$D$4:$D$7,0))),"")))</f>
        <v/>
      </c>
      <c r="P65" s="43" t="str">
        <f aca="false">IF($E65="","",N($B$4)*M65)</f>
        <v/>
      </c>
      <c r="Q65" s="44" t="str">
        <f aca="false">IF(OR($E65="",$F65=""),"",ABS($E65-$F65))</f>
        <v/>
      </c>
      <c r="R65" s="45" t="str">
        <f aca="false">IF(OR($C65&lt;&gt;"Forex",Q65=""),"",Q65/IF($K65="",0.0001,$K65))</f>
        <v/>
      </c>
      <c r="S65" s="43" t="str">
        <f aca="false">IF(OR($C65&lt;&gt;"Forex",N65=""),"",IF($K65="",0.0001,$K65)*N65*IF($J65="",1,$J65))</f>
        <v/>
      </c>
      <c r="T65" s="43" t="str">
        <f aca="false">IF(OR(Q65="",N65=""),"",IF(Q65=0,"",Q65*N65*IF($J65="",1,$J65)))</f>
        <v/>
      </c>
      <c r="U65" s="42" t="str">
        <f aca="false">IF(OR(T65="",O65=""),"",ROUNDDOWN(P65/T65/O65+0.000000001,0)*O65)</f>
        <v/>
      </c>
      <c r="V65" s="42" t="str">
        <f aca="false">IF(U65="","",IF(N(INDEX($G$4:$G$7,MATCH($C65,$D$4:$D$7,0)))=0,"",ROUNDDOWN(N($B$4)*INDEX($G$4:$G$7,MATCH($C65,$D$4:$D$7,0))/($E65*N65*IF($J65="",1,$J65))/O65+0.000000001,0)*O65))</f>
        <v/>
      </c>
      <c r="W65" s="46" t="str">
        <f aca="false">IF(U65="","",IF(V65="",U65,MIN(U65,V65)))</f>
        <v/>
      </c>
      <c r="X65" s="47" t="str">
        <f aca="false">IF($E65="","",IFERROR(INDEX($H$4:$H$7,MATCH($C65,$D$4:$D$7,0)),""))</f>
        <v/>
      </c>
      <c r="Y65" s="43" t="str">
        <f aca="false">IF(W65="","",W65*T65)</f>
        <v/>
      </c>
      <c r="Z65" s="40" t="str">
        <f aca="false">IF(OR(Y65="",N($B$4)=0),"",Y65/$B$4)</f>
        <v/>
      </c>
      <c r="AA65" s="43" t="str">
        <f aca="false">IF(W65="","",W65*$E65*N65*IF($J65="",1,$J65))</f>
        <v/>
      </c>
      <c r="AB65" s="44" t="str">
        <f aca="false">IF(OR(Q65="",N(Q65)=0),"",IF($G65&lt;&gt;"",$G65,$E65+SIGN($E65-$F65)*$B$6*Q65))</f>
        <v/>
      </c>
      <c r="AC65" s="48" t="str">
        <f aca="false">IF(AB65="","",ABS(AB65-$E65)/Q65)</f>
        <v/>
      </c>
      <c r="AD65" s="43" t="str">
        <f aca="false">IF(OR(W65="",AB65=""),"",W65*ABS(AB65-$E65)*N65*IF($J65="",1,$J65))</f>
        <v/>
      </c>
      <c r="AE65" s="47" t="str">
        <f aca="false">IF($E65="","",IF(N($B$4)&lt;=0,"Enter account size",IF(ISNA(MATCH($C65,$D$4:$D$7,0)),"Pick a market",IF($F65="","Enter stop price",IF(Q65=0,"Stop equals entry",IF(AND($D65="Long",$F65&gt;$E65),"Stop above entry for a long",IF(AND($D65="Short",$F65&lt;$E65),"Stop below entry for a short",IF(N65="","Enter multiplier",IF(AND($G65&lt;&gt;"",($G65-$E65)*($E65-$F65)&lt;=0),"Target on wrong side of entry",IF(W65=0,"Size rounds to 0: risk too small",IF(W65&lt;U65,"Capped by max position","OK")))))))))))</f>
        <v/>
      </c>
    </row>
    <row r="66" customFormat="false" ht="15" hidden="false" customHeight="false" outlineLevel="0" collapsed="false">
      <c r="A66" s="32"/>
      <c r="B66" s="33"/>
      <c r="C66" s="54"/>
      <c r="D66" s="54"/>
      <c r="E66" s="34"/>
      <c r="F66" s="34"/>
      <c r="G66" s="34"/>
      <c r="H66" s="35"/>
      <c r="I66" s="36"/>
      <c r="J66" s="37"/>
      <c r="K66" s="38"/>
      <c r="L66" s="39"/>
      <c r="M66" s="40" t="str">
        <f aca="false">IF($E66="","",IF($H66&lt;&gt;"",$H66,$B$5))</f>
        <v/>
      </c>
      <c r="N66" s="41" t="str">
        <f aca="false">IF($E66="","",IF($I66&lt;&gt;"",$I66,IFERROR(IF(N(INDEX($E$4:$E$7,MATCH($C66,$D$4:$D$7,0)))=0,"",INDEX($E$4:$E$7,MATCH($C66,$D$4:$D$7,0))),"")))</f>
        <v/>
      </c>
      <c r="O66" s="42" t="str">
        <f aca="false">IF($E66="","",IF($L66&lt;&gt;"",$L66,IFERROR(IF(N(INDEX($F$4:$F$7,MATCH($C66,$D$4:$D$7,0)))=0,"",INDEX($F$4:$F$7,MATCH($C66,$D$4:$D$7,0))),"")))</f>
        <v/>
      </c>
      <c r="P66" s="43" t="str">
        <f aca="false">IF($E66="","",N($B$4)*M66)</f>
        <v/>
      </c>
      <c r="Q66" s="44" t="str">
        <f aca="false">IF(OR($E66="",$F66=""),"",ABS($E66-$F66))</f>
        <v/>
      </c>
      <c r="R66" s="45" t="str">
        <f aca="false">IF(OR($C66&lt;&gt;"Forex",Q66=""),"",Q66/IF($K66="",0.0001,$K66))</f>
        <v/>
      </c>
      <c r="S66" s="43" t="str">
        <f aca="false">IF(OR($C66&lt;&gt;"Forex",N66=""),"",IF($K66="",0.0001,$K66)*N66*IF($J66="",1,$J66))</f>
        <v/>
      </c>
      <c r="T66" s="43" t="str">
        <f aca="false">IF(OR(Q66="",N66=""),"",IF(Q66=0,"",Q66*N66*IF($J66="",1,$J66)))</f>
        <v/>
      </c>
      <c r="U66" s="42" t="str">
        <f aca="false">IF(OR(T66="",O66=""),"",ROUNDDOWN(P66/T66/O66+0.000000001,0)*O66)</f>
        <v/>
      </c>
      <c r="V66" s="42" t="str">
        <f aca="false">IF(U66="","",IF(N(INDEX($G$4:$G$7,MATCH($C66,$D$4:$D$7,0)))=0,"",ROUNDDOWN(N($B$4)*INDEX($G$4:$G$7,MATCH($C66,$D$4:$D$7,0))/($E66*N66*IF($J66="",1,$J66))/O66+0.000000001,0)*O66))</f>
        <v/>
      </c>
      <c r="W66" s="46" t="str">
        <f aca="false">IF(U66="","",IF(V66="",U66,MIN(U66,V66)))</f>
        <v/>
      </c>
      <c r="X66" s="47" t="str">
        <f aca="false">IF($E66="","",IFERROR(INDEX($H$4:$H$7,MATCH($C66,$D$4:$D$7,0)),""))</f>
        <v/>
      </c>
      <c r="Y66" s="43" t="str">
        <f aca="false">IF(W66="","",W66*T66)</f>
        <v/>
      </c>
      <c r="Z66" s="40" t="str">
        <f aca="false">IF(OR(Y66="",N($B$4)=0),"",Y66/$B$4)</f>
        <v/>
      </c>
      <c r="AA66" s="43" t="str">
        <f aca="false">IF(W66="","",W66*$E66*N66*IF($J66="",1,$J66))</f>
        <v/>
      </c>
      <c r="AB66" s="44" t="str">
        <f aca="false">IF(OR(Q66="",N(Q66)=0),"",IF($G66&lt;&gt;"",$G66,$E66+SIGN($E66-$F66)*$B$6*Q66))</f>
        <v/>
      </c>
      <c r="AC66" s="48" t="str">
        <f aca="false">IF(AB66="","",ABS(AB66-$E66)/Q66)</f>
        <v/>
      </c>
      <c r="AD66" s="43" t="str">
        <f aca="false">IF(OR(W66="",AB66=""),"",W66*ABS(AB66-$E66)*N66*IF($J66="",1,$J66))</f>
        <v/>
      </c>
      <c r="AE66" s="47" t="str">
        <f aca="false">IF($E66="","",IF(N($B$4)&lt;=0,"Enter account size",IF(ISNA(MATCH($C66,$D$4:$D$7,0)),"Pick a market",IF($F66="","Enter stop price",IF(Q66=0,"Stop equals entry",IF(AND($D66="Long",$F66&gt;$E66),"Stop above entry for a long",IF(AND($D66="Short",$F66&lt;$E66),"Stop below entry for a short",IF(N66="","Enter multiplier",IF(AND($G66&lt;&gt;"",($G66-$E66)*($E66-$F66)&lt;=0),"Target on wrong side of entry",IF(W66=0,"Size rounds to 0: risk too small",IF(W66&lt;U66,"Capped by max position","OK")))))))))))</f>
        <v/>
      </c>
    </row>
    <row r="67" customFormat="false" ht="15" hidden="false" customHeight="false" outlineLevel="0" collapsed="false">
      <c r="A67" s="32"/>
      <c r="B67" s="33"/>
      <c r="C67" s="54"/>
      <c r="D67" s="54"/>
      <c r="E67" s="34"/>
      <c r="F67" s="34"/>
      <c r="G67" s="34"/>
      <c r="H67" s="35"/>
      <c r="I67" s="36"/>
      <c r="J67" s="37"/>
      <c r="K67" s="38"/>
      <c r="L67" s="39"/>
      <c r="M67" s="40" t="str">
        <f aca="false">IF($E67="","",IF($H67&lt;&gt;"",$H67,$B$5))</f>
        <v/>
      </c>
      <c r="N67" s="41" t="str">
        <f aca="false">IF($E67="","",IF($I67&lt;&gt;"",$I67,IFERROR(IF(N(INDEX($E$4:$E$7,MATCH($C67,$D$4:$D$7,0)))=0,"",INDEX($E$4:$E$7,MATCH($C67,$D$4:$D$7,0))),"")))</f>
        <v/>
      </c>
      <c r="O67" s="42" t="str">
        <f aca="false">IF($E67="","",IF($L67&lt;&gt;"",$L67,IFERROR(IF(N(INDEX($F$4:$F$7,MATCH($C67,$D$4:$D$7,0)))=0,"",INDEX($F$4:$F$7,MATCH($C67,$D$4:$D$7,0))),"")))</f>
        <v/>
      </c>
      <c r="P67" s="43" t="str">
        <f aca="false">IF($E67="","",N($B$4)*M67)</f>
        <v/>
      </c>
      <c r="Q67" s="44" t="str">
        <f aca="false">IF(OR($E67="",$F67=""),"",ABS($E67-$F67))</f>
        <v/>
      </c>
      <c r="R67" s="45" t="str">
        <f aca="false">IF(OR($C67&lt;&gt;"Forex",Q67=""),"",Q67/IF($K67="",0.0001,$K67))</f>
        <v/>
      </c>
      <c r="S67" s="43" t="str">
        <f aca="false">IF(OR($C67&lt;&gt;"Forex",N67=""),"",IF($K67="",0.0001,$K67)*N67*IF($J67="",1,$J67))</f>
        <v/>
      </c>
      <c r="T67" s="43" t="str">
        <f aca="false">IF(OR(Q67="",N67=""),"",IF(Q67=0,"",Q67*N67*IF($J67="",1,$J67)))</f>
        <v/>
      </c>
      <c r="U67" s="42" t="str">
        <f aca="false">IF(OR(T67="",O67=""),"",ROUNDDOWN(P67/T67/O67+0.000000001,0)*O67)</f>
        <v/>
      </c>
      <c r="V67" s="42" t="str">
        <f aca="false">IF(U67="","",IF(N(INDEX($G$4:$G$7,MATCH($C67,$D$4:$D$7,0)))=0,"",ROUNDDOWN(N($B$4)*INDEX($G$4:$G$7,MATCH($C67,$D$4:$D$7,0))/($E67*N67*IF($J67="",1,$J67))/O67+0.000000001,0)*O67))</f>
        <v/>
      </c>
      <c r="W67" s="46" t="str">
        <f aca="false">IF(U67="","",IF(V67="",U67,MIN(U67,V67)))</f>
        <v/>
      </c>
      <c r="X67" s="47" t="str">
        <f aca="false">IF($E67="","",IFERROR(INDEX($H$4:$H$7,MATCH($C67,$D$4:$D$7,0)),""))</f>
        <v/>
      </c>
      <c r="Y67" s="43" t="str">
        <f aca="false">IF(W67="","",W67*T67)</f>
        <v/>
      </c>
      <c r="Z67" s="40" t="str">
        <f aca="false">IF(OR(Y67="",N($B$4)=0),"",Y67/$B$4)</f>
        <v/>
      </c>
      <c r="AA67" s="43" t="str">
        <f aca="false">IF(W67="","",W67*$E67*N67*IF($J67="",1,$J67))</f>
        <v/>
      </c>
      <c r="AB67" s="44" t="str">
        <f aca="false">IF(OR(Q67="",N(Q67)=0),"",IF($G67&lt;&gt;"",$G67,$E67+SIGN($E67-$F67)*$B$6*Q67))</f>
        <v/>
      </c>
      <c r="AC67" s="48" t="str">
        <f aca="false">IF(AB67="","",ABS(AB67-$E67)/Q67)</f>
        <v/>
      </c>
      <c r="AD67" s="43" t="str">
        <f aca="false">IF(OR(W67="",AB67=""),"",W67*ABS(AB67-$E67)*N67*IF($J67="",1,$J67))</f>
        <v/>
      </c>
      <c r="AE67" s="47" t="str">
        <f aca="false">IF($E67="","",IF(N($B$4)&lt;=0,"Enter account size",IF(ISNA(MATCH($C67,$D$4:$D$7,0)),"Pick a market",IF($F67="","Enter stop price",IF(Q67=0,"Stop equals entry",IF(AND($D67="Long",$F67&gt;$E67),"Stop above entry for a long",IF(AND($D67="Short",$F67&lt;$E67),"Stop below entry for a short",IF(N67="","Enter multiplier",IF(AND($G67&lt;&gt;"",($G67-$E67)*($E67-$F67)&lt;=0),"Target on wrong side of entry",IF(W67=0,"Size rounds to 0: risk too small",IF(W67&lt;U67,"Capped by max position","OK")))))))))))</f>
        <v/>
      </c>
    </row>
    <row r="68" customFormat="false" ht="15" hidden="false" customHeight="false" outlineLevel="0" collapsed="false">
      <c r="A68" s="32"/>
      <c r="B68" s="33"/>
      <c r="C68" s="54"/>
      <c r="D68" s="54"/>
      <c r="E68" s="34"/>
      <c r="F68" s="34"/>
      <c r="G68" s="34"/>
      <c r="H68" s="35"/>
      <c r="I68" s="36"/>
      <c r="J68" s="37"/>
      <c r="K68" s="38"/>
      <c r="L68" s="39"/>
      <c r="M68" s="40" t="str">
        <f aca="false">IF($E68="","",IF($H68&lt;&gt;"",$H68,$B$5))</f>
        <v/>
      </c>
      <c r="N68" s="41" t="str">
        <f aca="false">IF($E68="","",IF($I68&lt;&gt;"",$I68,IFERROR(IF(N(INDEX($E$4:$E$7,MATCH($C68,$D$4:$D$7,0)))=0,"",INDEX($E$4:$E$7,MATCH($C68,$D$4:$D$7,0))),"")))</f>
        <v/>
      </c>
      <c r="O68" s="42" t="str">
        <f aca="false">IF($E68="","",IF($L68&lt;&gt;"",$L68,IFERROR(IF(N(INDEX($F$4:$F$7,MATCH($C68,$D$4:$D$7,0)))=0,"",INDEX($F$4:$F$7,MATCH($C68,$D$4:$D$7,0))),"")))</f>
        <v/>
      </c>
      <c r="P68" s="43" t="str">
        <f aca="false">IF($E68="","",N($B$4)*M68)</f>
        <v/>
      </c>
      <c r="Q68" s="44" t="str">
        <f aca="false">IF(OR($E68="",$F68=""),"",ABS($E68-$F68))</f>
        <v/>
      </c>
      <c r="R68" s="45" t="str">
        <f aca="false">IF(OR($C68&lt;&gt;"Forex",Q68=""),"",Q68/IF($K68="",0.0001,$K68))</f>
        <v/>
      </c>
      <c r="S68" s="43" t="str">
        <f aca="false">IF(OR($C68&lt;&gt;"Forex",N68=""),"",IF($K68="",0.0001,$K68)*N68*IF($J68="",1,$J68))</f>
        <v/>
      </c>
      <c r="T68" s="43" t="str">
        <f aca="false">IF(OR(Q68="",N68=""),"",IF(Q68=0,"",Q68*N68*IF($J68="",1,$J68)))</f>
        <v/>
      </c>
      <c r="U68" s="42" t="str">
        <f aca="false">IF(OR(T68="",O68=""),"",ROUNDDOWN(P68/T68/O68+0.000000001,0)*O68)</f>
        <v/>
      </c>
      <c r="V68" s="42" t="str">
        <f aca="false">IF(U68="","",IF(N(INDEX($G$4:$G$7,MATCH($C68,$D$4:$D$7,0)))=0,"",ROUNDDOWN(N($B$4)*INDEX($G$4:$G$7,MATCH($C68,$D$4:$D$7,0))/($E68*N68*IF($J68="",1,$J68))/O68+0.000000001,0)*O68))</f>
        <v/>
      </c>
      <c r="W68" s="46" t="str">
        <f aca="false">IF(U68="","",IF(V68="",U68,MIN(U68,V68)))</f>
        <v/>
      </c>
      <c r="X68" s="47" t="str">
        <f aca="false">IF($E68="","",IFERROR(INDEX($H$4:$H$7,MATCH($C68,$D$4:$D$7,0)),""))</f>
        <v/>
      </c>
      <c r="Y68" s="43" t="str">
        <f aca="false">IF(W68="","",W68*T68)</f>
        <v/>
      </c>
      <c r="Z68" s="40" t="str">
        <f aca="false">IF(OR(Y68="",N($B$4)=0),"",Y68/$B$4)</f>
        <v/>
      </c>
      <c r="AA68" s="43" t="str">
        <f aca="false">IF(W68="","",W68*$E68*N68*IF($J68="",1,$J68))</f>
        <v/>
      </c>
      <c r="AB68" s="44" t="str">
        <f aca="false">IF(OR(Q68="",N(Q68)=0),"",IF($G68&lt;&gt;"",$G68,$E68+SIGN($E68-$F68)*$B$6*Q68))</f>
        <v/>
      </c>
      <c r="AC68" s="48" t="str">
        <f aca="false">IF(AB68="","",ABS(AB68-$E68)/Q68)</f>
        <v/>
      </c>
      <c r="AD68" s="43" t="str">
        <f aca="false">IF(OR(W68="",AB68=""),"",W68*ABS(AB68-$E68)*N68*IF($J68="",1,$J68))</f>
        <v/>
      </c>
      <c r="AE68" s="47" t="str">
        <f aca="false">IF($E68="","",IF(N($B$4)&lt;=0,"Enter account size",IF(ISNA(MATCH($C68,$D$4:$D$7,0)),"Pick a market",IF($F68="","Enter stop price",IF(Q68=0,"Stop equals entry",IF(AND($D68="Long",$F68&gt;$E68),"Stop above entry for a long",IF(AND($D68="Short",$F68&lt;$E68),"Stop below entry for a short",IF(N68="","Enter multiplier",IF(AND($G68&lt;&gt;"",($G68-$E68)*($E68-$F68)&lt;=0),"Target on wrong side of entry",IF(W68=0,"Size rounds to 0: risk too small",IF(W68&lt;U68,"Capped by max position","OK")))))))))))</f>
        <v/>
      </c>
    </row>
    <row r="69" customFormat="false" ht="15" hidden="false" customHeight="false" outlineLevel="0" collapsed="false">
      <c r="A69" s="32"/>
      <c r="B69" s="33"/>
      <c r="C69" s="54"/>
      <c r="D69" s="54"/>
      <c r="E69" s="34"/>
      <c r="F69" s="34"/>
      <c r="G69" s="34"/>
      <c r="H69" s="35"/>
      <c r="I69" s="36"/>
      <c r="J69" s="37"/>
      <c r="K69" s="38"/>
      <c r="L69" s="39"/>
      <c r="M69" s="40" t="str">
        <f aca="false">IF($E69="","",IF($H69&lt;&gt;"",$H69,$B$5))</f>
        <v/>
      </c>
      <c r="N69" s="41" t="str">
        <f aca="false">IF($E69="","",IF($I69&lt;&gt;"",$I69,IFERROR(IF(N(INDEX($E$4:$E$7,MATCH($C69,$D$4:$D$7,0)))=0,"",INDEX($E$4:$E$7,MATCH($C69,$D$4:$D$7,0))),"")))</f>
        <v/>
      </c>
      <c r="O69" s="42" t="str">
        <f aca="false">IF($E69="","",IF($L69&lt;&gt;"",$L69,IFERROR(IF(N(INDEX($F$4:$F$7,MATCH($C69,$D$4:$D$7,0)))=0,"",INDEX($F$4:$F$7,MATCH($C69,$D$4:$D$7,0))),"")))</f>
        <v/>
      </c>
      <c r="P69" s="43" t="str">
        <f aca="false">IF($E69="","",N($B$4)*M69)</f>
        <v/>
      </c>
      <c r="Q69" s="44" t="str">
        <f aca="false">IF(OR($E69="",$F69=""),"",ABS($E69-$F69))</f>
        <v/>
      </c>
      <c r="R69" s="45" t="str">
        <f aca="false">IF(OR($C69&lt;&gt;"Forex",Q69=""),"",Q69/IF($K69="",0.0001,$K69))</f>
        <v/>
      </c>
      <c r="S69" s="43" t="str">
        <f aca="false">IF(OR($C69&lt;&gt;"Forex",N69=""),"",IF($K69="",0.0001,$K69)*N69*IF($J69="",1,$J69))</f>
        <v/>
      </c>
      <c r="T69" s="43" t="str">
        <f aca="false">IF(OR(Q69="",N69=""),"",IF(Q69=0,"",Q69*N69*IF($J69="",1,$J69)))</f>
        <v/>
      </c>
      <c r="U69" s="42" t="str">
        <f aca="false">IF(OR(T69="",O69=""),"",ROUNDDOWN(P69/T69/O69+0.000000001,0)*O69)</f>
        <v/>
      </c>
      <c r="V69" s="42" t="str">
        <f aca="false">IF(U69="","",IF(N(INDEX($G$4:$G$7,MATCH($C69,$D$4:$D$7,0)))=0,"",ROUNDDOWN(N($B$4)*INDEX($G$4:$G$7,MATCH($C69,$D$4:$D$7,0))/($E69*N69*IF($J69="",1,$J69))/O69+0.000000001,0)*O69))</f>
        <v/>
      </c>
      <c r="W69" s="46" t="str">
        <f aca="false">IF(U69="","",IF(V69="",U69,MIN(U69,V69)))</f>
        <v/>
      </c>
      <c r="X69" s="47" t="str">
        <f aca="false">IF($E69="","",IFERROR(INDEX($H$4:$H$7,MATCH($C69,$D$4:$D$7,0)),""))</f>
        <v/>
      </c>
      <c r="Y69" s="43" t="str">
        <f aca="false">IF(W69="","",W69*T69)</f>
        <v/>
      </c>
      <c r="Z69" s="40" t="str">
        <f aca="false">IF(OR(Y69="",N($B$4)=0),"",Y69/$B$4)</f>
        <v/>
      </c>
      <c r="AA69" s="43" t="str">
        <f aca="false">IF(W69="","",W69*$E69*N69*IF($J69="",1,$J69))</f>
        <v/>
      </c>
      <c r="AB69" s="44" t="str">
        <f aca="false">IF(OR(Q69="",N(Q69)=0),"",IF($G69&lt;&gt;"",$G69,$E69+SIGN($E69-$F69)*$B$6*Q69))</f>
        <v/>
      </c>
      <c r="AC69" s="48" t="str">
        <f aca="false">IF(AB69="","",ABS(AB69-$E69)/Q69)</f>
        <v/>
      </c>
      <c r="AD69" s="43" t="str">
        <f aca="false">IF(OR(W69="",AB69=""),"",W69*ABS(AB69-$E69)*N69*IF($J69="",1,$J69))</f>
        <v/>
      </c>
      <c r="AE69" s="47" t="str">
        <f aca="false">IF($E69="","",IF(N($B$4)&lt;=0,"Enter account size",IF(ISNA(MATCH($C69,$D$4:$D$7,0)),"Pick a market",IF($F69="","Enter stop price",IF(Q69=0,"Stop equals entry",IF(AND($D69="Long",$F69&gt;$E69),"Stop above entry for a long",IF(AND($D69="Short",$F69&lt;$E69),"Stop below entry for a short",IF(N69="","Enter multiplier",IF(AND($G69&lt;&gt;"",($G69-$E69)*($E69-$F69)&lt;=0),"Target on wrong side of entry",IF(W69=0,"Size rounds to 0: risk too small",IF(W69&lt;U69,"Capped by max position","OK")))))))))))</f>
        <v/>
      </c>
    </row>
    <row r="70" customFormat="false" ht="15" hidden="false" customHeight="false" outlineLevel="0" collapsed="false">
      <c r="A70" s="32"/>
      <c r="B70" s="33"/>
      <c r="C70" s="54"/>
      <c r="D70" s="54"/>
      <c r="E70" s="34"/>
      <c r="F70" s="34"/>
      <c r="G70" s="34"/>
      <c r="H70" s="35"/>
      <c r="I70" s="36"/>
      <c r="J70" s="37"/>
      <c r="K70" s="38"/>
      <c r="L70" s="39"/>
      <c r="M70" s="40" t="str">
        <f aca="false">IF($E70="","",IF($H70&lt;&gt;"",$H70,$B$5))</f>
        <v/>
      </c>
      <c r="N70" s="41" t="str">
        <f aca="false">IF($E70="","",IF($I70&lt;&gt;"",$I70,IFERROR(IF(N(INDEX($E$4:$E$7,MATCH($C70,$D$4:$D$7,0)))=0,"",INDEX($E$4:$E$7,MATCH($C70,$D$4:$D$7,0))),"")))</f>
        <v/>
      </c>
      <c r="O70" s="42" t="str">
        <f aca="false">IF($E70="","",IF($L70&lt;&gt;"",$L70,IFERROR(IF(N(INDEX($F$4:$F$7,MATCH($C70,$D$4:$D$7,0)))=0,"",INDEX($F$4:$F$7,MATCH($C70,$D$4:$D$7,0))),"")))</f>
        <v/>
      </c>
      <c r="P70" s="43" t="str">
        <f aca="false">IF($E70="","",N($B$4)*M70)</f>
        <v/>
      </c>
      <c r="Q70" s="44" t="str">
        <f aca="false">IF(OR($E70="",$F70=""),"",ABS($E70-$F70))</f>
        <v/>
      </c>
      <c r="R70" s="45" t="str">
        <f aca="false">IF(OR($C70&lt;&gt;"Forex",Q70=""),"",Q70/IF($K70="",0.0001,$K70))</f>
        <v/>
      </c>
      <c r="S70" s="43" t="str">
        <f aca="false">IF(OR($C70&lt;&gt;"Forex",N70=""),"",IF($K70="",0.0001,$K70)*N70*IF($J70="",1,$J70))</f>
        <v/>
      </c>
      <c r="T70" s="43" t="str">
        <f aca="false">IF(OR(Q70="",N70=""),"",IF(Q70=0,"",Q70*N70*IF($J70="",1,$J70)))</f>
        <v/>
      </c>
      <c r="U70" s="42" t="str">
        <f aca="false">IF(OR(T70="",O70=""),"",ROUNDDOWN(P70/T70/O70+0.000000001,0)*O70)</f>
        <v/>
      </c>
      <c r="V70" s="42" t="str">
        <f aca="false">IF(U70="","",IF(N(INDEX($G$4:$G$7,MATCH($C70,$D$4:$D$7,0)))=0,"",ROUNDDOWN(N($B$4)*INDEX($G$4:$G$7,MATCH($C70,$D$4:$D$7,0))/($E70*N70*IF($J70="",1,$J70))/O70+0.000000001,0)*O70))</f>
        <v/>
      </c>
      <c r="W70" s="46" t="str">
        <f aca="false">IF(U70="","",IF(V70="",U70,MIN(U70,V70)))</f>
        <v/>
      </c>
      <c r="X70" s="47" t="str">
        <f aca="false">IF($E70="","",IFERROR(INDEX($H$4:$H$7,MATCH($C70,$D$4:$D$7,0)),""))</f>
        <v/>
      </c>
      <c r="Y70" s="43" t="str">
        <f aca="false">IF(W70="","",W70*T70)</f>
        <v/>
      </c>
      <c r="Z70" s="40" t="str">
        <f aca="false">IF(OR(Y70="",N($B$4)=0),"",Y70/$B$4)</f>
        <v/>
      </c>
      <c r="AA70" s="43" t="str">
        <f aca="false">IF(W70="","",W70*$E70*N70*IF($J70="",1,$J70))</f>
        <v/>
      </c>
      <c r="AB70" s="44" t="str">
        <f aca="false">IF(OR(Q70="",N(Q70)=0),"",IF($G70&lt;&gt;"",$G70,$E70+SIGN($E70-$F70)*$B$6*Q70))</f>
        <v/>
      </c>
      <c r="AC70" s="48" t="str">
        <f aca="false">IF(AB70="","",ABS(AB70-$E70)/Q70)</f>
        <v/>
      </c>
      <c r="AD70" s="43" t="str">
        <f aca="false">IF(OR(W70="",AB70=""),"",W70*ABS(AB70-$E70)*N70*IF($J70="",1,$J70))</f>
        <v/>
      </c>
      <c r="AE70" s="47" t="str">
        <f aca="false">IF($E70="","",IF(N($B$4)&lt;=0,"Enter account size",IF(ISNA(MATCH($C70,$D$4:$D$7,0)),"Pick a market",IF($F70="","Enter stop price",IF(Q70=0,"Stop equals entry",IF(AND($D70="Long",$F70&gt;$E70),"Stop above entry for a long",IF(AND($D70="Short",$F70&lt;$E70),"Stop below entry for a short",IF(N70="","Enter multiplier",IF(AND($G70&lt;&gt;"",($G70-$E70)*($E70-$F70)&lt;=0),"Target on wrong side of entry",IF(W70=0,"Size rounds to 0: risk too small",IF(W70&lt;U70,"Capped by max position","OK")))))))))))</f>
        <v/>
      </c>
    </row>
    <row r="71" customFormat="false" ht="15" hidden="false" customHeight="false" outlineLevel="0" collapsed="false">
      <c r="A71" s="32"/>
      <c r="B71" s="33"/>
      <c r="C71" s="54"/>
      <c r="D71" s="54"/>
      <c r="E71" s="34"/>
      <c r="F71" s="34"/>
      <c r="G71" s="34"/>
      <c r="H71" s="35"/>
      <c r="I71" s="36"/>
      <c r="J71" s="37"/>
      <c r="K71" s="38"/>
      <c r="L71" s="39"/>
      <c r="M71" s="40" t="str">
        <f aca="false">IF($E71="","",IF($H71&lt;&gt;"",$H71,$B$5))</f>
        <v/>
      </c>
      <c r="N71" s="41" t="str">
        <f aca="false">IF($E71="","",IF($I71&lt;&gt;"",$I71,IFERROR(IF(N(INDEX($E$4:$E$7,MATCH($C71,$D$4:$D$7,0)))=0,"",INDEX($E$4:$E$7,MATCH($C71,$D$4:$D$7,0))),"")))</f>
        <v/>
      </c>
      <c r="O71" s="42" t="str">
        <f aca="false">IF($E71="","",IF($L71&lt;&gt;"",$L71,IFERROR(IF(N(INDEX($F$4:$F$7,MATCH($C71,$D$4:$D$7,0)))=0,"",INDEX($F$4:$F$7,MATCH($C71,$D$4:$D$7,0))),"")))</f>
        <v/>
      </c>
      <c r="P71" s="43" t="str">
        <f aca="false">IF($E71="","",N($B$4)*M71)</f>
        <v/>
      </c>
      <c r="Q71" s="44" t="str">
        <f aca="false">IF(OR($E71="",$F71=""),"",ABS($E71-$F71))</f>
        <v/>
      </c>
      <c r="R71" s="45" t="str">
        <f aca="false">IF(OR($C71&lt;&gt;"Forex",Q71=""),"",Q71/IF($K71="",0.0001,$K71))</f>
        <v/>
      </c>
      <c r="S71" s="43" t="str">
        <f aca="false">IF(OR($C71&lt;&gt;"Forex",N71=""),"",IF($K71="",0.0001,$K71)*N71*IF($J71="",1,$J71))</f>
        <v/>
      </c>
      <c r="T71" s="43" t="str">
        <f aca="false">IF(OR(Q71="",N71=""),"",IF(Q71=0,"",Q71*N71*IF($J71="",1,$J71)))</f>
        <v/>
      </c>
      <c r="U71" s="42" t="str">
        <f aca="false">IF(OR(T71="",O71=""),"",ROUNDDOWN(P71/T71/O71+0.000000001,0)*O71)</f>
        <v/>
      </c>
      <c r="V71" s="42" t="str">
        <f aca="false">IF(U71="","",IF(N(INDEX($G$4:$G$7,MATCH($C71,$D$4:$D$7,0)))=0,"",ROUNDDOWN(N($B$4)*INDEX($G$4:$G$7,MATCH($C71,$D$4:$D$7,0))/($E71*N71*IF($J71="",1,$J71))/O71+0.000000001,0)*O71))</f>
        <v/>
      </c>
      <c r="W71" s="46" t="str">
        <f aca="false">IF(U71="","",IF(V71="",U71,MIN(U71,V71)))</f>
        <v/>
      </c>
      <c r="X71" s="47" t="str">
        <f aca="false">IF($E71="","",IFERROR(INDEX($H$4:$H$7,MATCH($C71,$D$4:$D$7,0)),""))</f>
        <v/>
      </c>
      <c r="Y71" s="43" t="str">
        <f aca="false">IF(W71="","",W71*T71)</f>
        <v/>
      </c>
      <c r="Z71" s="40" t="str">
        <f aca="false">IF(OR(Y71="",N($B$4)=0),"",Y71/$B$4)</f>
        <v/>
      </c>
      <c r="AA71" s="43" t="str">
        <f aca="false">IF(W71="","",W71*$E71*N71*IF($J71="",1,$J71))</f>
        <v/>
      </c>
      <c r="AB71" s="44" t="str">
        <f aca="false">IF(OR(Q71="",N(Q71)=0),"",IF($G71&lt;&gt;"",$G71,$E71+SIGN($E71-$F71)*$B$6*Q71))</f>
        <v/>
      </c>
      <c r="AC71" s="48" t="str">
        <f aca="false">IF(AB71="","",ABS(AB71-$E71)/Q71)</f>
        <v/>
      </c>
      <c r="AD71" s="43" t="str">
        <f aca="false">IF(OR(W71="",AB71=""),"",W71*ABS(AB71-$E71)*N71*IF($J71="",1,$J71))</f>
        <v/>
      </c>
      <c r="AE71" s="47" t="str">
        <f aca="false">IF($E71="","",IF(N($B$4)&lt;=0,"Enter account size",IF(ISNA(MATCH($C71,$D$4:$D$7,0)),"Pick a market",IF($F71="","Enter stop price",IF(Q71=0,"Stop equals entry",IF(AND($D71="Long",$F71&gt;$E71),"Stop above entry for a long",IF(AND($D71="Short",$F71&lt;$E71),"Stop below entry for a short",IF(N71="","Enter multiplier",IF(AND($G71&lt;&gt;"",($G71-$E71)*($E71-$F71)&lt;=0),"Target on wrong side of entry",IF(W71=0,"Size rounds to 0: risk too small",IF(W71&lt;U71,"Capped by max position","OK")))))))))))</f>
        <v/>
      </c>
    </row>
    <row r="72" customFormat="false" ht="15" hidden="false" customHeight="false" outlineLevel="0" collapsed="false">
      <c r="A72" s="32"/>
      <c r="B72" s="33"/>
      <c r="C72" s="54"/>
      <c r="D72" s="54"/>
      <c r="E72" s="34"/>
      <c r="F72" s="34"/>
      <c r="G72" s="34"/>
      <c r="H72" s="35"/>
      <c r="I72" s="36"/>
      <c r="J72" s="37"/>
      <c r="K72" s="38"/>
      <c r="L72" s="39"/>
      <c r="M72" s="40" t="str">
        <f aca="false">IF($E72="","",IF($H72&lt;&gt;"",$H72,$B$5))</f>
        <v/>
      </c>
      <c r="N72" s="41" t="str">
        <f aca="false">IF($E72="","",IF($I72&lt;&gt;"",$I72,IFERROR(IF(N(INDEX($E$4:$E$7,MATCH($C72,$D$4:$D$7,0)))=0,"",INDEX($E$4:$E$7,MATCH($C72,$D$4:$D$7,0))),"")))</f>
        <v/>
      </c>
      <c r="O72" s="42" t="str">
        <f aca="false">IF($E72="","",IF($L72&lt;&gt;"",$L72,IFERROR(IF(N(INDEX($F$4:$F$7,MATCH($C72,$D$4:$D$7,0)))=0,"",INDEX($F$4:$F$7,MATCH($C72,$D$4:$D$7,0))),"")))</f>
        <v/>
      </c>
      <c r="P72" s="43" t="str">
        <f aca="false">IF($E72="","",N($B$4)*M72)</f>
        <v/>
      </c>
      <c r="Q72" s="44" t="str">
        <f aca="false">IF(OR($E72="",$F72=""),"",ABS($E72-$F72))</f>
        <v/>
      </c>
      <c r="R72" s="45" t="str">
        <f aca="false">IF(OR($C72&lt;&gt;"Forex",Q72=""),"",Q72/IF($K72="",0.0001,$K72))</f>
        <v/>
      </c>
      <c r="S72" s="43" t="str">
        <f aca="false">IF(OR($C72&lt;&gt;"Forex",N72=""),"",IF($K72="",0.0001,$K72)*N72*IF($J72="",1,$J72))</f>
        <v/>
      </c>
      <c r="T72" s="43" t="str">
        <f aca="false">IF(OR(Q72="",N72=""),"",IF(Q72=0,"",Q72*N72*IF($J72="",1,$J72)))</f>
        <v/>
      </c>
      <c r="U72" s="42" t="str">
        <f aca="false">IF(OR(T72="",O72=""),"",ROUNDDOWN(P72/T72/O72+0.000000001,0)*O72)</f>
        <v/>
      </c>
      <c r="V72" s="42" t="str">
        <f aca="false">IF(U72="","",IF(N(INDEX($G$4:$G$7,MATCH($C72,$D$4:$D$7,0)))=0,"",ROUNDDOWN(N($B$4)*INDEX($G$4:$G$7,MATCH($C72,$D$4:$D$7,0))/($E72*N72*IF($J72="",1,$J72))/O72+0.000000001,0)*O72))</f>
        <v/>
      </c>
      <c r="W72" s="46" t="str">
        <f aca="false">IF(U72="","",IF(V72="",U72,MIN(U72,V72)))</f>
        <v/>
      </c>
      <c r="X72" s="47" t="str">
        <f aca="false">IF($E72="","",IFERROR(INDEX($H$4:$H$7,MATCH($C72,$D$4:$D$7,0)),""))</f>
        <v/>
      </c>
      <c r="Y72" s="43" t="str">
        <f aca="false">IF(W72="","",W72*T72)</f>
        <v/>
      </c>
      <c r="Z72" s="40" t="str">
        <f aca="false">IF(OR(Y72="",N($B$4)=0),"",Y72/$B$4)</f>
        <v/>
      </c>
      <c r="AA72" s="43" t="str">
        <f aca="false">IF(W72="","",W72*$E72*N72*IF($J72="",1,$J72))</f>
        <v/>
      </c>
      <c r="AB72" s="44" t="str">
        <f aca="false">IF(OR(Q72="",N(Q72)=0),"",IF($G72&lt;&gt;"",$G72,$E72+SIGN($E72-$F72)*$B$6*Q72))</f>
        <v/>
      </c>
      <c r="AC72" s="48" t="str">
        <f aca="false">IF(AB72="","",ABS(AB72-$E72)/Q72)</f>
        <v/>
      </c>
      <c r="AD72" s="43" t="str">
        <f aca="false">IF(OR(W72="",AB72=""),"",W72*ABS(AB72-$E72)*N72*IF($J72="",1,$J72))</f>
        <v/>
      </c>
      <c r="AE72" s="47" t="str">
        <f aca="false">IF($E72="","",IF(N($B$4)&lt;=0,"Enter account size",IF(ISNA(MATCH($C72,$D$4:$D$7,0)),"Pick a market",IF($F72="","Enter stop price",IF(Q72=0,"Stop equals entry",IF(AND($D72="Long",$F72&gt;$E72),"Stop above entry for a long",IF(AND($D72="Short",$F72&lt;$E72),"Stop below entry for a short",IF(N72="","Enter multiplier",IF(AND($G72&lt;&gt;"",($G72-$E72)*($E72-$F72)&lt;=0),"Target on wrong side of entry",IF(W72=0,"Size rounds to 0: risk too small",IF(W72&lt;U72,"Capped by max position","OK")))))))))))</f>
        <v/>
      </c>
    </row>
    <row r="73" customFormat="false" ht="15" hidden="false" customHeight="false" outlineLevel="0" collapsed="false">
      <c r="A73" s="32"/>
      <c r="B73" s="33"/>
      <c r="C73" s="54"/>
      <c r="D73" s="54"/>
      <c r="E73" s="34"/>
      <c r="F73" s="34"/>
      <c r="G73" s="34"/>
      <c r="H73" s="35"/>
      <c r="I73" s="36"/>
      <c r="J73" s="37"/>
      <c r="K73" s="38"/>
      <c r="L73" s="39"/>
      <c r="M73" s="40" t="str">
        <f aca="false">IF($E73="","",IF($H73&lt;&gt;"",$H73,$B$5))</f>
        <v/>
      </c>
      <c r="N73" s="41" t="str">
        <f aca="false">IF($E73="","",IF($I73&lt;&gt;"",$I73,IFERROR(IF(N(INDEX($E$4:$E$7,MATCH($C73,$D$4:$D$7,0)))=0,"",INDEX($E$4:$E$7,MATCH($C73,$D$4:$D$7,0))),"")))</f>
        <v/>
      </c>
      <c r="O73" s="42" t="str">
        <f aca="false">IF($E73="","",IF($L73&lt;&gt;"",$L73,IFERROR(IF(N(INDEX($F$4:$F$7,MATCH($C73,$D$4:$D$7,0)))=0,"",INDEX($F$4:$F$7,MATCH($C73,$D$4:$D$7,0))),"")))</f>
        <v/>
      </c>
      <c r="P73" s="43" t="str">
        <f aca="false">IF($E73="","",N($B$4)*M73)</f>
        <v/>
      </c>
      <c r="Q73" s="44" t="str">
        <f aca="false">IF(OR($E73="",$F73=""),"",ABS($E73-$F73))</f>
        <v/>
      </c>
      <c r="R73" s="45" t="str">
        <f aca="false">IF(OR($C73&lt;&gt;"Forex",Q73=""),"",Q73/IF($K73="",0.0001,$K73))</f>
        <v/>
      </c>
      <c r="S73" s="43" t="str">
        <f aca="false">IF(OR($C73&lt;&gt;"Forex",N73=""),"",IF($K73="",0.0001,$K73)*N73*IF($J73="",1,$J73))</f>
        <v/>
      </c>
      <c r="T73" s="43" t="str">
        <f aca="false">IF(OR(Q73="",N73=""),"",IF(Q73=0,"",Q73*N73*IF($J73="",1,$J73)))</f>
        <v/>
      </c>
      <c r="U73" s="42" t="str">
        <f aca="false">IF(OR(T73="",O73=""),"",ROUNDDOWN(P73/T73/O73+0.000000001,0)*O73)</f>
        <v/>
      </c>
      <c r="V73" s="42" t="str">
        <f aca="false">IF(U73="","",IF(N(INDEX($G$4:$G$7,MATCH($C73,$D$4:$D$7,0)))=0,"",ROUNDDOWN(N($B$4)*INDEX($G$4:$G$7,MATCH($C73,$D$4:$D$7,0))/($E73*N73*IF($J73="",1,$J73))/O73+0.000000001,0)*O73))</f>
        <v/>
      </c>
      <c r="W73" s="46" t="str">
        <f aca="false">IF(U73="","",IF(V73="",U73,MIN(U73,V73)))</f>
        <v/>
      </c>
      <c r="X73" s="47" t="str">
        <f aca="false">IF($E73="","",IFERROR(INDEX($H$4:$H$7,MATCH($C73,$D$4:$D$7,0)),""))</f>
        <v/>
      </c>
      <c r="Y73" s="43" t="str">
        <f aca="false">IF(W73="","",W73*T73)</f>
        <v/>
      </c>
      <c r="Z73" s="40" t="str">
        <f aca="false">IF(OR(Y73="",N($B$4)=0),"",Y73/$B$4)</f>
        <v/>
      </c>
      <c r="AA73" s="43" t="str">
        <f aca="false">IF(W73="","",W73*$E73*N73*IF($J73="",1,$J73))</f>
        <v/>
      </c>
      <c r="AB73" s="44" t="str">
        <f aca="false">IF(OR(Q73="",N(Q73)=0),"",IF($G73&lt;&gt;"",$G73,$E73+SIGN($E73-$F73)*$B$6*Q73))</f>
        <v/>
      </c>
      <c r="AC73" s="48" t="str">
        <f aca="false">IF(AB73="","",ABS(AB73-$E73)/Q73)</f>
        <v/>
      </c>
      <c r="AD73" s="43" t="str">
        <f aca="false">IF(OR(W73="",AB73=""),"",W73*ABS(AB73-$E73)*N73*IF($J73="",1,$J73))</f>
        <v/>
      </c>
      <c r="AE73" s="47" t="str">
        <f aca="false">IF($E73="","",IF(N($B$4)&lt;=0,"Enter account size",IF(ISNA(MATCH($C73,$D$4:$D$7,0)),"Pick a market",IF($F73="","Enter stop price",IF(Q73=0,"Stop equals entry",IF(AND($D73="Long",$F73&gt;$E73),"Stop above entry for a long",IF(AND($D73="Short",$F73&lt;$E73),"Stop below entry for a short",IF(N73="","Enter multiplier",IF(AND($G73&lt;&gt;"",($G73-$E73)*($E73-$F73)&lt;=0),"Target on wrong side of entry",IF(W73=0,"Size rounds to 0: risk too small",IF(W73&lt;U73,"Capped by max position","OK")))))))))))</f>
        <v/>
      </c>
    </row>
    <row r="74" customFormat="false" ht="15" hidden="false" customHeight="false" outlineLevel="0" collapsed="false">
      <c r="A74" s="32"/>
      <c r="B74" s="33"/>
      <c r="C74" s="54"/>
      <c r="D74" s="54"/>
      <c r="E74" s="34"/>
      <c r="F74" s="34"/>
      <c r="G74" s="34"/>
      <c r="H74" s="35"/>
      <c r="I74" s="36"/>
      <c r="J74" s="37"/>
      <c r="K74" s="38"/>
      <c r="L74" s="39"/>
      <c r="M74" s="40" t="str">
        <f aca="false">IF($E74="","",IF($H74&lt;&gt;"",$H74,$B$5))</f>
        <v/>
      </c>
      <c r="N74" s="41" t="str">
        <f aca="false">IF($E74="","",IF($I74&lt;&gt;"",$I74,IFERROR(IF(N(INDEX($E$4:$E$7,MATCH($C74,$D$4:$D$7,0)))=0,"",INDEX($E$4:$E$7,MATCH($C74,$D$4:$D$7,0))),"")))</f>
        <v/>
      </c>
      <c r="O74" s="42" t="str">
        <f aca="false">IF($E74="","",IF($L74&lt;&gt;"",$L74,IFERROR(IF(N(INDEX($F$4:$F$7,MATCH($C74,$D$4:$D$7,0)))=0,"",INDEX($F$4:$F$7,MATCH($C74,$D$4:$D$7,0))),"")))</f>
        <v/>
      </c>
      <c r="P74" s="43" t="str">
        <f aca="false">IF($E74="","",N($B$4)*M74)</f>
        <v/>
      </c>
      <c r="Q74" s="44" t="str">
        <f aca="false">IF(OR($E74="",$F74=""),"",ABS($E74-$F74))</f>
        <v/>
      </c>
      <c r="R74" s="45" t="str">
        <f aca="false">IF(OR($C74&lt;&gt;"Forex",Q74=""),"",Q74/IF($K74="",0.0001,$K74))</f>
        <v/>
      </c>
      <c r="S74" s="43" t="str">
        <f aca="false">IF(OR($C74&lt;&gt;"Forex",N74=""),"",IF($K74="",0.0001,$K74)*N74*IF($J74="",1,$J74))</f>
        <v/>
      </c>
      <c r="T74" s="43" t="str">
        <f aca="false">IF(OR(Q74="",N74=""),"",IF(Q74=0,"",Q74*N74*IF($J74="",1,$J74)))</f>
        <v/>
      </c>
      <c r="U74" s="42" t="str">
        <f aca="false">IF(OR(T74="",O74=""),"",ROUNDDOWN(P74/T74/O74+0.000000001,0)*O74)</f>
        <v/>
      </c>
      <c r="V74" s="42" t="str">
        <f aca="false">IF(U74="","",IF(N(INDEX($G$4:$G$7,MATCH($C74,$D$4:$D$7,0)))=0,"",ROUNDDOWN(N($B$4)*INDEX($G$4:$G$7,MATCH($C74,$D$4:$D$7,0))/($E74*N74*IF($J74="",1,$J74))/O74+0.000000001,0)*O74))</f>
        <v/>
      </c>
      <c r="W74" s="46" t="str">
        <f aca="false">IF(U74="","",IF(V74="",U74,MIN(U74,V74)))</f>
        <v/>
      </c>
      <c r="X74" s="47" t="str">
        <f aca="false">IF($E74="","",IFERROR(INDEX($H$4:$H$7,MATCH($C74,$D$4:$D$7,0)),""))</f>
        <v/>
      </c>
      <c r="Y74" s="43" t="str">
        <f aca="false">IF(W74="","",W74*T74)</f>
        <v/>
      </c>
      <c r="Z74" s="40" t="str">
        <f aca="false">IF(OR(Y74="",N($B$4)=0),"",Y74/$B$4)</f>
        <v/>
      </c>
      <c r="AA74" s="43" t="str">
        <f aca="false">IF(W74="","",W74*$E74*N74*IF($J74="",1,$J74))</f>
        <v/>
      </c>
      <c r="AB74" s="44" t="str">
        <f aca="false">IF(OR(Q74="",N(Q74)=0),"",IF($G74&lt;&gt;"",$G74,$E74+SIGN($E74-$F74)*$B$6*Q74))</f>
        <v/>
      </c>
      <c r="AC74" s="48" t="str">
        <f aca="false">IF(AB74="","",ABS(AB74-$E74)/Q74)</f>
        <v/>
      </c>
      <c r="AD74" s="43" t="str">
        <f aca="false">IF(OR(W74="",AB74=""),"",W74*ABS(AB74-$E74)*N74*IF($J74="",1,$J74))</f>
        <v/>
      </c>
      <c r="AE74" s="47" t="str">
        <f aca="false">IF($E74="","",IF(N($B$4)&lt;=0,"Enter account size",IF(ISNA(MATCH($C74,$D$4:$D$7,0)),"Pick a market",IF($F74="","Enter stop price",IF(Q74=0,"Stop equals entry",IF(AND($D74="Long",$F74&gt;$E74),"Stop above entry for a long",IF(AND($D74="Short",$F74&lt;$E74),"Stop below entry for a short",IF(N74="","Enter multiplier",IF(AND($G74&lt;&gt;"",($G74-$E74)*($E74-$F74)&lt;=0),"Target on wrong side of entry",IF(W74=0,"Size rounds to 0: risk too small",IF(W74&lt;U74,"Capped by max position","OK")))))))))))</f>
        <v/>
      </c>
    </row>
    <row r="75" customFormat="false" ht="15" hidden="false" customHeight="false" outlineLevel="0" collapsed="false">
      <c r="A75" s="32"/>
      <c r="B75" s="33"/>
      <c r="C75" s="54"/>
      <c r="D75" s="54"/>
      <c r="E75" s="34"/>
      <c r="F75" s="34"/>
      <c r="G75" s="34"/>
      <c r="H75" s="35"/>
      <c r="I75" s="36"/>
      <c r="J75" s="37"/>
      <c r="K75" s="38"/>
      <c r="L75" s="39"/>
      <c r="M75" s="40" t="str">
        <f aca="false">IF($E75="","",IF($H75&lt;&gt;"",$H75,$B$5))</f>
        <v/>
      </c>
      <c r="N75" s="41" t="str">
        <f aca="false">IF($E75="","",IF($I75&lt;&gt;"",$I75,IFERROR(IF(N(INDEX($E$4:$E$7,MATCH($C75,$D$4:$D$7,0)))=0,"",INDEX($E$4:$E$7,MATCH($C75,$D$4:$D$7,0))),"")))</f>
        <v/>
      </c>
      <c r="O75" s="42" t="str">
        <f aca="false">IF($E75="","",IF($L75&lt;&gt;"",$L75,IFERROR(IF(N(INDEX($F$4:$F$7,MATCH($C75,$D$4:$D$7,0)))=0,"",INDEX($F$4:$F$7,MATCH($C75,$D$4:$D$7,0))),"")))</f>
        <v/>
      </c>
      <c r="P75" s="43" t="str">
        <f aca="false">IF($E75="","",N($B$4)*M75)</f>
        <v/>
      </c>
      <c r="Q75" s="44" t="str">
        <f aca="false">IF(OR($E75="",$F75=""),"",ABS($E75-$F75))</f>
        <v/>
      </c>
      <c r="R75" s="45" t="str">
        <f aca="false">IF(OR($C75&lt;&gt;"Forex",Q75=""),"",Q75/IF($K75="",0.0001,$K75))</f>
        <v/>
      </c>
      <c r="S75" s="43" t="str">
        <f aca="false">IF(OR($C75&lt;&gt;"Forex",N75=""),"",IF($K75="",0.0001,$K75)*N75*IF($J75="",1,$J75))</f>
        <v/>
      </c>
      <c r="T75" s="43" t="str">
        <f aca="false">IF(OR(Q75="",N75=""),"",IF(Q75=0,"",Q75*N75*IF($J75="",1,$J75)))</f>
        <v/>
      </c>
      <c r="U75" s="42" t="str">
        <f aca="false">IF(OR(T75="",O75=""),"",ROUNDDOWN(P75/T75/O75+0.000000001,0)*O75)</f>
        <v/>
      </c>
      <c r="V75" s="42" t="str">
        <f aca="false">IF(U75="","",IF(N(INDEX($G$4:$G$7,MATCH($C75,$D$4:$D$7,0)))=0,"",ROUNDDOWN(N($B$4)*INDEX($G$4:$G$7,MATCH($C75,$D$4:$D$7,0))/($E75*N75*IF($J75="",1,$J75))/O75+0.000000001,0)*O75))</f>
        <v/>
      </c>
      <c r="W75" s="46" t="str">
        <f aca="false">IF(U75="","",IF(V75="",U75,MIN(U75,V75)))</f>
        <v/>
      </c>
      <c r="X75" s="47" t="str">
        <f aca="false">IF($E75="","",IFERROR(INDEX($H$4:$H$7,MATCH($C75,$D$4:$D$7,0)),""))</f>
        <v/>
      </c>
      <c r="Y75" s="43" t="str">
        <f aca="false">IF(W75="","",W75*T75)</f>
        <v/>
      </c>
      <c r="Z75" s="40" t="str">
        <f aca="false">IF(OR(Y75="",N($B$4)=0),"",Y75/$B$4)</f>
        <v/>
      </c>
      <c r="AA75" s="43" t="str">
        <f aca="false">IF(W75="","",W75*$E75*N75*IF($J75="",1,$J75))</f>
        <v/>
      </c>
      <c r="AB75" s="44" t="str">
        <f aca="false">IF(OR(Q75="",N(Q75)=0),"",IF($G75&lt;&gt;"",$G75,$E75+SIGN($E75-$F75)*$B$6*Q75))</f>
        <v/>
      </c>
      <c r="AC75" s="48" t="str">
        <f aca="false">IF(AB75="","",ABS(AB75-$E75)/Q75)</f>
        <v/>
      </c>
      <c r="AD75" s="43" t="str">
        <f aca="false">IF(OR(W75="",AB75=""),"",W75*ABS(AB75-$E75)*N75*IF($J75="",1,$J75))</f>
        <v/>
      </c>
      <c r="AE75" s="47" t="str">
        <f aca="false">IF($E75="","",IF(N($B$4)&lt;=0,"Enter account size",IF(ISNA(MATCH($C75,$D$4:$D$7,0)),"Pick a market",IF($F75="","Enter stop price",IF(Q75=0,"Stop equals entry",IF(AND($D75="Long",$F75&gt;$E75),"Stop above entry for a long",IF(AND($D75="Short",$F75&lt;$E75),"Stop below entry for a short",IF(N75="","Enter multiplier",IF(AND($G75&lt;&gt;"",($G75-$E75)*($E75-$F75)&lt;=0),"Target on wrong side of entry",IF(W75=0,"Size rounds to 0: risk too small",IF(W75&lt;U75,"Capped by max position","OK")))))))))))</f>
        <v/>
      </c>
    </row>
    <row r="76" customFormat="false" ht="15" hidden="false" customHeight="false" outlineLevel="0" collapsed="false">
      <c r="A76" s="32"/>
      <c r="B76" s="33"/>
      <c r="C76" s="54"/>
      <c r="D76" s="54"/>
      <c r="E76" s="34"/>
      <c r="F76" s="34"/>
      <c r="G76" s="34"/>
      <c r="H76" s="35"/>
      <c r="I76" s="36"/>
      <c r="J76" s="37"/>
      <c r="K76" s="38"/>
      <c r="L76" s="39"/>
      <c r="M76" s="40" t="str">
        <f aca="false">IF($E76="","",IF($H76&lt;&gt;"",$H76,$B$5))</f>
        <v/>
      </c>
      <c r="N76" s="41" t="str">
        <f aca="false">IF($E76="","",IF($I76&lt;&gt;"",$I76,IFERROR(IF(N(INDEX($E$4:$E$7,MATCH($C76,$D$4:$D$7,0)))=0,"",INDEX($E$4:$E$7,MATCH($C76,$D$4:$D$7,0))),"")))</f>
        <v/>
      </c>
      <c r="O76" s="42" t="str">
        <f aca="false">IF($E76="","",IF($L76&lt;&gt;"",$L76,IFERROR(IF(N(INDEX($F$4:$F$7,MATCH($C76,$D$4:$D$7,0)))=0,"",INDEX($F$4:$F$7,MATCH($C76,$D$4:$D$7,0))),"")))</f>
        <v/>
      </c>
      <c r="P76" s="43" t="str">
        <f aca="false">IF($E76="","",N($B$4)*M76)</f>
        <v/>
      </c>
      <c r="Q76" s="44" t="str">
        <f aca="false">IF(OR($E76="",$F76=""),"",ABS($E76-$F76))</f>
        <v/>
      </c>
      <c r="R76" s="45" t="str">
        <f aca="false">IF(OR($C76&lt;&gt;"Forex",Q76=""),"",Q76/IF($K76="",0.0001,$K76))</f>
        <v/>
      </c>
      <c r="S76" s="43" t="str">
        <f aca="false">IF(OR($C76&lt;&gt;"Forex",N76=""),"",IF($K76="",0.0001,$K76)*N76*IF($J76="",1,$J76))</f>
        <v/>
      </c>
      <c r="T76" s="43" t="str">
        <f aca="false">IF(OR(Q76="",N76=""),"",IF(Q76=0,"",Q76*N76*IF($J76="",1,$J76)))</f>
        <v/>
      </c>
      <c r="U76" s="42" t="str">
        <f aca="false">IF(OR(T76="",O76=""),"",ROUNDDOWN(P76/T76/O76+0.000000001,0)*O76)</f>
        <v/>
      </c>
      <c r="V76" s="42" t="str">
        <f aca="false">IF(U76="","",IF(N(INDEX($G$4:$G$7,MATCH($C76,$D$4:$D$7,0)))=0,"",ROUNDDOWN(N($B$4)*INDEX($G$4:$G$7,MATCH($C76,$D$4:$D$7,0))/($E76*N76*IF($J76="",1,$J76))/O76+0.000000001,0)*O76))</f>
        <v/>
      </c>
      <c r="W76" s="46" t="str">
        <f aca="false">IF(U76="","",IF(V76="",U76,MIN(U76,V76)))</f>
        <v/>
      </c>
      <c r="X76" s="47" t="str">
        <f aca="false">IF($E76="","",IFERROR(INDEX($H$4:$H$7,MATCH($C76,$D$4:$D$7,0)),""))</f>
        <v/>
      </c>
      <c r="Y76" s="43" t="str">
        <f aca="false">IF(W76="","",W76*T76)</f>
        <v/>
      </c>
      <c r="Z76" s="40" t="str">
        <f aca="false">IF(OR(Y76="",N($B$4)=0),"",Y76/$B$4)</f>
        <v/>
      </c>
      <c r="AA76" s="43" t="str">
        <f aca="false">IF(W76="","",W76*$E76*N76*IF($J76="",1,$J76))</f>
        <v/>
      </c>
      <c r="AB76" s="44" t="str">
        <f aca="false">IF(OR(Q76="",N(Q76)=0),"",IF($G76&lt;&gt;"",$G76,$E76+SIGN($E76-$F76)*$B$6*Q76))</f>
        <v/>
      </c>
      <c r="AC76" s="48" t="str">
        <f aca="false">IF(AB76="","",ABS(AB76-$E76)/Q76)</f>
        <v/>
      </c>
      <c r="AD76" s="43" t="str">
        <f aca="false">IF(OR(W76="",AB76=""),"",W76*ABS(AB76-$E76)*N76*IF($J76="",1,$J76))</f>
        <v/>
      </c>
      <c r="AE76" s="47" t="str">
        <f aca="false">IF($E76="","",IF(N($B$4)&lt;=0,"Enter account size",IF(ISNA(MATCH($C76,$D$4:$D$7,0)),"Pick a market",IF($F76="","Enter stop price",IF(Q76=0,"Stop equals entry",IF(AND($D76="Long",$F76&gt;$E76),"Stop above entry for a long",IF(AND($D76="Short",$F76&lt;$E76),"Stop below entry for a short",IF(N76="","Enter multiplier",IF(AND($G76&lt;&gt;"",($G76-$E76)*($E76-$F76)&lt;=0),"Target on wrong side of entry",IF(W76=0,"Size rounds to 0: risk too small",IF(W76&lt;U76,"Capped by max position","OK")))))))))))</f>
        <v/>
      </c>
    </row>
    <row r="77" customFormat="false" ht="15" hidden="false" customHeight="false" outlineLevel="0" collapsed="false">
      <c r="A77" s="32"/>
      <c r="B77" s="33"/>
      <c r="C77" s="54"/>
      <c r="D77" s="54"/>
      <c r="E77" s="34"/>
      <c r="F77" s="34"/>
      <c r="G77" s="34"/>
      <c r="H77" s="35"/>
      <c r="I77" s="36"/>
      <c r="J77" s="37"/>
      <c r="K77" s="38"/>
      <c r="L77" s="39"/>
      <c r="M77" s="40" t="str">
        <f aca="false">IF($E77="","",IF($H77&lt;&gt;"",$H77,$B$5))</f>
        <v/>
      </c>
      <c r="N77" s="41" t="str">
        <f aca="false">IF($E77="","",IF($I77&lt;&gt;"",$I77,IFERROR(IF(N(INDEX($E$4:$E$7,MATCH($C77,$D$4:$D$7,0)))=0,"",INDEX($E$4:$E$7,MATCH($C77,$D$4:$D$7,0))),"")))</f>
        <v/>
      </c>
      <c r="O77" s="42" t="str">
        <f aca="false">IF($E77="","",IF($L77&lt;&gt;"",$L77,IFERROR(IF(N(INDEX($F$4:$F$7,MATCH($C77,$D$4:$D$7,0)))=0,"",INDEX($F$4:$F$7,MATCH($C77,$D$4:$D$7,0))),"")))</f>
        <v/>
      </c>
      <c r="P77" s="43" t="str">
        <f aca="false">IF($E77="","",N($B$4)*M77)</f>
        <v/>
      </c>
      <c r="Q77" s="44" t="str">
        <f aca="false">IF(OR($E77="",$F77=""),"",ABS($E77-$F77))</f>
        <v/>
      </c>
      <c r="R77" s="45" t="str">
        <f aca="false">IF(OR($C77&lt;&gt;"Forex",Q77=""),"",Q77/IF($K77="",0.0001,$K77))</f>
        <v/>
      </c>
      <c r="S77" s="43" t="str">
        <f aca="false">IF(OR($C77&lt;&gt;"Forex",N77=""),"",IF($K77="",0.0001,$K77)*N77*IF($J77="",1,$J77))</f>
        <v/>
      </c>
      <c r="T77" s="43" t="str">
        <f aca="false">IF(OR(Q77="",N77=""),"",IF(Q77=0,"",Q77*N77*IF($J77="",1,$J77)))</f>
        <v/>
      </c>
      <c r="U77" s="42" t="str">
        <f aca="false">IF(OR(T77="",O77=""),"",ROUNDDOWN(P77/T77/O77+0.000000001,0)*O77)</f>
        <v/>
      </c>
      <c r="V77" s="42" t="str">
        <f aca="false">IF(U77="","",IF(N(INDEX($G$4:$G$7,MATCH($C77,$D$4:$D$7,0)))=0,"",ROUNDDOWN(N($B$4)*INDEX($G$4:$G$7,MATCH($C77,$D$4:$D$7,0))/($E77*N77*IF($J77="",1,$J77))/O77+0.000000001,0)*O77))</f>
        <v/>
      </c>
      <c r="W77" s="46" t="str">
        <f aca="false">IF(U77="","",IF(V77="",U77,MIN(U77,V77)))</f>
        <v/>
      </c>
      <c r="X77" s="47" t="str">
        <f aca="false">IF($E77="","",IFERROR(INDEX($H$4:$H$7,MATCH($C77,$D$4:$D$7,0)),""))</f>
        <v/>
      </c>
      <c r="Y77" s="43" t="str">
        <f aca="false">IF(W77="","",W77*T77)</f>
        <v/>
      </c>
      <c r="Z77" s="40" t="str">
        <f aca="false">IF(OR(Y77="",N($B$4)=0),"",Y77/$B$4)</f>
        <v/>
      </c>
      <c r="AA77" s="43" t="str">
        <f aca="false">IF(W77="","",W77*$E77*N77*IF($J77="",1,$J77))</f>
        <v/>
      </c>
      <c r="AB77" s="44" t="str">
        <f aca="false">IF(OR(Q77="",N(Q77)=0),"",IF($G77&lt;&gt;"",$G77,$E77+SIGN($E77-$F77)*$B$6*Q77))</f>
        <v/>
      </c>
      <c r="AC77" s="48" t="str">
        <f aca="false">IF(AB77="","",ABS(AB77-$E77)/Q77)</f>
        <v/>
      </c>
      <c r="AD77" s="43" t="str">
        <f aca="false">IF(OR(W77="",AB77=""),"",W77*ABS(AB77-$E77)*N77*IF($J77="",1,$J77))</f>
        <v/>
      </c>
      <c r="AE77" s="47" t="str">
        <f aca="false">IF($E77="","",IF(N($B$4)&lt;=0,"Enter account size",IF(ISNA(MATCH($C77,$D$4:$D$7,0)),"Pick a market",IF($F77="","Enter stop price",IF(Q77=0,"Stop equals entry",IF(AND($D77="Long",$F77&gt;$E77),"Stop above entry for a long",IF(AND($D77="Short",$F77&lt;$E77),"Stop below entry for a short",IF(N77="","Enter multiplier",IF(AND($G77&lt;&gt;"",($G77-$E77)*($E77-$F77)&lt;=0),"Target on wrong side of entry",IF(W77=0,"Size rounds to 0: risk too small",IF(W77&lt;U77,"Capped by max position","OK")))))))))))</f>
        <v/>
      </c>
    </row>
    <row r="78" customFormat="false" ht="15" hidden="false" customHeight="false" outlineLevel="0" collapsed="false">
      <c r="A78" s="32"/>
      <c r="B78" s="33"/>
      <c r="C78" s="54"/>
      <c r="D78" s="54"/>
      <c r="E78" s="34"/>
      <c r="F78" s="34"/>
      <c r="G78" s="34"/>
      <c r="H78" s="35"/>
      <c r="I78" s="36"/>
      <c r="J78" s="37"/>
      <c r="K78" s="38"/>
      <c r="L78" s="39"/>
      <c r="M78" s="40" t="str">
        <f aca="false">IF($E78="","",IF($H78&lt;&gt;"",$H78,$B$5))</f>
        <v/>
      </c>
      <c r="N78" s="41" t="str">
        <f aca="false">IF($E78="","",IF($I78&lt;&gt;"",$I78,IFERROR(IF(N(INDEX($E$4:$E$7,MATCH($C78,$D$4:$D$7,0)))=0,"",INDEX($E$4:$E$7,MATCH($C78,$D$4:$D$7,0))),"")))</f>
        <v/>
      </c>
      <c r="O78" s="42" t="str">
        <f aca="false">IF($E78="","",IF($L78&lt;&gt;"",$L78,IFERROR(IF(N(INDEX($F$4:$F$7,MATCH($C78,$D$4:$D$7,0)))=0,"",INDEX($F$4:$F$7,MATCH($C78,$D$4:$D$7,0))),"")))</f>
        <v/>
      </c>
      <c r="P78" s="43" t="str">
        <f aca="false">IF($E78="","",N($B$4)*M78)</f>
        <v/>
      </c>
      <c r="Q78" s="44" t="str">
        <f aca="false">IF(OR($E78="",$F78=""),"",ABS($E78-$F78))</f>
        <v/>
      </c>
      <c r="R78" s="45" t="str">
        <f aca="false">IF(OR($C78&lt;&gt;"Forex",Q78=""),"",Q78/IF($K78="",0.0001,$K78))</f>
        <v/>
      </c>
      <c r="S78" s="43" t="str">
        <f aca="false">IF(OR($C78&lt;&gt;"Forex",N78=""),"",IF($K78="",0.0001,$K78)*N78*IF($J78="",1,$J78))</f>
        <v/>
      </c>
      <c r="T78" s="43" t="str">
        <f aca="false">IF(OR(Q78="",N78=""),"",IF(Q78=0,"",Q78*N78*IF($J78="",1,$J78)))</f>
        <v/>
      </c>
      <c r="U78" s="42" t="str">
        <f aca="false">IF(OR(T78="",O78=""),"",ROUNDDOWN(P78/T78/O78+0.000000001,0)*O78)</f>
        <v/>
      </c>
      <c r="V78" s="42" t="str">
        <f aca="false">IF(U78="","",IF(N(INDEX($G$4:$G$7,MATCH($C78,$D$4:$D$7,0)))=0,"",ROUNDDOWN(N($B$4)*INDEX($G$4:$G$7,MATCH($C78,$D$4:$D$7,0))/($E78*N78*IF($J78="",1,$J78))/O78+0.000000001,0)*O78))</f>
        <v/>
      </c>
      <c r="W78" s="46" t="str">
        <f aca="false">IF(U78="","",IF(V78="",U78,MIN(U78,V78)))</f>
        <v/>
      </c>
      <c r="X78" s="47" t="str">
        <f aca="false">IF($E78="","",IFERROR(INDEX($H$4:$H$7,MATCH($C78,$D$4:$D$7,0)),""))</f>
        <v/>
      </c>
      <c r="Y78" s="43" t="str">
        <f aca="false">IF(W78="","",W78*T78)</f>
        <v/>
      </c>
      <c r="Z78" s="40" t="str">
        <f aca="false">IF(OR(Y78="",N($B$4)=0),"",Y78/$B$4)</f>
        <v/>
      </c>
      <c r="AA78" s="43" t="str">
        <f aca="false">IF(W78="","",W78*$E78*N78*IF($J78="",1,$J78))</f>
        <v/>
      </c>
      <c r="AB78" s="44" t="str">
        <f aca="false">IF(OR(Q78="",N(Q78)=0),"",IF($G78&lt;&gt;"",$G78,$E78+SIGN($E78-$F78)*$B$6*Q78))</f>
        <v/>
      </c>
      <c r="AC78" s="48" t="str">
        <f aca="false">IF(AB78="","",ABS(AB78-$E78)/Q78)</f>
        <v/>
      </c>
      <c r="AD78" s="43" t="str">
        <f aca="false">IF(OR(W78="",AB78=""),"",W78*ABS(AB78-$E78)*N78*IF($J78="",1,$J78))</f>
        <v/>
      </c>
      <c r="AE78" s="47" t="str">
        <f aca="false">IF($E78="","",IF(N($B$4)&lt;=0,"Enter account size",IF(ISNA(MATCH($C78,$D$4:$D$7,0)),"Pick a market",IF($F78="","Enter stop price",IF(Q78=0,"Stop equals entry",IF(AND($D78="Long",$F78&gt;$E78),"Stop above entry for a long",IF(AND($D78="Short",$F78&lt;$E78),"Stop below entry for a short",IF(N78="","Enter multiplier",IF(AND($G78&lt;&gt;"",($G78-$E78)*($E78-$F78)&lt;=0),"Target on wrong side of entry",IF(W78=0,"Size rounds to 0: risk too small",IF(W78&lt;U78,"Capped by max position","OK")))))))))))</f>
        <v/>
      </c>
    </row>
    <row r="79" customFormat="false" ht="15" hidden="false" customHeight="false" outlineLevel="0" collapsed="false">
      <c r="A79" s="32"/>
      <c r="B79" s="33"/>
      <c r="C79" s="54"/>
      <c r="D79" s="54"/>
      <c r="E79" s="34"/>
      <c r="F79" s="34"/>
      <c r="G79" s="34"/>
      <c r="H79" s="35"/>
      <c r="I79" s="36"/>
      <c r="J79" s="37"/>
      <c r="K79" s="38"/>
      <c r="L79" s="39"/>
      <c r="M79" s="40" t="str">
        <f aca="false">IF($E79="","",IF($H79&lt;&gt;"",$H79,$B$5))</f>
        <v/>
      </c>
      <c r="N79" s="41" t="str">
        <f aca="false">IF($E79="","",IF($I79&lt;&gt;"",$I79,IFERROR(IF(N(INDEX($E$4:$E$7,MATCH($C79,$D$4:$D$7,0)))=0,"",INDEX($E$4:$E$7,MATCH($C79,$D$4:$D$7,0))),"")))</f>
        <v/>
      </c>
      <c r="O79" s="42" t="str">
        <f aca="false">IF($E79="","",IF($L79&lt;&gt;"",$L79,IFERROR(IF(N(INDEX($F$4:$F$7,MATCH($C79,$D$4:$D$7,0)))=0,"",INDEX($F$4:$F$7,MATCH($C79,$D$4:$D$7,0))),"")))</f>
        <v/>
      </c>
      <c r="P79" s="43" t="str">
        <f aca="false">IF($E79="","",N($B$4)*M79)</f>
        <v/>
      </c>
      <c r="Q79" s="44" t="str">
        <f aca="false">IF(OR($E79="",$F79=""),"",ABS($E79-$F79))</f>
        <v/>
      </c>
      <c r="R79" s="45" t="str">
        <f aca="false">IF(OR($C79&lt;&gt;"Forex",Q79=""),"",Q79/IF($K79="",0.0001,$K79))</f>
        <v/>
      </c>
      <c r="S79" s="43" t="str">
        <f aca="false">IF(OR($C79&lt;&gt;"Forex",N79=""),"",IF($K79="",0.0001,$K79)*N79*IF($J79="",1,$J79))</f>
        <v/>
      </c>
      <c r="T79" s="43" t="str">
        <f aca="false">IF(OR(Q79="",N79=""),"",IF(Q79=0,"",Q79*N79*IF($J79="",1,$J79)))</f>
        <v/>
      </c>
      <c r="U79" s="42" t="str">
        <f aca="false">IF(OR(T79="",O79=""),"",ROUNDDOWN(P79/T79/O79+0.000000001,0)*O79)</f>
        <v/>
      </c>
      <c r="V79" s="42" t="str">
        <f aca="false">IF(U79="","",IF(N(INDEX($G$4:$G$7,MATCH($C79,$D$4:$D$7,0)))=0,"",ROUNDDOWN(N($B$4)*INDEX($G$4:$G$7,MATCH($C79,$D$4:$D$7,0))/($E79*N79*IF($J79="",1,$J79))/O79+0.000000001,0)*O79))</f>
        <v/>
      </c>
      <c r="W79" s="46" t="str">
        <f aca="false">IF(U79="","",IF(V79="",U79,MIN(U79,V79)))</f>
        <v/>
      </c>
      <c r="X79" s="47" t="str">
        <f aca="false">IF($E79="","",IFERROR(INDEX($H$4:$H$7,MATCH($C79,$D$4:$D$7,0)),""))</f>
        <v/>
      </c>
      <c r="Y79" s="43" t="str">
        <f aca="false">IF(W79="","",W79*T79)</f>
        <v/>
      </c>
      <c r="Z79" s="40" t="str">
        <f aca="false">IF(OR(Y79="",N($B$4)=0),"",Y79/$B$4)</f>
        <v/>
      </c>
      <c r="AA79" s="43" t="str">
        <f aca="false">IF(W79="","",W79*$E79*N79*IF($J79="",1,$J79))</f>
        <v/>
      </c>
      <c r="AB79" s="44" t="str">
        <f aca="false">IF(OR(Q79="",N(Q79)=0),"",IF($G79&lt;&gt;"",$G79,$E79+SIGN($E79-$F79)*$B$6*Q79))</f>
        <v/>
      </c>
      <c r="AC79" s="48" t="str">
        <f aca="false">IF(AB79="","",ABS(AB79-$E79)/Q79)</f>
        <v/>
      </c>
      <c r="AD79" s="43" t="str">
        <f aca="false">IF(OR(W79="",AB79=""),"",W79*ABS(AB79-$E79)*N79*IF($J79="",1,$J79))</f>
        <v/>
      </c>
      <c r="AE79" s="47" t="str">
        <f aca="false">IF($E79="","",IF(N($B$4)&lt;=0,"Enter account size",IF(ISNA(MATCH($C79,$D$4:$D$7,0)),"Pick a market",IF($F79="","Enter stop price",IF(Q79=0,"Stop equals entry",IF(AND($D79="Long",$F79&gt;$E79),"Stop above entry for a long",IF(AND($D79="Short",$F79&lt;$E79),"Stop below entry for a short",IF(N79="","Enter multiplier",IF(AND($G79&lt;&gt;"",($G79-$E79)*($E79-$F79)&lt;=0),"Target on wrong side of entry",IF(W79=0,"Size rounds to 0: risk too small",IF(W79&lt;U79,"Capped by max position","OK")))))))))))</f>
        <v/>
      </c>
    </row>
    <row r="80" customFormat="false" ht="15" hidden="false" customHeight="false" outlineLevel="0" collapsed="false">
      <c r="A80" s="32"/>
      <c r="B80" s="33"/>
      <c r="C80" s="54"/>
      <c r="D80" s="54"/>
      <c r="E80" s="34"/>
      <c r="F80" s="34"/>
      <c r="G80" s="34"/>
      <c r="H80" s="35"/>
      <c r="I80" s="36"/>
      <c r="J80" s="37"/>
      <c r="K80" s="38"/>
      <c r="L80" s="39"/>
      <c r="M80" s="40" t="str">
        <f aca="false">IF($E80="","",IF($H80&lt;&gt;"",$H80,$B$5))</f>
        <v/>
      </c>
      <c r="N80" s="41" t="str">
        <f aca="false">IF($E80="","",IF($I80&lt;&gt;"",$I80,IFERROR(IF(N(INDEX($E$4:$E$7,MATCH($C80,$D$4:$D$7,0)))=0,"",INDEX($E$4:$E$7,MATCH($C80,$D$4:$D$7,0))),"")))</f>
        <v/>
      </c>
      <c r="O80" s="42" t="str">
        <f aca="false">IF($E80="","",IF($L80&lt;&gt;"",$L80,IFERROR(IF(N(INDEX($F$4:$F$7,MATCH($C80,$D$4:$D$7,0)))=0,"",INDEX($F$4:$F$7,MATCH($C80,$D$4:$D$7,0))),"")))</f>
        <v/>
      </c>
      <c r="P80" s="43" t="str">
        <f aca="false">IF($E80="","",N($B$4)*M80)</f>
        <v/>
      </c>
      <c r="Q80" s="44" t="str">
        <f aca="false">IF(OR($E80="",$F80=""),"",ABS($E80-$F80))</f>
        <v/>
      </c>
      <c r="R80" s="45" t="str">
        <f aca="false">IF(OR($C80&lt;&gt;"Forex",Q80=""),"",Q80/IF($K80="",0.0001,$K80))</f>
        <v/>
      </c>
      <c r="S80" s="43" t="str">
        <f aca="false">IF(OR($C80&lt;&gt;"Forex",N80=""),"",IF($K80="",0.0001,$K80)*N80*IF($J80="",1,$J80))</f>
        <v/>
      </c>
      <c r="T80" s="43" t="str">
        <f aca="false">IF(OR(Q80="",N80=""),"",IF(Q80=0,"",Q80*N80*IF($J80="",1,$J80)))</f>
        <v/>
      </c>
      <c r="U80" s="42" t="str">
        <f aca="false">IF(OR(T80="",O80=""),"",ROUNDDOWN(P80/T80/O80+0.000000001,0)*O80)</f>
        <v/>
      </c>
      <c r="V80" s="42" t="str">
        <f aca="false">IF(U80="","",IF(N(INDEX($G$4:$G$7,MATCH($C80,$D$4:$D$7,0)))=0,"",ROUNDDOWN(N($B$4)*INDEX($G$4:$G$7,MATCH($C80,$D$4:$D$7,0))/($E80*N80*IF($J80="",1,$J80))/O80+0.000000001,0)*O80))</f>
        <v/>
      </c>
      <c r="W80" s="46" t="str">
        <f aca="false">IF(U80="","",IF(V80="",U80,MIN(U80,V80)))</f>
        <v/>
      </c>
      <c r="X80" s="47" t="str">
        <f aca="false">IF($E80="","",IFERROR(INDEX($H$4:$H$7,MATCH($C80,$D$4:$D$7,0)),""))</f>
        <v/>
      </c>
      <c r="Y80" s="43" t="str">
        <f aca="false">IF(W80="","",W80*T80)</f>
        <v/>
      </c>
      <c r="Z80" s="40" t="str">
        <f aca="false">IF(OR(Y80="",N($B$4)=0),"",Y80/$B$4)</f>
        <v/>
      </c>
      <c r="AA80" s="43" t="str">
        <f aca="false">IF(W80="","",W80*$E80*N80*IF($J80="",1,$J80))</f>
        <v/>
      </c>
      <c r="AB80" s="44" t="str">
        <f aca="false">IF(OR(Q80="",N(Q80)=0),"",IF($G80&lt;&gt;"",$G80,$E80+SIGN($E80-$F80)*$B$6*Q80))</f>
        <v/>
      </c>
      <c r="AC80" s="48" t="str">
        <f aca="false">IF(AB80="","",ABS(AB80-$E80)/Q80)</f>
        <v/>
      </c>
      <c r="AD80" s="43" t="str">
        <f aca="false">IF(OR(W80="",AB80=""),"",W80*ABS(AB80-$E80)*N80*IF($J80="",1,$J80))</f>
        <v/>
      </c>
      <c r="AE80" s="47" t="str">
        <f aca="false">IF($E80="","",IF(N($B$4)&lt;=0,"Enter account size",IF(ISNA(MATCH($C80,$D$4:$D$7,0)),"Pick a market",IF($F80="","Enter stop price",IF(Q80=0,"Stop equals entry",IF(AND($D80="Long",$F80&gt;$E80),"Stop above entry for a long",IF(AND($D80="Short",$F80&lt;$E80),"Stop below entry for a short",IF(N80="","Enter multiplier",IF(AND($G80&lt;&gt;"",($G80-$E80)*($E80-$F80)&lt;=0),"Target on wrong side of entry",IF(W80=0,"Size rounds to 0: risk too small",IF(W80&lt;U80,"Capped by max position","OK")))))))))))</f>
        <v/>
      </c>
    </row>
    <row r="81" customFormat="false" ht="15" hidden="false" customHeight="false" outlineLevel="0" collapsed="false">
      <c r="A81" s="32"/>
      <c r="B81" s="33"/>
      <c r="C81" s="54"/>
      <c r="D81" s="54"/>
      <c r="E81" s="34"/>
      <c r="F81" s="34"/>
      <c r="G81" s="34"/>
      <c r="H81" s="35"/>
      <c r="I81" s="36"/>
      <c r="J81" s="37"/>
      <c r="K81" s="38"/>
      <c r="L81" s="39"/>
      <c r="M81" s="40" t="str">
        <f aca="false">IF($E81="","",IF($H81&lt;&gt;"",$H81,$B$5))</f>
        <v/>
      </c>
      <c r="N81" s="41" t="str">
        <f aca="false">IF($E81="","",IF($I81&lt;&gt;"",$I81,IFERROR(IF(N(INDEX($E$4:$E$7,MATCH($C81,$D$4:$D$7,0)))=0,"",INDEX($E$4:$E$7,MATCH($C81,$D$4:$D$7,0))),"")))</f>
        <v/>
      </c>
      <c r="O81" s="42" t="str">
        <f aca="false">IF($E81="","",IF($L81&lt;&gt;"",$L81,IFERROR(IF(N(INDEX($F$4:$F$7,MATCH($C81,$D$4:$D$7,0)))=0,"",INDEX($F$4:$F$7,MATCH($C81,$D$4:$D$7,0))),"")))</f>
        <v/>
      </c>
      <c r="P81" s="43" t="str">
        <f aca="false">IF($E81="","",N($B$4)*M81)</f>
        <v/>
      </c>
      <c r="Q81" s="44" t="str">
        <f aca="false">IF(OR($E81="",$F81=""),"",ABS($E81-$F81))</f>
        <v/>
      </c>
      <c r="R81" s="45" t="str">
        <f aca="false">IF(OR($C81&lt;&gt;"Forex",Q81=""),"",Q81/IF($K81="",0.0001,$K81))</f>
        <v/>
      </c>
      <c r="S81" s="43" t="str">
        <f aca="false">IF(OR($C81&lt;&gt;"Forex",N81=""),"",IF($K81="",0.0001,$K81)*N81*IF($J81="",1,$J81))</f>
        <v/>
      </c>
      <c r="T81" s="43" t="str">
        <f aca="false">IF(OR(Q81="",N81=""),"",IF(Q81=0,"",Q81*N81*IF($J81="",1,$J81)))</f>
        <v/>
      </c>
      <c r="U81" s="42" t="str">
        <f aca="false">IF(OR(T81="",O81=""),"",ROUNDDOWN(P81/T81/O81+0.000000001,0)*O81)</f>
        <v/>
      </c>
      <c r="V81" s="42" t="str">
        <f aca="false">IF(U81="","",IF(N(INDEX($G$4:$G$7,MATCH($C81,$D$4:$D$7,0)))=0,"",ROUNDDOWN(N($B$4)*INDEX($G$4:$G$7,MATCH($C81,$D$4:$D$7,0))/($E81*N81*IF($J81="",1,$J81))/O81+0.000000001,0)*O81))</f>
        <v/>
      </c>
      <c r="W81" s="46" t="str">
        <f aca="false">IF(U81="","",IF(V81="",U81,MIN(U81,V81)))</f>
        <v/>
      </c>
      <c r="X81" s="47" t="str">
        <f aca="false">IF($E81="","",IFERROR(INDEX($H$4:$H$7,MATCH($C81,$D$4:$D$7,0)),""))</f>
        <v/>
      </c>
      <c r="Y81" s="43" t="str">
        <f aca="false">IF(W81="","",W81*T81)</f>
        <v/>
      </c>
      <c r="Z81" s="40" t="str">
        <f aca="false">IF(OR(Y81="",N($B$4)=0),"",Y81/$B$4)</f>
        <v/>
      </c>
      <c r="AA81" s="43" t="str">
        <f aca="false">IF(W81="","",W81*$E81*N81*IF($J81="",1,$J81))</f>
        <v/>
      </c>
      <c r="AB81" s="44" t="str">
        <f aca="false">IF(OR(Q81="",N(Q81)=0),"",IF($G81&lt;&gt;"",$G81,$E81+SIGN($E81-$F81)*$B$6*Q81))</f>
        <v/>
      </c>
      <c r="AC81" s="48" t="str">
        <f aca="false">IF(AB81="","",ABS(AB81-$E81)/Q81)</f>
        <v/>
      </c>
      <c r="AD81" s="43" t="str">
        <f aca="false">IF(OR(W81="",AB81=""),"",W81*ABS(AB81-$E81)*N81*IF($J81="",1,$J81))</f>
        <v/>
      </c>
      <c r="AE81" s="47" t="str">
        <f aca="false">IF($E81="","",IF(N($B$4)&lt;=0,"Enter account size",IF(ISNA(MATCH($C81,$D$4:$D$7,0)),"Pick a market",IF($F81="","Enter stop price",IF(Q81=0,"Stop equals entry",IF(AND($D81="Long",$F81&gt;$E81),"Stop above entry for a long",IF(AND($D81="Short",$F81&lt;$E81),"Stop below entry for a short",IF(N81="","Enter multiplier",IF(AND($G81&lt;&gt;"",($G81-$E81)*($E81-$F81)&lt;=0),"Target on wrong side of entry",IF(W81=0,"Size rounds to 0: risk too small",IF(W81&lt;U81,"Capped by max position","OK")))))))))))</f>
        <v/>
      </c>
    </row>
    <row r="82" customFormat="false" ht="15" hidden="false" customHeight="false" outlineLevel="0" collapsed="false">
      <c r="A82" s="32"/>
      <c r="B82" s="33"/>
      <c r="C82" s="54"/>
      <c r="D82" s="54"/>
      <c r="E82" s="34"/>
      <c r="F82" s="34"/>
      <c r="G82" s="34"/>
      <c r="H82" s="35"/>
      <c r="I82" s="36"/>
      <c r="J82" s="37"/>
      <c r="K82" s="38"/>
      <c r="L82" s="39"/>
      <c r="M82" s="40" t="str">
        <f aca="false">IF($E82="","",IF($H82&lt;&gt;"",$H82,$B$5))</f>
        <v/>
      </c>
      <c r="N82" s="41" t="str">
        <f aca="false">IF($E82="","",IF($I82&lt;&gt;"",$I82,IFERROR(IF(N(INDEX($E$4:$E$7,MATCH($C82,$D$4:$D$7,0)))=0,"",INDEX($E$4:$E$7,MATCH($C82,$D$4:$D$7,0))),"")))</f>
        <v/>
      </c>
      <c r="O82" s="42" t="str">
        <f aca="false">IF($E82="","",IF($L82&lt;&gt;"",$L82,IFERROR(IF(N(INDEX($F$4:$F$7,MATCH($C82,$D$4:$D$7,0)))=0,"",INDEX($F$4:$F$7,MATCH($C82,$D$4:$D$7,0))),"")))</f>
        <v/>
      </c>
      <c r="P82" s="43" t="str">
        <f aca="false">IF($E82="","",N($B$4)*M82)</f>
        <v/>
      </c>
      <c r="Q82" s="44" t="str">
        <f aca="false">IF(OR($E82="",$F82=""),"",ABS($E82-$F82))</f>
        <v/>
      </c>
      <c r="R82" s="45" t="str">
        <f aca="false">IF(OR($C82&lt;&gt;"Forex",Q82=""),"",Q82/IF($K82="",0.0001,$K82))</f>
        <v/>
      </c>
      <c r="S82" s="43" t="str">
        <f aca="false">IF(OR($C82&lt;&gt;"Forex",N82=""),"",IF($K82="",0.0001,$K82)*N82*IF($J82="",1,$J82))</f>
        <v/>
      </c>
      <c r="T82" s="43" t="str">
        <f aca="false">IF(OR(Q82="",N82=""),"",IF(Q82=0,"",Q82*N82*IF($J82="",1,$J82)))</f>
        <v/>
      </c>
      <c r="U82" s="42" t="str">
        <f aca="false">IF(OR(T82="",O82=""),"",ROUNDDOWN(P82/T82/O82+0.000000001,0)*O82)</f>
        <v/>
      </c>
      <c r="V82" s="42" t="str">
        <f aca="false">IF(U82="","",IF(N(INDEX($G$4:$G$7,MATCH($C82,$D$4:$D$7,0)))=0,"",ROUNDDOWN(N($B$4)*INDEX($G$4:$G$7,MATCH($C82,$D$4:$D$7,0))/($E82*N82*IF($J82="",1,$J82))/O82+0.000000001,0)*O82))</f>
        <v/>
      </c>
      <c r="W82" s="46" t="str">
        <f aca="false">IF(U82="","",IF(V82="",U82,MIN(U82,V82)))</f>
        <v/>
      </c>
      <c r="X82" s="47" t="str">
        <f aca="false">IF($E82="","",IFERROR(INDEX($H$4:$H$7,MATCH($C82,$D$4:$D$7,0)),""))</f>
        <v/>
      </c>
      <c r="Y82" s="43" t="str">
        <f aca="false">IF(W82="","",W82*T82)</f>
        <v/>
      </c>
      <c r="Z82" s="40" t="str">
        <f aca="false">IF(OR(Y82="",N($B$4)=0),"",Y82/$B$4)</f>
        <v/>
      </c>
      <c r="AA82" s="43" t="str">
        <f aca="false">IF(W82="","",W82*$E82*N82*IF($J82="",1,$J82))</f>
        <v/>
      </c>
      <c r="AB82" s="44" t="str">
        <f aca="false">IF(OR(Q82="",N(Q82)=0),"",IF($G82&lt;&gt;"",$G82,$E82+SIGN($E82-$F82)*$B$6*Q82))</f>
        <v/>
      </c>
      <c r="AC82" s="48" t="str">
        <f aca="false">IF(AB82="","",ABS(AB82-$E82)/Q82)</f>
        <v/>
      </c>
      <c r="AD82" s="43" t="str">
        <f aca="false">IF(OR(W82="",AB82=""),"",W82*ABS(AB82-$E82)*N82*IF($J82="",1,$J82))</f>
        <v/>
      </c>
      <c r="AE82" s="47" t="str">
        <f aca="false">IF($E82="","",IF(N($B$4)&lt;=0,"Enter account size",IF(ISNA(MATCH($C82,$D$4:$D$7,0)),"Pick a market",IF($F82="","Enter stop price",IF(Q82=0,"Stop equals entry",IF(AND($D82="Long",$F82&gt;$E82),"Stop above entry for a long",IF(AND($D82="Short",$F82&lt;$E82),"Stop below entry for a short",IF(N82="","Enter multiplier",IF(AND($G82&lt;&gt;"",($G82-$E82)*($E82-$F82)&lt;=0),"Target on wrong side of entry",IF(W82=0,"Size rounds to 0: risk too small",IF(W82&lt;U82,"Capped by max position","OK")))))))))))</f>
        <v/>
      </c>
    </row>
    <row r="83" customFormat="false" ht="15" hidden="false" customHeight="false" outlineLevel="0" collapsed="false">
      <c r="A83" s="32"/>
      <c r="B83" s="33"/>
      <c r="C83" s="54"/>
      <c r="D83" s="54"/>
      <c r="E83" s="34"/>
      <c r="F83" s="34"/>
      <c r="G83" s="34"/>
      <c r="H83" s="35"/>
      <c r="I83" s="36"/>
      <c r="J83" s="37"/>
      <c r="K83" s="38"/>
      <c r="L83" s="39"/>
      <c r="M83" s="40" t="str">
        <f aca="false">IF($E83="","",IF($H83&lt;&gt;"",$H83,$B$5))</f>
        <v/>
      </c>
      <c r="N83" s="41" t="str">
        <f aca="false">IF($E83="","",IF($I83&lt;&gt;"",$I83,IFERROR(IF(N(INDEX($E$4:$E$7,MATCH($C83,$D$4:$D$7,0)))=0,"",INDEX($E$4:$E$7,MATCH($C83,$D$4:$D$7,0))),"")))</f>
        <v/>
      </c>
      <c r="O83" s="42" t="str">
        <f aca="false">IF($E83="","",IF($L83&lt;&gt;"",$L83,IFERROR(IF(N(INDEX($F$4:$F$7,MATCH($C83,$D$4:$D$7,0)))=0,"",INDEX($F$4:$F$7,MATCH($C83,$D$4:$D$7,0))),"")))</f>
        <v/>
      </c>
      <c r="P83" s="43" t="str">
        <f aca="false">IF($E83="","",N($B$4)*M83)</f>
        <v/>
      </c>
      <c r="Q83" s="44" t="str">
        <f aca="false">IF(OR($E83="",$F83=""),"",ABS($E83-$F83))</f>
        <v/>
      </c>
      <c r="R83" s="45" t="str">
        <f aca="false">IF(OR($C83&lt;&gt;"Forex",Q83=""),"",Q83/IF($K83="",0.0001,$K83))</f>
        <v/>
      </c>
      <c r="S83" s="43" t="str">
        <f aca="false">IF(OR($C83&lt;&gt;"Forex",N83=""),"",IF($K83="",0.0001,$K83)*N83*IF($J83="",1,$J83))</f>
        <v/>
      </c>
      <c r="T83" s="43" t="str">
        <f aca="false">IF(OR(Q83="",N83=""),"",IF(Q83=0,"",Q83*N83*IF($J83="",1,$J83)))</f>
        <v/>
      </c>
      <c r="U83" s="42" t="str">
        <f aca="false">IF(OR(T83="",O83=""),"",ROUNDDOWN(P83/T83/O83+0.000000001,0)*O83)</f>
        <v/>
      </c>
      <c r="V83" s="42" t="str">
        <f aca="false">IF(U83="","",IF(N(INDEX($G$4:$G$7,MATCH($C83,$D$4:$D$7,0)))=0,"",ROUNDDOWN(N($B$4)*INDEX($G$4:$G$7,MATCH($C83,$D$4:$D$7,0))/($E83*N83*IF($J83="",1,$J83))/O83+0.000000001,0)*O83))</f>
        <v/>
      </c>
      <c r="W83" s="46" t="str">
        <f aca="false">IF(U83="","",IF(V83="",U83,MIN(U83,V83)))</f>
        <v/>
      </c>
      <c r="X83" s="47" t="str">
        <f aca="false">IF($E83="","",IFERROR(INDEX($H$4:$H$7,MATCH($C83,$D$4:$D$7,0)),""))</f>
        <v/>
      </c>
      <c r="Y83" s="43" t="str">
        <f aca="false">IF(W83="","",W83*T83)</f>
        <v/>
      </c>
      <c r="Z83" s="40" t="str">
        <f aca="false">IF(OR(Y83="",N($B$4)=0),"",Y83/$B$4)</f>
        <v/>
      </c>
      <c r="AA83" s="43" t="str">
        <f aca="false">IF(W83="","",W83*$E83*N83*IF($J83="",1,$J83))</f>
        <v/>
      </c>
      <c r="AB83" s="44" t="str">
        <f aca="false">IF(OR(Q83="",N(Q83)=0),"",IF($G83&lt;&gt;"",$G83,$E83+SIGN($E83-$F83)*$B$6*Q83))</f>
        <v/>
      </c>
      <c r="AC83" s="48" t="str">
        <f aca="false">IF(AB83="","",ABS(AB83-$E83)/Q83)</f>
        <v/>
      </c>
      <c r="AD83" s="43" t="str">
        <f aca="false">IF(OR(W83="",AB83=""),"",W83*ABS(AB83-$E83)*N83*IF($J83="",1,$J83))</f>
        <v/>
      </c>
      <c r="AE83" s="47" t="str">
        <f aca="false">IF($E83="","",IF(N($B$4)&lt;=0,"Enter account size",IF(ISNA(MATCH($C83,$D$4:$D$7,0)),"Pick a market",IF($F83="","Enter stop price",IF(Q83=0,"Stop equals entry",IF(AND($D83="Long",$F83&gt;$E83),"Stop above entry for a long",IF(AND($D83="Short",$F83&lt;$E83),"Stop below entry for a short",IF(N83="","Enter multiplier",IF(AND($G83&lt;&gt;"",($G83-$E83)*($E83-$F83)&lt;=0),"Target on wrong side of entry",IF(W83=0,"Size rounds to 0: risk too small",IF(W83&lt;U83,"Capped by max position","OK")))))))))))</f>
        <v/>
      </c>
    </row>
    <row r="84" customFormat="false" ht="15" hidden="false" customHeight="false" outlineLevel="0" collapsed="false">
      <c r="A84" s="32"/>
      <c r="B84" s="33"/>
      <c r="C84" s="54"/>
      <c r="D84" s="54"/>
      <c r="E84" s="34"/>
      <c r="F84" s="34"/>
      <c r="G84" s="34"/>
      <c r="H84" s="35"/>
      <c r="I84" s="36"/>
      <c r="J84" s="37"/>
      <c r="K84" s="38"/>
      <c r="L84" s="39"/>
      <c r="M84" s="40" t="str">
        <f aca="false">IF($E84="","",IF($H84&lt;&gt;"",$H84,$B$5))</f>
        <v/>
      </c>
      <c r="N84" s="41" t="str">
        <f aca="false">IF($E84="","",IF($I84&lt;&gt;"",$I84,IFERROR(IF(N(INDEX($E$4:$E$7,MATCH($C84,$D$4:$D$7,0)))=0,"",INDEX($E$4:$E$7,MATCH($C84,$D$4:$D$7,0))),"")))</f>
        <v/>
      </c>
      <c r="O84" s="42" t="str">
        <f aca="false">IF($E84="","",IF($L84&lt;&gt;"",$L84,IFERROR(IF(N(INDEX($F$4:$F$7,MATCH($C84,$D$4:$D$7,0)))=0,"",INDEX($F$4:$F$7,MATCH($C84,$D$4:$D$7,0))),"")))</f>
        <v/>
      </c>
      <c r="P84" s="43" t="str">
        <f aca="false">IF($E84="","",N($B$4)*M84)</f>
        <v/>
      </c>
      <c r="Q84" s="44" t="str">
        <f aca="false">IF(OR($E84="",$F84=""),"",ABS($E84-$F84))</f>
        <v/>
      </c>
      <c r="R84" s="45" t="str">
        <f aca="false">IF(OR($C84&lt;&gt;"Forex",Q84=""),"",Q84/IF($K84="",0.0001,$K84))</f>
        <v/>
      </c>
      <c r="S84" s="43" t="str">
        <f aca="false">IF(OR($C84&lt;&gt;"Forex",N84=""),"",IF($K84="",0.0001,$K84)*N84*IF($J84="",1,$J84))</f>
        <v/>
      </c>
      <c r="T84" s="43" t="str">
        <f aca="false">IF(OR(Q84="",N84=""),"",IF(Q84=0,"",Q84*N84*IF($J84="",1,$J84)))</f>
        <v/>
      </c>
      <c r="U84" s="42" t="str">
        <f aca="false">IF(OR(T84="",O84=""),"",ROUNDDOWN(P84/T84/O84+0.000000001,0)*O84)</f>
        <v/>
      </c>
      <c r="V84" s="42" t="str">
        <f aca="false">IF(U84="","",IF(N(INDEX($G$4:$G$7,MATCH($C84,$D$4:$D$7,0)))=0,"",ROUNDDOWN(N($B$4)*INDEX($G$4:$G$7,MATCH($C84,$D$4:$D$7,0))/($E84*N84*IF($J84="",1,$J84))/O84+0.000000001,0)*O84))</f>
        <v/>
      </c>
      <c r="W84" s="46" t="str">
        <f aca="false">IF(U84="","",IF(V84="",U84,MIN(U84,V84)))</f>
        <v/>
      </c>
      <c r="X84" s="47" t="str">
        <f aca="false">IF($E84="","",IFERROR(INDEX($H$4:$H$7,MATCH($C84,$D$4:$D$7,0)),""))</f>
        <v/>
      </c>
      <c r="Y84" s="43" t="str">
        <f aca="false">IF(W84="","",W84*T84)</f>
        <v/>
      </c>
      <c r="Z84" s="40" t="str">
        <f aca="false">IF(OR(Y84="",N($B$4)=0),"",Y84/$B$4)</f>
        <v/>
      </c>
      <c r="AA84" s="43" t="str">
        <f aca="false">IF(W84="","",W84*$E84*N84*IF($J84="",1,$J84))</f>
        <v/>
      </c>
      <c r="AB84" s="44" t="str">
        <f aca="false">IF(OR(Q84="",N(Q84)=0),"",IF($G84&lt;&gt;"",$G84,$E84+SIGN($E84-$F84)*$B$6*Q84))</f>
        <v/>
      </c>
      <c r="AC84" s="48" t="str">
        <f aca="false">IF(AB84="","",ABS(AB84-$E84)/Q84)</f>
        <v/>
      </c>
      <c r="AD84" s="43" t="str">
        <f aca="false">IF(OR(W84="",AB84=""),"",W84*ABS(AB84-$E84)*N84*IF($J84="",1,$J84))</f>
        <v/>
      </c>
      <c r="AE84" s="47" t="str">
        <f aca="false">IF($E84="","",IF(N($B$4)&lt;=0,"Enter account size",IF(ISNA(MATCH($C84,$D$4:$D$7,0)),"Pick a market",IF($F84="","Enter stop price",IF(Q84=0,"Stop equals entry",IF(AND($D84="Long",$F84&gt;$E84),"Stop above entry for a long",IF(AND($D84="Short",$F84&lt;$E84),"Stop below entry for a short",IF(N84="","Enter multiplier",IF(AND($G84&lt;&gt;"",($G84-$E84)*($E84-$F84)&lt;=0),"Target on wrong side of entry",IF(W84=0,"Size rounds to 0: risk too small",IF(W84&lt;U84,"Capped by max position","OK")))))))))))</f>
        <v/>
      </c>
    </row>
    <row r="85" customFormat="false" ht="15" hidden="false" customHeight="false" outlineLevel="0" collapsed="false">
      <c r="A85" s="32"/>
      <c r="B85" s="33"/>
      <c r="C85" s="54"/>
      <c r="D85" s="54"/>
      <c r="E85" s="34"/>
      <c r="F85" s="34"/>
      <c r="G85" s="34"/>
      <c r="H85" s="35"/>
      <c r="I85" s="36"/>
      <c r="J85" s="37"/>
      <c r="K85" s="38"/>
      <c r="L85" s="39"/>
      <c r="M85" s="40" t="str">
        <f aca="false">IF($E85="","",IF($H85&lt;&gt;"",$H85,$B$5))</f>
        <v/>
      </c>
      <c r="N85" s="41" t="str">
        <f aca="false">IF($E85="","",IF($I85&lt;&gt;"",$I85,IFERROR(IF(N(INDEX($E$4:$E$7,MATCH($C85,$D$4:$D$7,0)))=0,"",INDEX($E$4:$E$7,MATCH($C85,$D$4:$D$7,0))),"")))</f>
        <v/>
      </c>
      <c r="O85" s="42" t="str">
        <f aca="false">IF($E85="","",IF($L85&lt;&gt;"",$L85,IFERROR(IF(N(INDEX($F$4:$F$7,MATCH($C85,$D$4:$D$7,0)))=0,"",INDEX($F$4:$F$7,MATCH($C85,$D$4:$D$7,0))),"")))</f>
        <v/>
      </c>
      <c r="P85" s="43" t="str">
        <f aca="false">IF($E85="","",N($B$4)*M85)</f>
        <v/>
      </c>
      <c r="Q85" s="44" t="str">
        <f aca="false">IF(OR($E85="",$F85=""),"",ABS($E85-$F85))</f>
        <v/>
      </c>
      <c r="R85" s="45" t="str">
        <f aca="false">IF(OR($C85&lt;&gt;"Forex",Q85=""),"",Q85/IF($K85="",0.0001,$K85))</f>
        <v/>
      </c>
      <c r="S85" s="43" t="str">
        <f aca="false">IF(OR($C85&lt;&gt;"Forex",N85=""),"",IF($K85="",0.0001,$K85)*N85*IF($J85="",1,$J85))</f>
        <v/>
      </c>
      <c r="T85" s="43" t="str">
        <f aca="false">IF(OR(Q85="",N85=""),"",IF(Q85=0,"",Q85*N85*IF($J85="",1,$J85)))</f>
        <v/>
      </c>
      <c r="U85" s="42" t="str">
        <f aca="false">IF(OR(T85="",O85=""),"",ROUNDDOWN(P85/T85/O85+0.000000001,0)*O85)</f>
        <v/>
      </c>
      <c r="V85" s="42" t="str">
        <f aca="false">IF(U85="","",IF(N(INDEX($G$4:$G$7,MATCH($C85,$D$4:$D$7,0)))=0,"",ROUNDDOWN(N($B$4)*INDEX($G$4:$G$7,MATCH($C85,$D$4:$D$7,0))/($E85*N85*IF($J85="",1,$J85))/O85+0.000000001,0)*O85))</f>
        <v/>
      </c>
      <c r="W85" s="46" t="str">
        <f aca="false">IF(U85="","",IF(V85="",U85,MIN(U85,V85)))</f>
        <v/>
      </c>
      <c r="X85" s="47" t="str">
        <f aca="false">IF($E85="","",IFERROR(INDEX($H$4:$H$7,MATCH($C85,$D$4:$D$7,0)),""))</f>
        <v/>
      </c>
      <c r="Y85" s="43" t="str">
        <f aca="false">IF(W85="","",W85*T85)</f>
        <v/>
      </c>
      <c r="Z85" s="40" t="str">
        <f aca="false">IF(OR(Y85="",N($B$4)=0),"",Y85/$B$4)</f>
        <v/>
      </c>
      <c r="AA85" s="43" t="str">
        <f aca="false">IF(W85="","",W85*$E85*N85*IF($J85="",1,$J85))</f>
        <v/>
      </c>
      <c r="AB85" s="44" t="str">
        <f aca="false">IF(OR(Q85="",N(Q85)=0),"",IF($G85&lt;&gt;"",$G85,$E85+SIGN($E85-$F85)*$B$6*Q85))</f>
        <v/>
      </c>
      <c r="AC85" s="48" t="str">
        <f aca="false">IF(AB85="","",ABS(AB85-$E85)/Q85)</f>
        <v/>
      </c>
      <c r="AD85" s="43" t="str">
        <f aca="false">IF(OR(W85="",AB85=""),"",W85*ABS(AB85-$E85)*N85*IF($J85="",1,$J85))</f>
        <v/>
      </c>
      <c r="AE85" s="47" t="str">
        <f aca="false">IF($E85="","",IF(N($B$4)&lt;=0,"Enter account size",IF(ISNA(MATCH($C85,$D$4:$D$7,0)),"Pick a market",IF($F85="","Enter stop price",IF(Q85=0,"Stop equals entry",IF(AND($D85="Long",$F85&gt;$E85),"Stop above entry for a long",IF(AND($D85="Short",$F85&lt;$E85),"Stop below entry for a short",IF(N85="","Enter multiplier",IF(AND($G85&lt;&gt;"",($G85-$E85)*($E85-$F85)&lt;=0),"Target on wrong side of entry",IF(W85=0,"Size rounds to 0: risk too small",IF(W85&lt;U85,"Capped by max position","OK")))))))))))</f>
        <v/>
      </c>
    </row>
    <row r="86" customFormat="false" ht="15" hidden="false" customHeight="false" outlineLevel="0" collapsed="false">
      <c r="A86" s="32"/>
      <c r="B86" s="33"/>
      <c r="C86" s="54"/>
      <c r="D86" s="54"/>
      <c r="E86" s="34"/>
      <c r="F86" s="34"/>
      <c r="G86" s="34"/>
      <c r="H86" s="35"/>
      <c r="I86" s="36"/>
      <c r="J86" s="37"/>
      <c r="K86" s="38"/>
      <c r="L86" s="39"/>
      <c r="M86" s="40" t="str">
        <f aca="false">IF($E86="","",IF($H86&lt;&gt;"",$H86,$B$5))</f>
        <v/>
      </c>
      <c r="N86" s="41" t="str">
        <f aca="false">IF($E86="","",IF($I86&lt;&gt;"",$I86,IFERROR(IF(N(INDEX($E$4:$E$7,MATCH($C86,$D$4:$D$7,0)))=0,"",INDEX($E$4:$E$7,MATCH($C86,$D$4:$D$7,0))),"")))</f>
        <v/>
      </c>
      <c r="O86" s="42" t="str">
        <f aca="false">IF($E86="","",IF($L86&lt;&gt;"",$L86,IFERROR(IF(N(INDEX($F$4:$F$7,MATCH($C86,$D$4:$D$7,0)))=0,"",INDEX($F$4:$F$7,MATCH($C86,$D$4:$D$7,0))),"")))</f>
        <v/>
      </c>
      <c r="P86" s="43" t="str">
        <f aca="false">IF($E86="","",N($B$4)*M86)</f>
        <v/>
      </c>
      <c r="Q86" s="44" t="str">
        <f aca="false">IF(OR($E86="",$F86=""),"",ABS($E86-$F86))</f>
        <v/>
      </c>
      <c r="R86" s="45" t="str">
        <f aca="false">IF(OR($C86&lt;&gt;"Forex",Q86=""),"",Q86/IF($K86="",0.0001,$K86))</f>
        <v/>
      </c>
      <c r="S86" s="43" t="str">
        <f aca="false">IF(OR($C86&lt;&gt;"Forex",N86=""),"",IF($K86="",0.0001,$K86)*N86*IF($J86="",1,$J86))</f>
        <v/>
      </c>
      <c r="T86" s="43" t="str">
        <f aca="false">IF(OR(Q86="",N86=""),"",IF(Q86=0,"",Q86*N86*IF($J86="",1,$J86)))</f>
        <v/>
      </c>
      <c r="U86" s="42" t="str">
        <f aca="false">IF(OR(T86="",O86=""),"",ROUNDDOWN(P86/T86/O86+0.000000001,0)*O86)</f>
        <v/>
      </c>
      <c r="V86" s="42" t="str">
        <f aca="false">IF(U86="","",IF(N(INDEX($G$4:$G$7,MATCH($C86,$D$4:$D$7,0)))=0,"",ROUNDDOWN(N($B$4)*INDEX($G$4:$G$7,MATCH($C86,$D$4:$D$7,0))/($E86*N86*IF($J86="",1,$J86))/O86+0.000000001,0)*O86))</f>
        <v/>
      </c>
      <c r="W86" s="46" t="str">
        <f aca="false">IF(U86="","",IF(V86="",U86,MIN(U86,V86)))</f>
        <v/>
      </c>
      <c r="X86" s="47" t="str">
        <f aca="false">IF($E86="","",IFERROR(INDEX($H$4:$H$7,MATCH($C86,$D$4:$D$7,0)),""))</f>
        <v/>
      </c>
      <c r="Y86" s="43" t="str">
        <f aca="false">IF(W86="","",W86*T86)</f>
        <v/>
      </c>
      <c r="Z86" s="40" t="str">
        <f aca="false">IF(OR(Y86="",N($B$4)=0),"",Y86/$B$4)</f>
        <v/>
      </c>
      <c r="AA86" s="43" t="str">
        <f aca="false">IF(W86="","",W86*$E86*N86*IF($J86="",1,$J86))</f>
        <v/>
      </c>
      <c r="AB86" s="44" t="str">
        <f aca="false">IF(OR(Q86="",N(Q86)=0),"",IF($G86&lt;&gt;"",$G86,$E86+SIGN($E86-$F86)*$B$6*Q86))</f>
        <v/>
      </c>
      <c r="AC86" s="48" t="str">
        <f aca="false">IF(AB86="","",ABS(AB86-$E86)/Q86)</f>
        <v/>
      </c>
      <c r="AD86" s="43" t="str">
        <f aca="false">IF(OR(W86="",AB86=""),"",W86*ABS(AB86-$E86)*N86*IF($J86="",1,$J86))</f>
        <v/>
      </c>
      <c r="AE86" s="47" t="str">
        <f aca="false">IF($E86="","",IF(N($B$4)&lt;=0,"Enter account size",IF(ISNA(MATCH($C86,$D$4:$D$7,0)),"Pick a market",IF($F86="","Enter stop price",IF(Q86=0,"Stop equals entry",IF(AND($D86="Long",$F86&gt;$E86),"Stop above entry for a long",IF(AND($D86="Short",$F86&lt;$E86),"Stop below entry for a short",IF(N86="","Enter multiplier",IF(AND($G86&lt;&gt;"",($G86-$E86)*($E86-$F86)&lt;=0),"Target on wrong side of entry",IF(W86=0,"Size rounds to 0: risk too small",IF(W86&lt;U86,"Capped by max position","OK")))))))))))</f>
        <v/>
      </c>
    </row>
    <row r="87" customFormat="false" ht="15" hidden="false" customHeight="false" outlineLevel="0" collapsed="false">
      <c r="A87" s="32"/>
      <c r="B87" s="33"/>
      <c r="C87" s="54"/>
      <c r="D87" s="54"/>
      <c r="E87" s="34"/>
      <c r="F87" s="34"/>
      <c r="G87" s="34"/>
      <c r="H87" s="35"/>
      <c r="I87" s="36"/>
      <c r="J87" s="37"/>
      <c r="K87" s="38"/>
      <c r="L87" s="39"/>
      <c r="M87" s="40" t="str">
        <f aca="false">IF($E87="","",IF($H87&lt;&gt;"",$H87,$B$5))</f>
        <v/>
      </c>
      <c r="N87" s="41" t="str">
        <f aca="false">IF($E87="","",IF($I87&lt;&gt;"",$I87,IFERROR(IF(N(INDEX($E$4:$E$7,MATCH($C87,$D$4:$D$7,0)))=0,"",INDEX($E$4:$E$7,MATCH($C87,$D$4:$D$7,0))),"")))</f>
        <v/>
      </c>
      <c r="O87" s="42" t="str">
        <f aca="false">IF($E87="","",IF($L87&lt;&gt;"",$L87,IFERROR(IF(N(INDEX($F$4:$F$7,MATCH($C87,$D$4:$D$7,0)))=0,"",INDEX($F$4:$F$7,MATCH($C87,$D$4:$D$7,0))),"")))</f>
        <v/>
      </c>
      <c r="P87" s="43" t="str">
        <f aca="false">IF($E87="","",N($B$4)*M87)</f>
        <v/>
      </c>
      <c r="Q87" s="44" t="str">
        <f aca="false">IF(OR($E87="",$F87=""),"",ABS($E87-$F87))</f>
        <v/>
      </c>
      <c r="R87" s="45" t="str">
        <f aca="false">IF(OR($C87&lt;&gt;"Forex",Q87=""),"",Q87/IF($K87="",0.0001,$K87))</f>
        <v/>
      </c>
      <c r="S87" s="43" t="str">
        <f aca="false">IF(OR($C87&lt;&gt;"Forex",N87=""),"",IF($K87="",0.0001,$K87)*N87*IF($J87="",1,$J87))</f>
        <v/>
      </c>
      <c r="T87" s="43" t="str">
        <f aca="false">IF(OR(Q87="",N87=""),"",IF(Q87=0,"",Q87*N87*IF($J87="",1,$J87)))</f>
        <v/>
      </c>
      <c r="U87" s="42" t="str">
        <f aca="false">IF(OR(T87="",O87=""),"",ROUNDDOWN(P87/T87/O87+0.000000001,0)*O87)</f>
        <v/>
      </c>
      <c r="V87" s="42" t="str">
        <f aca="false">IF(U87="","",IF(N(INDEX($G$4:$G$7,MATCH($C87,$D$4:$D$7,0)))=0,"",ROUNDDOWN(N($B$4)*INDEX($G$4:$G$7,MATCH($C87,$D$4:$D$7,0))/($E87*N87*IF($J87="",1,$J87))/O87+0.000000001,0)*O87))</f>
        <v/>
      </c>
      <c r="W87" s="46" t="str">
        <f aca="false">IF(U87="","",IF(V87="",U87,MIN(U87,V87)))</f>
        <v/>
      </c>
      <c r="X87" s="47" t="str">
        <f aca="false">IF($E87="","",IFERROR(INDEX($H$4:$H$7,MATCH($C87,$D$4:$D$7,0)),""))</f>
        <v/>
      </c>
      <c r="Y87" s="43" t="str">
        <f aca="false">IF(W87="","",W87*T87)</f>
        <v/>
      </c>
      <c r="Z87" s="40" t="str">
        <f aca="false">IF(OR(Y87="",N($B$4)=0),"",Y87/$B$4)</f>
        <v/>
      </c>
      <c r="AA87" s="43" t="str">
        <f aca="false">IF(W87="","",W87*$E87*N87*IF($J87="",1,$J87))</f>
        <v/>
      </c>
      <c r="AB87" s="44" t="str">
        <f aca="false">IF(OR(Q87="",N(Q87)=0),"",IF($G87&lt;&gt;"",$G87,$E87+SIGN($E87-$F87)*$B$6*Q87))</f>
        <v/>
      </c>
      <c r="AC87" s="48" t="str">
        <f aca="false">IF(AB87="","",ABS(AB87-$E87)/Q87)</f>
        <v/>
      </c>
      <c r="AD87" s="43" t="str">
        <f aca="false">IF(OR(W87="",AB87=""),"",W87*ABS(AB87-$E87)*N87*IF($J87="",1,$J87))</f>
        <v/>
      </c>
      <c r="AE87" s="47" t="str">
        <f aca="false">IF($E87="","",IF(N($B$4)&lt;=0,"Enter account size",IF(ISNA(MATCH($C87,$D$4:$D$7,0)),"Pick a market",IF($F87="","Enter stop price",IF(Q87=0,"Stop equals entry",IF(AND($D87="Long",$F87&gt;$E87),"Stop above entry for a long",IF(AND($D87="Short",$F87&lt;$E87),"Stop below entry for a short",IF(N87="","Enter multiplier",IF(AND($G87&lt;&gt;"",($G87-$E87)*($E87-$F87)&lt;=0),"Target on wrong side of entry",IF(W87=0,"Size rounds to 0: risk too small",IF(W87&lt;U87,"Capped by max position","OK")))))))))))</f>
        <v/>
      </c>
    </row>
    <row r="88" customFormat="false" ht="15" hidden="false" customHeight="false" outlineLevel="0" collapsed="false">
      <c r="A88" s="32"/>
      <c r="B88" s="33"/>
      <c r="C88" s="54"/>
      <c r="D88" s="54"/>
      <c r="E88" s="34"/>
      <c r="F88" s="34"/>
      <c r="G88" s="34"/>
      <c r="H88" s="35"/>
      <c r="I88" s="36"/>
      <c r="J88" s="37"/>
      <c r="K88" s="38"/>
      <c r="L88" s="39"/>
      <c r="M88" s="40" t="str">
        <f aca="false">IF($E88="","",IF($H88&lt;&gt;"",$H88,$B$5))</f>
        <v/>
      </c>
      <c r="N88" s="41" t="str">
        <f aca="false">IF($E88="","",IF($I88&lt;&gt;"",$I88,IFERROR(IF(N(INDEX($E$4:$E$7,MATCH($C88,$D$4:$D$7,0)))=0,"",INDEX($E$4:$E$7,MATCH($C88,$D$4:$D$7,0))),"")))</f>
        <v/>
      </c>
      <c r="O88" s="42" t="str">
        <f aca="false">IF($E88="","",IF($L88&lt;&gt;"",$L88,IFERROR(IF(N(INDEX($F$4:$F$7,MATCH($C88,$D$4:$D$7,0)))=0,"",INDEX($F$4:$F$7,MATCH($C88,$D$4:$D$7,0))),"")))</f>
        <v/>
      </c>
      <c r="P88" s="43" t="str">
        <f aca="false">IF($E88="","",N($B$4)*M88)</f>
        <v/>
      </c>
      <c r="Q88" s="44" t="str">
        <f aca="false">IF(OR($E88="",$F88=""),"",ABS($E88-$F88))</f>
        <v/>
      </c>
      <c r="R88" s="45" t="str">
        <f aca="false">IF(OR($C88&lt;&gt;"Forex",Q88=""),"",Q88/IF($K88="",0.0001,$K88))</f>
        <v/>
      </c>
      <c r="S88" s="43" t="str">
        <f aca="false">IF(OR($C88&lt;&gt;"Forex",N88=""),"",IF($K88="",0.0001,$K88)*N88*IF($J88="",1,$J88))</f>
        <v/>
      </c>
      <c r="T88" s="43" t="str">
        <f aca="false">IF(OR(Q88="",N88=""),"",IF(Q88=0,"",Q88*N88*IF($J88="",1,$J88)))</f>
        <v/>
      </c>
      <c r="U88" s="42" t="str">
        <f aca="false">IF(OR(T88="",O88=""),"",ROUNDDOWN(P88/T88/O88+0.000000001,0)*O88)</f>
        <v/>
      </c>
      <c r="V88" s="42" t="str">
        <f aca="false">IF(U88="","",IF(N(INDEX($G$4:$G$7,MATCH($C88,$D$4:$D$7,0)))=0,"",ROUNDDOWN(N($B$4)*INDEX($G$4:$G$7,MATCH($C88,$D$4:$D$7,0))/($E88*N88*IF($J88="",1,$J88))/O88+0.000000001,0)*O88))</f>
        <v/>
      </c>
      <c r="W88" s="46" t="str">
        <f aca="false">IF(U88="","",IF(V88="",U88,MIN(U88,V88)))</f>
        <v/>
      </c>
      <c r="X88" s="47" t="str">
        <f aca="false">IF($E88="","",IFERROR(INDEX($H$4:$H$7,MATCH($C88,$D$4:$D$7,0)),""))</f>
        <v/>
      </c>
      <c r="Y88" s="43" t="str">
        <f aca="false">IF(W88="","",W88*T88)</f>
        <v/>
      </c>
      <c r="Z88" s="40" t="str">
        <f aca="false">IF(OR(Y88="",N($B$4)=0),"",Y88/$B$4)</f>
        <v/>
      </c>
      <c r="AA88" s="43" t="str">
        <f aca="false">IF(W88="","",W88*$E88*N88*IF($J88="",1,$J88))</f>
        <v/>
      </c>
      <c r="AB88" s="44" t="str">
        <f aca="false">IF(OR(Q88="",N(Q88)=0),"",IF($G88&lt;&gt;"",$G88,$E88+SIGN($E88-$F88)*$B$6*Q88))</f>
        <v/>
      </c>
      <c r="AC88" s="48" t="str">
        <f aca="false">IF(AB88="","",ABS(AB88-$E88)/Q88)</f>
        <v/>
      </c>
      <c r="AD88" s="43" t="str">
        <f aca="false">IF(OR(W88="",AB88=""),"",W88*ABS(AB88-$E88)*N88*IF($J88="",1,$J88))</f>
        <v/>
      </c>
      <c r="AE88" s="47" t="str">
        <f aca="false">IF($E88="","",IF(N($B$4)&lt;=0,"Enter account size",IF(ISNA(MATCH($C88,$D$4:$D$7,0)),"Pick a market",IF($F88="","Enter stop price",IF(Q88=0,"Stop equals entry",IF(AND($D88="Long",$F88&gt;$E88),"Stop above entry for a long",IF(AND($D88="Short",$F88&lt;$E88),"Stop below entry for a short",IF(N88="","Enter multiplier",IF(AND($G88&lt;&gt;"",($G88-$E88)*($E88-$F88)&lt;=0),"Target on wrong side of entry",IF(W88=0,"Size rounds to 0: risk too small",IF(W88&lt;U88,"Capped by max position","OK")))))))))))</f>
        <v/>
      </c>
    </row>
    <row r="89" customFormat="false" ht="15" hidden="false" customHeight="false" outlineLevel="0" collapsed="false">
      <c r="A89" s="32"/>
      <c r="B89" s="33"/>
      <c r="C89" s="54"/>
      <c r="D89" s="54"/>
      <c r="E89" s="34"/>
      <c r="F89" s="34"/>
      <c r="G89" s="34"/>
      <c r="H89" s="35"/>
      <c r="I89" s="36"/>
      <c r="J89" s="37"/>
      <c r="K89" s="38"/>
      <c r="L89" s="39"/>
      <c r="M89" s="40" t="str">
        <f aca="false">IF($E89="","",IF($H89&lt;&gt;"",$H89,$B$5))</f>
        <v/>
      </c>
      <c r="N89" s="41" t="str">
        <f aca="false">IF($E89="","",IF($I89&lt;&gt;"",$I89,IFERROR(IF(N(INDEX($E$4:$E$7,MATCH($C89,$D$4:$D$7,0)))=0,"",INDEX($E$4:$E$7,MATCH($C89,$D$4:$D$7,0))),"")))</f>
        <v/>
      </c>
      <c r="O89" s="42" t="str">
        <f aca="false">IF($E89="","",IF($L89&lt;&gt;"",$L89,IFERROR(IF(N(INDEX($F$4:$F$7,MATCH($C89,$D$4:$D$7,0)))=0,"",INDEX($F$4:$F$7,MATCH($C89,$D$4:$D$7,0))),"")))</f>
        <v/>
      </c>
      <c r="P89" s="43" t="str">
        <f aca="false">IF($E89="","",N($B$4)*M89)</f>
        <v/>
      </c>
      <c r="Q89" s="44" t="str">
        <f aca="false">IF(OR($E89="",$F89=""),"",ABS($E89-$F89))</f>
        <v/>
      </c>
      <c r="R89" s="45" t="str">
        <f aca="false">IF(OR($C89&lt;&gt;"Forex",Q89=""),"",Q89/IF($K89="",0.0001,$K89))</f>
        <v/>
      </c>
      <c r="S89" s="43" t="str">
        <f aca="false">IF(OR($C89&lt;&gt;"Forex",N89=""),"",IF($K89="",0.0001,$K89)*N89*IF($J89="",1,$J89))</f>
        <v/>
      </c>
      <c r="T89" s="43" t="str">
        <f aca="false">IF(OR(Q89="",N89=""),"",IF(Q89=0,"",Q89*N89*IF($J89="",1,$J89)))</f>
        <v/>
      </c>
      <c r="U89" s="42" t="str">
        <f aca="false">IF(OR(T89="",O89=""),"",ROUNDDOWN(P89/T89/O89+0.000000001,0)*O89)</f>
        <v/>
      </c>
      <c r="V89" s="42" t="str">
        <f aca="false">IF(U89="","",IF(N(INDEX($G$4:$G$7,MATCH($C89,$D$4:$D$7,0)))=0,"",ROUNDDOWN(N($B$4)*INDEX($G$4:$G$7,MATCH($C89,$D$4:$D$7,0))/($E89*N89*IF($J89="",1,$J89))/O89+0.000000001,0)*O89))</f>
        <v/>
      </c>
      <c r="W89" s="46" t="str">
        <f aca="false">IF(U89="","",IF(V89="",U89,MIN(U89,V89)))</f>
        <v/>
      </c>
      <c r="X89" s="47" t="str">
        <f aca="false">IF($E89="","",IFERROR(INDEX($H$4:$H$7,MATCH($C89,$D$4:$D$7,0)),""))</f>
        <v/>
      </c>
      <c r="Y89" s="43" t="str">
        <f aca="false">IF(W89="","",W89*T89)</f>
        <v/>
      </c>
      <c r="Z89" s="40" t="str">
        <f aca="false">IF(OR(Y89="",N($B$4)=0),"",Y89/$B$4)</f>
        <v/>
      </c>
      <c r="AA89" s="43" t="str">
        <f aca="false">IF(W89="","",W89*$E89*N89*IF($J89="",1,$J89))</f>
        <v/>
      </c>
      <c r="AB89" s="44" t="str">
        <f aca="false">IF(OR(Q89="",N(Q89)=0),"",IF($G89&lt;&gt;"",$G89,$E89+SIGN($E89-$F89)*$B$6*Q89))</f>
        <v/>
      </c>
      <c r="AC89" s="48" t="str">
        <f aca="false">IF(AB89="","",ABS(AB89-$E89)/Q89)</f>
        <v/>
      </c>
      <c r="AD89" s="43" t="str">
        <f aca="false">IF(OR(W89="",AB89=""),"",W89*ABS(AB89-$E89)*N89*IF($J89="",1,$J89))</f>
        <v/>
      </c>
      <c r="AE89" s="47" t="str">
        <f aca="false">IF($E89="","",IF(N($B$4)&lt;=0,"Enter account size",IF(ISNA(MATCH($C89,$D$4:$D$7,0)),"Pick a market",IF($F89="","Enter stop price",IF(Q89=0,"Stop equals entry",IF(AND($D89="Long",$F89&gt;$E89),"Stop above entry for a long",IF(AND($D89="Short",$F89&lt;$E89),"Stop below entry for a short",IF(N89="","Enter multiplier",IF(AND($G89&lt;&gt;"",($G89-$E89)*($E89-$F89)&lt;=0),"Target on wrong side of entry",IF(W89=0,"Size rounds to 0: risk too small",IF(W89&lt;U89,"Capped by max position","OK")))))))))))</f>
        <v/>
      </c>
    </row>
    <row r="90" customFormat="false" ht="15" hidden="false" customHeight="false" outlineLevel="0" collapsed="false">
      <c r="A90" s="32"/>
      <c r="B90" s="33"/>
      <c r="C90" s="54"/>
      <c r="D90" s="54"/>
      <c r="E90" s="34"/>
      <c r="F90" s="34"/>
      <c r="G90" s="34"/>
      <c r="H90" s="35"/>
      <c r="I90" s="36"/>
      <c r="J90" s="37"/>
      <c r="K90" s="38"/>
      <c r="L90" s="39"/>
      <c r="M90" s="40" t="str">
        <f aca="false">IF($E90="","",IF($H90&lt;&gt;"",$H90,$B$5))</f>
        <v/>
      </c>
      <c r="N90" s="41" t="str">
        <f aca="false">IF($E90="","",IF($I90&lt;&gt;"",$I90,IFERROR(IF(N(INDEX($E$4:$E$7,MATCH($C90,$D$4:$D$7,0)))=0,"",INDEX($E$4:$E$7,MATCH($C90,$D$4:$D$7,0))),"")))</f>
        <v/>
      </c>
      <c r="O90" s="42" t="str">
        <f aca="false">IF($E90="","",IF($L90&lt;&gt;"",$L90,IFERROR(IF(N(INDEX($F$4:$F$7,MATCH($C90,$D$4:$D$7,0)))=0,"",INDEX($F$4:$F$7,MATCH($C90,$D$4:$D$7,0))),"")))</f>
        <v/>
      </c>
      <c r="P90" s="43" t="str">
        <f aca="false">IF($E90="","",N($B$4)*M90)</f>
        <v/>
      </c>
      <c r="Q90" s="44" t="str">
        <f aca="false">IF(OR($E90="",$F90=""),"",ABS($E90-$F90))</f>
        <v/>
      </c>
      <c r="R90" s="45" t="str">
        <f aca="false">IF(OR($C90&lt;&gt;"Forex",Q90=""),"",Q90/IF($K90="",0.0001,$K90))</f>
        <v/>
      </c>
      <c r="S90" s="43" t="str">
        <f aca="false">IF(OR($C90&lt;&gt;"Forex",N90=""),"",IF($K90="",0.0001,$K90)*N90*IF($J90="",1,$J90))</f>
        <v/>
      </c>
      <c r="T90" s="43" t="str">
        <f aca="false">IF(OR(Q90="",N90=""),"",IF(Q90=0,"",Q90*N90*IF($J90="",1,$J90)))</f>
        <v/>
      </c>
      <c r="U90" s="42" t="str">
        <f aca="false">IF(OR(T90="",O90=""),"",ROUNDDOWN(P90/T90/O90+0.000000001,0)*O90)</f>
        <v/>
      </c>
      <c r="V90" s="42" t="str">
        <f aca="false">IF(U90="","",IF(N(INDEX($G$4:$G$7,MATCH($C90,$D$4:$D$7,0)))=0,"",ROUNDDOWN(N($B$4)*INDEX($G$4:$G$7,MATCH($C90,$D$4:$D$7,0))/($E90*N90*IF($J90="",1,$J90))/O90+0.000000001,0)*O90))</f>
        <v/>
      </c>
      <c r="W90" s="46" t="str">
        <f aca="false">IF(U90="","",IF(V90="",U90,MIN(U90,V90)))</f>
        <v/>
      </c>
      <c r="X90" s="47" t="str">
        <f aca="false">IF($E90="","",IFERROR(INDEX($H$4:$H$7,MATCH($C90,$D$4:$D$7,0)),""))</f>
        <v/>
      </c>
      <c r="Y90" s="43" t="str">
        <f aca="false">IF(W90="","",W90*T90)</f>
        <v/>
      </c>
      <c r="Z90" s="40" t="str">
        <f aca="false">IF(OR(Y90="",N($B$4)=0),"",Y90/$B$4)</f>
        <v/>
      </c>
      <c r="AA90" s="43" t="str">
        <f aca="false">IF(W90="","",W90*$E90*N90*IF($J90="",1,$J90))</f>
        <v/>
      </c>
      <c r="AB90" s="44" t="str">
        <f aca="false">IF(OR(Q90="",N(Q90)=0),"",IF($G90&lt;&gt;"",$G90,$E90+SIGN($E90-$F90)*$B$6*Q90))</f>
        <v/>
      </c>
      <c r="AC90" s="48" t="str">
        <f aca="false">IF(AB90="","",ABS(AB90-$E90)/Q90)</f>
        <v/>
      </c>
      <c r="AD90" s="43" t="str">
        <f aca="false">IF(OR(W90="",AB90=""),"",W90*ABS(AB90-$E90)*N90*IF($J90="",1,$J90))</f>
        <v/>
      </c>
      <c r="AE90" s="47" t="str">
        <f aca="false">IF($E90="","",IF(N($B$4)&lt;=0,"Enter account size",IF(ISNA(MATCH($C90,$D$4:$D$7,0)),"Pick a market",IF($F90="","Enter stop price",IF(Q90=0,"Stop equals entry",IF(AND($D90="Long",$F90&gt;$E90),"Stop above entry for a long",IF(AND($D90="Short",$F90&lt;$E90),"Stop below entry for a short",IF(N90="","Enter multiplier",IF(AND($G90&lt;&gt;"",($G90-$E90)*($E90-$F90)&lt;=0),"Target on wrong side of entry",IF(W90=0,"Size rounds to 0: risk too small",IF(W90&lt;U90,"Capped by max position","OK")))))))))))</f>
        <v/>
      </c>
    </row>
    <row r="91" customFormat="false" ht="15" hidden="false" customHeight="false" outlineLevel="0" collapsed="false">
      <c r="A91" s="32"/>
      <c r="B91" s="33"/>
      <c r="C91" s="54"/>
      <c r="D91" s="54"/>
      <c r="E91" s="34"/>
      <c r="F91" s="34"/>
      <c r="G91" s="34"/>
      <c r="H91" s="35"/>
      <c r="I91" s="36"/>
      <c r="J91" s="37"/>
      <c r="K91" s="38"/>
      <c r="L91" s="39"/>
      <c r="M91" s="40" t="str">
        <f aca="false">IF($E91="","",IF($H91&lt;&gt;"",$H91,$B$5))</f>
        <v/>
      </c>
      <c r="N91" s="41" t="str">
        <f aca="false">IF($E91="","",IF($I91&lt;&gt;"",$I91,IFERROR(IF(N(INDEX($E$4:$E$7,MATCH($C91,$D$4:$D$7,0)))=0,"",INDEX($E$4:$E$7,MATCH($C91,$D$4:$D$7,0))),"")))</f>
        <v/>
      </c>
      <c r="O91" s="42" t="str">
        <f aca="false">IF($E91="","",IF($L91&lt;&gt;"",$L91,IFERROR(IF(N(INDEX($F$4:$F$7,MATCH($C91,$D$4:$D$7,0)))=0,"",INDEX($F$4:$F$7,MATCH($C91,$D$4:$D$7,0))),"")))</f>
        <v/>
      </c>
      <c r="P91" s="43" t="str">
        <f aca="false">IF($E91="","",N($B$4)*M91)</f>
        <v/>
      </c>
      <c r="Q91" s="44" t="str">
        <f aca="false">IF(OR($E91="",$F91=""),"",ABS($E91-$F91))</f>
        <v/>
      </c>
      <c r="R91" s="45" t="str">
        <f aca="false">IF(OR($C91&lt;&gt;"Forex",Q91=""),"",Q91/IF($K91="",0.0001,$K91))</f>
        <v/>
      </c>
      <c r="S91" s="43" t="str">
        <f aca="false">IF(OR($C91&lt;&gt;"Forex",N91=""),"",IF($K91="",0.0001,$K91)*N91*IF($J91="",1,$J91))</f>
        <v/>
      </c>
      <c r="T91" s="43" t="str">
        <f aca="false">IF(OR(Q91="",N91=""),"",IF(Q91=0,"",Q91*N91*IF($J91="",1,$J91)))</f>
        <v/>
      </c>
      <c r="U91" s="42" t="str">
        <f aca="false">IF(OR(T91="",O91=""),"",ROUNDDOWN(P91/T91/O91+0.000000001,0)*O91)</f>
        <v/>
      </c>
      <c r="V91" s="42" t="str">
        <f aca="false">IF(U91="","",IF(N(INDEX($G$4:$G$7,MATCH($C91,$D$4:$D$7,0)))=0,"",ROUNDDOWN(N($B$4)*INDEX($G$4:$G$7,MATCH($C91,$D$4:$D$7,0))/($E91*N91*IF($J91="",1,$J91))/O91+0.000000001,0)*O91))</f>
        <v/>
      </c>
      <c r="W91" s="46" t="str">
        <f aca="false">IF(U91="","",IF(V91="",U91,MIN(U91,V91)))</f>
        <v/>
      </c>
      <c r="X91" s="47" t="str">
        <f aca="false">IF($E91="","",IFERROR(INDEX($H$4:$H$7,MATCH($C91,$D$4:$D$7,0)),""))</f>
        <v/>
      </c>
      <c r="Y91" s="43" t="str">
        <f aca="false">IF(W91="","",W91*T91)</f>
        <v/>
      </c>
      <c r="Z91" s="40" t="str">
        <f aca="false">IF(OR(Y91="",N($B$4)=0),"",Y91/$B$4)</f>
        <v/>
      </c>
      <c r="AA91" s="43" t="str">
        <f aca="false">IF(W91="","",W91*$E91*N91*IF($J91="",1,$J91))</f>
        <v/>
      </c>
      <c r="AB91" s="44" t="str">
        <f aca="false">IF(OR(Q91="",N(Q91)=0),"",IF($G91&lt;&gt;"",$G91,$E91+SIGN($E91-$F91)*$B$6*Q91))</f>
        <v/>
      </c>
      <c r="AC91" s="48" t="str">
        <f aca="false">IF(AB91="","",ABS(AB91-$E91)/Q91)</f>
        <v/>
      </c>
      <c r="AD91" s="43" t="str">
        <f aca="false">IF(OR(W91="",AB91=""),"",W91*ABS(AB91-$E91)*N91*IF($J91="",1,$J91))</f>
        <v/>
      </c>
      <c r="AE91" s="47" t="str">
        <f aca="false">IF($E91="","",IF(N($B$4)&lt;=0,"Enter account size",IF(ISNA(MATCH($C91,$D$4:$D$7,0)),"Pick a market",IF($F91="","Enter stop price",IF(Q91=0,"Stop equals entry",IF(AND($D91="Long",$F91&gt;$E91),"Stop above entry for a long",IF(AND($D91="Short",$F91&lt;$E91),"Stop below entry for a short",IF(N91="","Enter multiplier",IF(AND($G91&lt;&gt;"",($G91-$E91)*($E91-$F91)&lt;=0),"Target on wrong side of entry",IF(W91=0,"Size rounds to 0: risk too small",IF(W91&lt;U91,"Capped by max position","OK")))))))))))</f>
        <v/>
      </c>
    </row>
    <row r="92" customFormat="false" ht="15" hidden="false" customHeight="false" outlineLevel="0" collapsed="false">
      <c r="A92" s="32"/>
      <c r="B92" s="33"/>
      <c r="C92" s="54"/>
      <c r="D92" s="54"/>
      <c r="E92" s="34"/>
      <c r="F92" s="34"/>
      <c r="G92" s="34"/>
      <c r="H92" s="35"/>
      <c r="I92" s="36"/>
      <c r="J92" s="37"/>
      <c r="K92" s="38"/>
      <c r="L92" s="39"/>
      <c r="M92" s="40" t="str">
        <f aca="false">IF($E92="","",IF($H92&lt;&gt;"",$H92,$B$5))</f>
        <v/>
      </c>
      <c r="N92" s="41" t="str">
        <f aca="false">IF($E92="","",IF($I92&lt;&gt;"",$I92,IFERROR(IF(N(INDEX($E$4:$E$7,MATCH($C92,$D$4:$D$7,0)))=0,"",INDEX($E$4:$E$7,MATCH($C92,$D$4:$D$7,0))),"")))</f>
        <v/>
      </c>
      <c r="O92" s="42" t="str">
        <f aca="false">IF($E92="","",IF($L92&lt;&gt;"",$L92,IFERROR(IF(N(INDEX($F$4:$F$7,MATCH($C92,$D$4:$D$7,0)))=0,"",INDEX($F$4:$F$7,MATCH($C92,$D$4:$D$7,0))),"")))</f>
        <v/>
      </c>
      <c r="P92" s="43" t="str">
        <f aca="false">IF($E92="","",N($B$4)*M92)</f>
        <v/>
      </c>
      <c r="Q92" s="44" t="str">
        <f aca="false">IF(OR($E92="",$F92=""),"",ABS($E92-$F92))</f>
        <v/>
      </c>
      <c r="R92" s="45" t="str">
        <f aca="false">IF(OR($C92&lt;&gt;"Forex",Q92=""),"",Q92/IF($K92="",0.0001,$K92))</f>
        <v/>
      </c>
      <c r="S92" s="43" t="str">
        <f aca="false">IF(OR($C92&lt;&gt;"Forex",N92=""),"",IF($K92="",0.0001,$K92)*N92*IF($J92="",1,$J92))</f>
        <v/>
      </c>
      <c r="T92" s="43" t="str">
        <f aca="false">IF(OR(Q92="",N92=""),"",IF(Q92=0,"",Q92*N92*IF($J92="",1,$J92)))</f>
        <v/>
      </c>
      <c r="U92" s="42" t="str">
        <f aca="false">IF(OR(T92="",O92=""),"",ROUNDDOWN(P92/T92/O92+0.000000001,0)*O92)</f>
        <v/>
      </c>
      <c r="V92" s="42" t="str">
        <f aca="false">IF(U92="","",IF(N(INDEX($G$4:$G$7,MATCH($C92,$D$4:$D$7,0)))=0,"",ROUNDDOWN(N($B$4)*INDEX($G$4:$G$7,MATCH($C92,$D$4:$D$7,0))/($E92*N92*IF($J92="",1,$J92))/O92+0.000000001,0)*O92))</f>
        <v/>
      </c>
      <c r="W92" s="46" t="str">
        <f aca="false">IF(U92="","",IF(V92="",U92,MIN(U92,V92)))</f>
        <v/>
      </c>
      <c r="X92" s="47" t="str">
        <f aca="false">IF($E92="","",IFERROR(INDEX($H$4:$H$7,MATCH($C92,$D$4:$D$7,0)),""))</f>
        <v/>
      </c>
      <c r="Y92" s="43" t="str">
        <f aca="false">IF(W92="","",W92*T92)</f>
        <v/>
      </c>
      <c r="Z92" s="40" t="str">
        <f aca="false">IF(OR(Y92="",N($B$4)=0),"",Y92/$B$4)</f>
        <v/>
      </c>
      <c r="AA92" s="43" t="str">
        <f aca="false">IF(W92="","",W92*$E92*N92*IF($J92="",1,$J92))</f>
        <v/>
      </c>
      <c r="AB92" s="44" t="str">
        <f aca="false">IF(OR(Q92="",N(Q92)=0),"",IF($G92&lt;&gt;"",$G92,$E92+SIGN($E92-$F92)*$B$6*Q92))</f>
        <v/>
      </c>
      <c r="AC92" s="48" t="str">
        <f aca="false">IF(AB92="","",ABS(AB92-$E92)/Q92)</f>
        <v/>
      </c>
      <c r="AD92" s="43" t="str">
        <f aca="false">IF(OR(W92="",AB92=""),"",W92*ABS(AB92-$E92)*N92*IF($J92="",1,$J92))</f>
        <v/>
      </c>
      <c r="AE92" s="47" t="str">
        <f aca="false">IF($E92="","",IF(N($B$4)&lt;=0,"Enter account size",IF(ISNA(MATCH($C92,$D$4:$D$7,0)),"Pick a market",IF($F92="","Enter stop price",IF(Q92=0,"Stop equals entry",IF(AND($D92="Long",$F92&gt;$E92),"Stop above entry for a long",IF(AND($D92="Short",$F92&lt;$E92),"Stop below entry for a short",IF(N92="","Enter multiplier",IF(AND($G92&lt;&gt;"",($G92-$E92)*($E92-$F92)&lt;=0),"Target on wrong side of entry",IF(W92=0,"Size rounds to 0: risk too small",IF(W92&lt;U92,"Capped by max position","OK")))))))))))</f>
        <v/>
      </c>
    </row>
    <row r="93" customFormat="false" ht="15" hidden="false" customHeight="false" outlineLevel="0" collapsed="false">
      <c r="A93" s="32"/>
      <c r="B93" s="33"/>
      <c r="C93" s="54"/>
      <c r="D93" s="54"/>
      <c r="E93" s="34"/>
      <c r="F93" s="34"/>
      <c r="G93" s="34"/>
      <c r="H93" s="35"/>
      <c r="I93" s="36"/>
      <c r="J93" s="37"/>
      <c r="K93" s="38"/>
      <c r="L93" s="39"/>
      <c r="M93" s="40" t="str">
        <f aca="false">IF($E93="","",IF($H93&lt;&gt;"",$H93,$B$5))</f>
        <v/>
      </c>
      <c r="N93" s="41" t="str">
        <f aca="false">IF($E93="","",IF($I93&lt;&gt;"",$I93,IFERROR(IF(N(INDEX($E$4:$E$7,MATCH($C93,$D$4:$D$7,0)))=0,"",INDEX($E$4:$E$7,MATCH($C93,$D$4:$D$7,0))),"")))</f>
        <v/>
      </c>
      <c r="O93" s="42" t="str">
        <f aca="false">IF($E93="","",IF($L93&lt;&gt;"",$L93,IFERROR(IF(N(INDEX($F$4:$F$7,MATCH($C93,$D$4:$D$7,0)))=0,"",INDEX($F$4:$F$7,MATCH($C93,$D$4:$D$7,0))),"")))</f>
        <v/>
      </c>
      <c r="P93" s="43" t="str">
        <f aca="false">IF($E93="","",N($B$4)*M93)</f>
        <v/>
      </c>
      <c r="Q93" s="44" t="str">
        <f aca="false">IF(OR($E93="",$F93=""),"",ABS($E93-$F93))</f>
        <v/>
      </c>
      <c r="R93" s="45" t="str">
        <f aca="false">IF(OR($C93&lt;&gt;"Forex",Q93=""),"",Q93/IF($K93="",0.0001,$K93))</f>
        <v/>
      </c>
      <c r="S93" s="43" t="str">
        <f aca="false">IF(OR($C93&lt;&gt;"Forex",N93=""),"",IF($K93="",0.0001,$K93)*N93*IF($J93="",1,$J93))</f>
        <v/>
      </c>
      <c r="T93" s="43" t="str">
        <f aca="false">IF(OR(Q93="",N93=""),"",IF(Q93=0,"",Q93*N93*IF($J93="",1,$J93)))</f>
        <v/>
      </c>
      <c r="U93" s="42" t="str">
        <f aca="false">IF(OR(T93="",O93=""),"",ROUNDDOWN(P93/T93/O93+0.000000001,0)*O93)</f>
        <v/>
      </c>
      <c r="V93" s="42" t="str">
        <f aca="false">IF(U93="","",IF(N(INDEX($G$4:$G$7,MATCH($C93,$D$4:$D$7,0)))=0,"",ROUNDDOWN(N($B$4)*INDEX($G$4:$G$7,MATCH($C93,$D$4:$D$7,0))/($E93*N93*IF($J93="",1,$J93))/O93+0.000000001,0)*O93))</f>
        <v/>
      </c>
      <c r="W93" s="46" t="str">
        <f aca="false">IF(U93="","",IF(V93="",U93,MIN(U93,V93)))</f>
        <v/>
      </c>
      <c r="X93" s="47" t="str">
        <f aca="false">IF($E93="","",IFERROR(INDEX($H$4:$H$7,MATCH($C93,$D$4:$D$7,0)),""))</f>
        <v/>
      </c>
      <c r="Y93" s="43" t="str">
        <f aca="false">IF(W93="","",W93*T93)</f>
        <v/>
      </c>
      <c r="Z93" s="40" t="str">
        <f aca="false">IF(OR(Y93="",N($B$4)=0),"",Y93/$B$4)</f>
        <v/>
      </c>
      <c r="AA93" s="43" t="str">
        <f aca="false">IF(W93="","",W93*$E93*N93*IF($J93="",1,$J93))</f>
        <v/>
      </c>
      <c r="AB93" s="44" t="str">
        <f aca="false">IF(OR(Q93="",N(Q93)=0),"",IF($G93&lt;&gt;"",$G93,$E93+SIGN($E93-$F93)*$B$6*Q93))</f>
        <v/>
      </c>
      <c r="AC93" s="48" t="str">
        <f aca="false">IF(AB93="","",ABS(AB93-$E93)/Q93)</f>
        <v/>
      </c>
      <c r="AD93" s="43" t="str">
        <f aca="false">IF(OR(W93="",AB93=""),"",W93*ABS(AB93-$E93)*N93*IF($J93="",1,$J93))</f>
        <v/>
      </c>
      <c r="AE93" s="47" t="str">
        <f aca="false">IF($E93="","",IF(N($B$4)&lt;=0,"Enter account size",IF(ISNA(MATCH($C93,$D$4:$D$7,0)),"Pick a market",IF($F93="","Enter stop price",IF(Q93=0,"Stop equals entry",IF(AND($D93="Long",$F93&gt;$E93),"Stop above entry for a long",IF(AND($D93="Short",$F93&lt;$E93),"Stop below entry for a short",IF(N93="","Enter multiplier",IF(AND($G93&lt;&gt;"",($G93-$E93)*($E93-$F93)&lt;=0),"Target on wrong side of entry",IF(W93=0,"Size rounds to 0: risk too small",IF(W93&lt;U93,"Capped by max position","OK")))))))))))</f>
        <v/>
      </c>
    </row>
    <row r="94" customFormat="false" ht="15" hidden="false" customHeight="false" outlineLevel="0" collapsed="false">
      <c r="A94" s="32"/>
      <c r="B94" s="33"/>
      <c r="C94" s="54"/>
      <c r="D94" s="54"/>
      <c r="E94" s="34"/>
      <c r="F94" s="34"/>
      <c r="G94" s="34"/>
      <c r="H94" s="35"/>
      <c r="I94" s="36"/>
      <c r="J94" s="37"/>
      <c r="K94" s="38"/>
      <c r="L94" s="39"/>
      <c r="M94" s="40" t="str">
        <f aca="false">IF($E94="","",IF($H94&lt;&gt;"",$H94,$B$5))</f>
        <v/>
      </c>
      <c r="N94" s="41" t="str">
        <f aca="false">IF($E94="","",IF($I94&lt;&gt;"",$I94,IFERROR(IF(N(INDEX($E$4:$E$7,MATCH($C94,$D$4:$D$7,0)))=0,"",INDEX($E$4:$E$7,MATCH($C94,$D$4:$D$7,0))),"")))</f>
        <v/>
      </c>
      <c r="O94" s="42" t="str">
        <f aca="false">IF($E94="","",IF($L94&lt;&gt;"",$L94,IFERROR(IF(N(INDEX($F$4:$F$7,MATCH($C94,$D$4:$D$7,0)))=0,"",INDEX($F$4:$F$7,MATCH($C94,$D$4:$D$7,0))),"")))</f>
        <v/>
      </c>
      <c r="P94" s="43" t="str">
        <f aca="false">IF($E94="","",N($B$4)*M94)</f>
        <v/>
      </c>
      <c r="Q94" s="44" t="str">
        <f aca="false">IF(OR($E94="",$F94=""),"",ABS($E94-$F94))</f>
        <v/>
      </c>
      <c r="R94" s="45" t="str">
        <f aca="false">IF(OR($C94&lt;&gt;"Forex",Q94=""),"",Q94/IF($K94="",0.0001,$K94))</f>
        <v/>
      </c>
      <c r="S94" s="43" t="str">
        <f aca="false">IF(OR($C94&lt;&gt;"Forex",N94=""),"",IF($K94="",0.0001,$K94)*N94*IF($J94="",1,$J94))</f>
        <v/>
      </c>
      <c r="T94" s="43" t="str">
        <f aca="false">IF(OR(Q94="",N94=""),"",IF(Q94=0,"",Q94*N94*IF($J94="",1,$J94)))</f>
        <v/>
      </c>
      <c r="U94" s="42" t="str">
        <f aca="false">IF(OR(T94="",O94=""),"",ROUNDDOWN(P94/T94/O94+0.000000001,0)*O94)</f>
        <v/>
      </c>
      <c r="V94" s="42" t="str">
        <f aca="false">IF(U94="","",IF(N(INDEX($G$4:$G$7,MATCH($C94,$D$4:$D$7,0)))=0,"",ROUNDDOWN(N($B$4)*INDEX($G$4:$G$7,MATCH($C94,$D$4:$D$7,0))/($E94*N94*IF($J94="",1,$J94))/O94+0.000000001,0)*O94))</f>
        <v/>
      </c>
      <c r="W94" s="46" t="str">
        <f aca="false">IF(U94="","",IF(V94="",U94,MIN(U94,V94)))</f>
        <v/>
      </c>
      <c r="X94" s="47" t="str">
        <f aca="false">IF($E94="","",IFERROR(INDEX($H$4:$H$7,MATCH($C94,$D$4:$D$7,0)),""))</f>
        <v/>
      </c>
      <c r="Y94" s="43" t="str">
        <f aca="false">IF(W94="","",W94*T94)</f>
        <v/>
      </c>
      <c r="Z94" s="40" t="str">
        <f aca="false">IF(OR(Y94="",N($B$4)=0),"",Y94/$B$4)</f>
        <v/>
      </c>
      <c r="AA94" s="43" t="str">
        <f aca="false">IF(W94="","",W94*$E94*N94*IF($J94="",1,$J94))</f>
        <v/>
      </c>
      <c r="AB94" s="44" t="str">
        <f aca="false">IF(OR(Q94="",N(Q94)=0),"",IF($G94&lt;&gt;"",$G94,$E94+SIGN($E94-$F94)*$B$6*Q94))</f>
        <v/>
      </c>
      <c r="AC94" s="48" t="str">
        <f aca="false">IF(AB94="","",ABS(AB94-$E94)/Q94)</f>
        <v/>
      </c>
      <c r="AD94" s="43" t="str">
        <f aca="false">IF(OR(W94="",AB94=""),"",W94*ABS(AB94-$E94)*N94*IF($J94="",1,$J94))</f>
        <v/>
      </c>
      <c r="AE94" s="47" t="str">
        <f aca="false">IF($E94="","",IF(N($B$4)&lt;=0,"Enter account size",IF(ISNA(MATCH($C94,$D$4:$D$7,0)),"Pick a market",IF($F94="","Enter stop price",IF(Q94=0,"Stop equals entry",IF(AND($D94="Long",$F94&gt;$E94),"Stop above entry for a long",IF(AND($D94="Short",$F94&lt;$E94),"Stop below entry for a short",IF(N94="","Enter multiplier",IF(AND($G94&lt;&gt;"",($G94-$E94)*($E94-$F94)&lt;=0),"Target on wrong side of entry",IF(W94=0,"Size rounds to 0: risk too small",IF(W94&lt;U94,"Capped by max position","OK")))))))))))</f>
        <v/>
      </c>
    </row>
    <row r="95" customFormat="false" ht="15" hidden="false" customHeight="false" outlineLevel="0" collapsed="false">
      <c r="A95" s="32"/>
      <c r="B95" s="33"/>
      <c r="C95" s="54"/>
      <c r="D95" s="54"/>
      <c r="E95" s="34"/>
      <c r="F95" s="34"/>
      <c r="G95" s="34"/>
      <c r="H95" s="35"/>
      <c r="I95" s="36"/>
      <c r="J95" s="37"/>
      <c r="K95" s="38"/>
      <c r="L95" s="39"/>
      <c r="M95" s="40" t="str">
        <f aca="false">IF($E95="","",IF($H95&lt;&gt;"",$H95,$B$5))</f>
        <v/>
      </c>
      <c r="N95" s="41" t="str">
        <f aca="false">IF($E95="","",IF($I95&lt;&gt;"",$I95,IFERROR(IF(N(INDEX($E$4:$E$7,MATCH($C95,$D$4:$D$7,0)))=0,"",INDEX($E$4:$E$7,MATCH($C95,$D$4:$D$7,0))),"")))</f>
        <v/>
      </c>
      <c r="O95" s="42" t="str">
        <f aca="false">IF($E95="","",IF($L95&lt;&gt;"",$L95,IFERROR(IF(N(INDEX($F$4:$F$7,MATCH($C95,$D$4:$D$7,0)))=0,"",INDEX($F$4:$F$7,MATCH($C95,$D$4:$D$7,0))),"")))</f>
        <v/>
      </c>
      <c r="P95" s="43" t="str">
        <f aca="false">IF($E95="","",N($B$4)*M95)</f>
        <v/>
      </c>
      <c r="Q95" s="44" t="str">
        <f aca="false">IF(OR($E95="",$F95=""),"",ABS($E95-$F95))</f>
        <v/>
      </c>
      <c r="R95" s="45" t="str">
        <f aca="false">IF(OR($C95&lt;&gt;"Forex",Q95=""),"",Q95/IF($K95="",0.0001,$K95))</f>
        <v/>
      </c>
      <c r="S95" s="43" t="str">
        <f aca="false">IF(OR($C95&lt;&gt;"Forex",N95=""),"",IF($K95="",0.0001,$K95)*N95*IF($J95="",1,$J95))</f>
        <v/>
      </c>
      <c r="T95" s="43" t="str">
        <f aca="false">IF(OR(Q95="",N95=""),"",IF(Q95=0,"",Q95*N95*IF($J95="",1,$J95)))</f>
        <v/>
      </c>
      <c r="U95" s="42" t="str">
        <f aca="false">IF(OR(T95="",O95=""),"",ROUNDDOWN(P95/T95/O95+0.000000001,0)*O95)</f>
        <v/>
      </c>
      <c r="V95" s="42" t="str">
        <f aca="false">IF(U95="","",IF(N(INDEX($G$4:$G$7,MATCH($C95,$D$4:$D$7,0)))=0,"",ROUNDDOWN(N($B$4)*INDEX($G$4:$G$7,MATCH($C95,$D$4:$D$7,0))/($E95*N95*IF($J95="",1,$J95))/O95+0.000000001,0)*O95))</f>
        <v/>
      </c>
      <c r="W95" s="46" t="str">
        <f aca="false">IF(U95="","",IF(V95="",U95,MIN(U95,V95)))</f>
        <v/>
      </c>
      <c r="X95" s="47" t="str">
        <f aca="false">IF($E95="","",IFERROR(INDEX($H$4:$H$7,MATCH($C95,$D$4:$D$7,0)),""))</f>
        <v/>
      </c>
      <c r="Y95" s="43" t="str">
        <f aca="false">IF(W95="","",W95*T95)</f>
        <v/>
      </c>
      <c r="Z95" s="40" t="str">
        <f aca="false">IF(OR(Y95="",N($B$4)=0),"",Y95/$B$4)</f>
        <v/>
      </c>
      <c r="AA95" s="43" t="str">
        <f aca="false">IF(W95="","",W95*$E95*N95*IF($J95="",1,$J95))</f>
        <v/>
      </c>
      <c r="AB95" s="44" t="str">
        <f aca="false">IF(OR(Q95="",N(Q95)=0),"",IF($G95&lt;&gt;"",$G95,$E95+SIGN($E95-$F95)*$B$6*Q95))</f>
        <v/>
      </c>
      <c r="AC95" s="48" t="str">
        <f aca="false">IF(AB95="","",ABS(AB95-$E95)/Q95)</f>
        <v/>
      </c>
      <c r="AD95" s="43" t="str">
        <f aca="false">IF(OR(W95="",AB95=""),"",W95*ABS(AB95-$E95)*N95*IF($J95="",1,$J95))</f>
        <v/>
      </c>
      <c r="AE95" s="47" t="str">
        <f aca="false">IF($E95="","",IF(N($B$4)&lt;=0,"Enter account size",IF(ISNA(MATCH($C95,$D$4:$D$7,0)),"Pick a market",IF($F95="","Enter stop price",IF(Q95=0,"Stop equals entry",IF(AND($D95="Long",$F95&gt;$E95),"Stop above entry for a long",IF(AND($D95="Short",$F95&lt;$E95),"Stop below entry for a short",IF(N95="","Enter multiplier",IF(AND($G95&lt;&gt;"",($G95-$E95)*($E95-$F95)&lt;=0),"Target on wrong side of entry",IF(W95=0,"Size rounds to 0: risk too small",IF(W95&lt;U95,"Capped by max position","OK")))))))))))</f>
        <v/>
      </c>
    </row>
    <row r="96" customFormat="false" ht="15" hidden="false" customHeight="false" outlineLevel="0" collapsed="false">
      <c r="A96" s="32"/>
      <c r="B96" s="33"/>
      <c r="C96" s="54"/>
      <c r="D96" s="54"/>
      <c r="E96" s="34"/>
      <c r="F96" s="34"/>
      <c r="G96" s="34"/>
      <c r="H96" s="35"/>
      <c r="I96" s="36"/>
      <c r="J96" s="37"/>
      <c r="K96" s="38"/>
      <c r="L96" s="39"/>
      <c r="M96" s="40" t="str">
        <f aca="false">IF($E96="","",IF($H96&lt;&gt;"",$H96,$B$5))</f>
        <v/>
      </c>
      <c r="N96" s="41" t="str">
        <f aca="false">IF($E96="","",IF($I96&lt;&gt;"",$I96,IFERROR(IF(N(INDEX($E$4:$E$7,MATCH($C96,$D$4:$D$7,0)))=0,"",INDEX($E$4:$E$7,MATCH($C96,$D$4:$D$7,0))),"")))</f>
        <v/>
      </c>
      <c r="O96" s="42" t="str">
        <f aca="false">IF($E96="","",IF($L96&lt;&gt;"",$L96,IFERROR(IF(N(INDEX($F$4:$F$7,MATCH($C96,$D$4:$D$7,0)))=0,"",INDEX($F$4:$F$7,MATCH($C96,$D$4:$D$7,0))),"")))</f>
        <v/>
      </c>
      <c r="P96" s="43" t="str">
        <f aca="false">IF($E96="","",N($B$4)*M96)</f>
        <v/>
      </c>
      <c r="Q96" s="44" t="str">
        <f aca="false">IF(OR($E96="",$F96=""),"",ABS($E96-$F96))</f>
        <v/>
      </c>
      <c r="R96" s="45" t="str">
        <f aca="false">IF(OR($C96&lt;&gt;"Forex",Q96=""),"",Q96/IF($K96="",0.0001,$K96))</f>
        <v/>
      </c>
      <c r="S96" s="43" t="str">
        <f aca="false">IF(OR($C96&lt;&gt;"Forex",N96=""),"",IF($K96="",0.0001,$K96)*N96*IF($J96="",1,$J96))</f>
        <v/>
      </c>
      <c r="T96" s="43" t="str">
        <f aca="false">IF(OR(Q96="",N96=""),"",IF(Q96=0,"",Q96*N96*IF($J96="",1,$J96)))</f>
        <v/>
      </c>
      <c r="U96" s="42" t="str">
        <f aca="false">IF(OR(T96="",O96=""),"",ROUNDDOWN(P96/T96/O96+0.000000001,0)*O96)</f>
        <v/>
      </c>
      <c r="V96" s="42" t="str">
        <f aca="false">IF(U96="","",IF(N(INDEX($G$4:$G$7,MATCH($C96,$D$4:$D$7,0)))=0,"",ROUNDDOWN(N($B$4)*INDEX($G$4:$G$7,MATCH($C96,$D$4:$D$7,0))/($E96*N96*IF($J96="",1,$J96))/O96+0.000000001,0)*O96))</f>
        <v/>
      </c>
      <c r="W96" s="46" t="str">
        <f aca="false">IF(U96="","",IF(V96="",U96,MIN(U96,V96)))</f>
        <v/>
      </c>
      <c r="X96" s="47" t="str">
        <f aca="false">IF($E96="","",IFERROR(INDEX($H$4:$H$7,MATCH($C96,$D$4:$D$7,0)),""))</f>
        <v/>
      </c>
      <c r="Y96" s="43" t="str">
        <f aca="false">IF(W96="","",W96*T96)</f>
        <v/>
      </c>
      <c r="Z96" s="40" t="str">
        <f aca="false">IF(OR(Y96="",N($B$4)=0),"",Y96/$B$4)</f>
        <v/>
      </c>
      <c r="AA96" s="43" t="str">
        <f aca="false">IF(W96="","",W96*$E96*N96*IF($J96="",1,$J96))</f>
        <v/>
      </c>
      <c r="AB96" s="44" t="str">
        <f aca="false">IF(OR(Q96="",N(Q96)=0),"",IF($G96&lt;&gt;"",$G96,$E96+SIGN($E96-$F96)*$B$6*Q96))</f>
        <v/>
      </c>
      <c r="AC96" s="48" t="str">
        <f aca="false">IF(AB96="","",ABS(AB96-$E96)/Q96)</f>
        <v/>
      </c>
      <c r="AD96" s="43" t="str">
        <f aca="false">IF(OR(W96="",AB96=""),"",W96*ABS(AB96-$E96)*N96*IF($J96="",1,$J96))</f>
        <v/>
      </c>
      <c r="AE96" s="47" t="str">
        <f aca="false">IF($E96="","",IF(N($B$4)&lt;=0,"Enter account size",IF(ISNA(MATCH($C96,$D$4:$D$7,0)),"Pick a market",IF($F96="","Enter stop price",IF(Q96=0,"Stop equals entry",IF(AND($D96="Long",$F96&gt;$E96),"Stop above entry for a long",IF(AND($D96="Short",$F96&lt;$E96),"Stop below entry for a short",IF(N96="","Enter multiplier",IF(AND($G96&lt;&gt;"",($G96-$E96)*($E96-$F96)&lt;=0),"Target on wrong side of entry",IF(W96=0,"Size rounds to 0: risk too small",IF(W96&lt;U96,"Capped by max position","OK")))))))))))</f>
        <v/>
      </c>
    </row>
    <row r="97" customFormat="false" ht="15" hidden="false" customHeight="false" outlineLevel="0" collapsed="false">
      <c r="A97" s="32"/>
      <c r="B97" s="33"/>
      <c r="C97" s="54"/>
      <c r="D97" s="54"/>
      <c r="E97" s="34"/>
      <c r="F97" s="34"/>
      <c r="G97" s="34"/>
      <c r="H97" s="35"/>
      <c r="I97" s="36"/>
      <c r="J97" s="37"/>
      <c r="K97" s="38"/>
      <c r="L97" s="39"/>
      <c r="M97" s="40" t="str">
        <f aca="false">IF($E97="","",IF($H97&lt;&gt;"",$H97,$B$5))</f>
        <v/>
      </c>
      <c r="N97" s="41" t="str">
        <f aca="false">IF($E97="","",IF($I97&lt;&gt;"",$I97,IFERROR(IF(N(INDEX($E$4:$E$7,MATCH($C97,$D$4:$D$7,0)))=0,"",INDEX($E$4:$E$7,MATCH($C97,$D$4:$D$7,0))),"")))</f>
        <v/>
      </c>
      <c r="O97" s="42" t="str">
        <f aca="false">IF($E97="","",IF($L97&lt;&gt;"",$L97,IFERROR(IF(N(INDEX($F$4:$F$7,MATCH($C97,$D$4:$D$7,0)))=0,"",INDEX($F$4:$F$7,MATCH($C97,$D$4:$D$7,0))),"")))</f>
        <v/>
      </c>
      <c r="P97" s="43" t="str">
        <f aca="false">IF($E97="","",N($B$4)*M97)</f>
        <v/>
      </c>
      <c r="Q97" s="44" t="str">
        <f aca="false">IF(OR($E97="",$F97=""),"",ABS($E97-$F97))</f>
        <v/>
      </c>
      <c r="R97" s="45" t="str">
        <f aca="false">IF(OR($C97&lt;&gt;"Forex",Q97=""),"",Q97/IF($K97="",0.0001,$K97))</f>
        <v/>
      </c>
      <c r="S97" s="43" t="str">
        <f aca="false">IF(OR($C97&lt;&gt;"Forex",N97=""),"",IF($K97="",0.0001,$K97)*N97*IF($J97="",1,$J97))</f>
        <v/>
      </c>
      <c r="T97" s="43" t="str">
        <f aca="false">IF(OR(Q97="",N97=""),"",IF(Q97=0,"",Q97*N97*IF($J97="",1,$J97)))</f>
        <v/>
      </c>
      <c r="U97" s="42" t="str">
        <f aca="false">IF(OR(T97="",O97=""),"",ROUNDDOWN(P97/T97/O97+0.000000001,0)*O97)</f>
        <v/>
      </c>
      <c r="V97" s="42" t="str">
        <f aca="false">IF(U97="","",IF(N(INDEX($G$4:$G$7,MATCH($C97,$D$4:$D$7,0)))=0,"",ROUNDDOWN(N($B$4)*INDEX($G$4:$G$7,MATCH($C97,$D$4:$D$7,0))/($E97*N97*IF($J97="",1,$J97))/O97+0.000000001,0)*O97))</f>
        <v/>
      </c>
      <c r="W97" s="46" t="str">
        <f aca="false">IF(U97="","",IF(V97="",U97,MIN(U97,V97)))</f>
        <v/>
      </c>
      <c r="X97" s="47" t="str">
        <f aca="false">IF($E97="","",IFERROR(INDEX($H$4:$H$7,MATCH($C97,$D$4:$D$7,0)),""))</f>
        <v/>
      </c>
      <c r="Y97" s="43" t="str">
        <f aca="false">IF(W97="","",W97*T97)</f>
        <v/>
      </c>
      <c r="Z97" s="40" t="str">
        <f aca="false">IF(OR(Y97="",N($B$4)=0),"",Y97/$B$4)</f>
        <v/>
      </c>
      <c r="AA97" s="43" t="str">
        <f aca="false">IF(W97="","",W97*$E97*N97*IF($J97="",1,$J97))</f>
        <v/>
      </c>
      <c r="AB97" s="44" t="str">
        <f aca="false">IF(OR(Q97="",N(Q97)=0),"",IF($G97&lt;&gt;"",$G97,$E97+SIGN($E97-$F97)*$B$6*Q97))</f>
        <v/>
      </c>
      <c r="AC97" s="48" t="str">
        <f aca="false">IF(AB97="","",ABS(AB97-$E97)/Q97)</f>
        <v/>
      </c>
      <c r="AD97" s="43" t="str">
        <f aca="false">IF(OR(W97="",AB97=""),"",W97*ABS(AB97-$E97)*N97*IF($J97="",1,$J97))</f>
        <v/>
      </c>
      <c r="AE97" s="47" t="str">
        <f aca="false">IF($E97="","",IF(N($B$4)&lt;=0,"Enter account size",IF(ISNA(MATCH($C97,$D$4:$D$7,0)),"Pick a market",IF($F97="","Enter stop price",IF(Q97=0,"Stop equals entry",IF(AND($D97="Long",$F97&gt;$E97),"Stop above entry for a long",IF(AND($D97="Short",$F97&lt;$E97),"Stop below entry for a short",IF(N97="","Enter multiplier",IF(AND($G97&lt;&gt;"",($G97-$E97)*($E97-$F97)&lt;=0),"Target on wrong side of entry",IF(W97=0,"Size rounds to 0: risk too small",IF(W97&lt;U97,"Capped by max position","OK")))))))))))</f>
        <v/>
      </c>
    </row>
    <row r="98" customFormat="false" ht="15" hidden="false" customHeight="false" outlineLevel="0" collapsed="false">
      <c r="A98" s="32"/>
      <c r="B98" s="33"/>
      <c r="C98" s="54"/>
      <c r="D98" s="54"/>
      <c r="E98" s="34"/>
      <c r="F98" s="34"/>
      <c r="G98" s="34"/>
      <c r="H98" s="35"/>
      <c r="I98" s="36"/>
      <c r="J98" s="37"/>
      <c r="K98" s="38"/>
      <c r="L98" s="39"/>
      <c r="M98" s="40" t="str">
        <f aca="false">IF($E98="","",IF($H98&lt;&gt;"",$H98,$B$5))</f>
        <v/>
      </c>
      <c r="N98" s="41" t="str">
        <f aca="false">IF($E98="","",IF($I98&lt;&gt;"",$I98,IFERROR(IF(N(INDEX($E$4:$E$7,MATCH($C98,$D$4:$D$7,0)))=0,"",INDEX($E$4:$E$7,MATCH($C98,$D$4:$D$7,0))),"")))</f>
        <v/>
      </c>
      <c r="O98" s="42" t="str">
        <f aca="false">IF($E98="","",IF($L98&lt;&gt;"",$L98,IFERROR(IF(N(INDEX($F$4:$F$7,MATCH($C98,$D$4:$D$7,0)))=0,"",INDEX($F$4:$F$7,MATCH($C98,$D$4:$D$7,0))),"")))</f>
        <v/>
      </c>
      <c r="P98" s="43" t="str">
        <f aca="false">IF($E98="","",N($B$4)*M98)</f>
        <v/>
      </c>
      <c r="Q98" s="44" t="str">
        <f aca="false">IF(OR($E98="",$F98=""),"",ABS($E98-$F98))</f>
        <v/>
      </c>
      <c r="R98" s="45" t="str">
        <f aca="false">IF(OR($C98&lt;&gt;"Forex",Q98=""),"",Q98/IF($K98="",0.0001,$K98))</f>
        <v/>
      </c>
      <c r="S98" s="43" t="str">
        <f aca="false">IF(OR($C98&lt;&gt;"Forex",N98=""),"",IF($K98="",0.0001,$K98)*N98*IF($J98="",1,$J98))</f>
        <v/>
      </c>
      <c r="T98" s="43" t="str">
        <f aca="false">IF(OR(Q98="",N98=""),"",IF(Q98=0,"",Q98*N98*IF($J98="",1,$J98)))</f>
        <v/>
      </c>
      <c r="U98" s="42" t="str">
        <f aca="false">IF(OR(T98="",O98=""),"",ROUNDDOWN(P98/T98/O98+0.000000001,0)*O98)</f>
        <v/>
      </c>
      <c r="V98" s="42" t="str">
        <f aca="false">IF(U98="","",IF(N(INDEX($G$4:$G$7,MATCH($C98,$D$4:$D$7,0)))=0,"",ROUNDDOWN(N($B$4)*INDEX($G$4:$G$7,MATCH($C98,$D$4:$D$7,0))/($E98*N98*IF($J98="",1,$J98))/O98+0.000000001,0)*O98))</f>
        <v/>
      </c>
      <c r="W98" s="46" t="str">
        <f aca="false">IF(U98="","",IF(V98="",U98,MIN(U98,V98)))</f>
        <v/>
      </c>
      <c r="X98" s="47" t="str">
        <f aca="false">IF($E98="","",IFERROR(INDEX($H$4:$H$7,MATCH($C98,$D$4:$D$7,0)),""))</f>
        <v/>
      </c>
      <c r="Y98" s="43" t="str">
        <f aca="false">IF(W98="","",W98*T98)</f>
        <v/>
      </c>
      <c r="Z98" s="40" t="str">
        <f aca="false">IF(OR(Y98="",N($B$4)=0),"",Y98/$B$4)</f>
        <v/>
      </c>
      <c r="AA98" s="43" t="str">
        <f aca="false">IF(W98="","",W98*$E98*N98*IF($J98="",1,$J98))</f>
        <v/>
      </c>
      <c r="AB98" s="44" t="str">
        <f aca="false">IF(OR(Q98="",N(Q98)=0),"",IF($G98&lt;&gt;"",$G98,$E98+SIGN($E98-$F98)*$B$6*Q98))</f>
        <v/>
      </c>
      <c r="AC98" s="48" t="str">
        <f aca="false">IF(AB98="","",ABS(AB98-$E98)/Q98)</f>
        <v/>
      </c>
      <c r="AD98" s="43" t="str">
        <f aca="false">IF(OR(W98="",AB98=""),"",W98*ABS(AB98-$E98)*N98*IF($J98="",1,$J98))</f>
        <v/>
      </c>
      <c r="AE98" s="47" t="str">
        <f aca="false">IF($E98="","",IF(N($B$4)&lt;=0,"Enter account size",IF(ISNA(MATCH($C98,$D$4:$D$7,0)),"Pick a market",IF($F98="","Enter stop price",IF(Q98=0,"Stop equals entry",IF(AND($D98="Long",$F98&gt;$E98),"Stop above entry for a long",IF(AND($D98="Short",$F98&lt;$E98),"Stop below entry for a short",IF(N98="","Enter multiplier",IF(AND($G98&lt;&gt;"",($G98-$E98)*($E98-$F98)&lt;=0),"Target on wrong side of entry",IF(W98=0,"Size rounds to 0: risk too small",IF(W98&lt;U98,"Capped by max position","OK")))))))))))</f>
        <v/>
      </c>
    </row>
    <row r="99" customFormat="false" ht="15" hidden="false" customHeight="false" outlineLevel="0" collapsed="false">
      <c r="A99" s="32"/>
      <c r="B99" s="33"/>
      <c r="C99" s="54"/>
      <c r="D99" s="54"/>
      <c r="E99" s="34"/>
      <c r="F99" s="34"/>
      <c r="G99" s="34"/>
      <c r="H99" s="35"/>
      <c r="I99" s="36"/>
      <c r="J99" s="37"/>
      <c r="K99" s="38"/>
      <c r="L99" s="39"/>
      <c r="M99" s="40" t="str">
        <f aca="false">IF($E99="","",IF($H99&lt;&gt;"",$H99,$B$5))</f>
        <v/>
      </c>
      <c r="N99" s="41" t="str">
        <f aca="false">IF($E99="","",IF($I99&lt;&gt;"",$I99,IFERROR(IF(N(INDEX($E$4:$E$7,MATCH($C99,$D$4:$D$7,0)))=0,"",INDEX($E$4:$E$7,MATCH($C99,$D$4:$D$7,0))),"")))</f>
        <v/>
      </c>
      <c r="O99" s="42" t="str">
        <f aca="false">IF($E99="","",IF($L99&lt;&gt;"",$L99,IFERROR(IF(N(INDEX($F$4:$F$7,MATCH($C99,$D$4:$D$7,0)))=0,"",INDEX($F$4:$F$7,MATCH($C99,$D$4:$D$7,0))),"")))</f>
        <v/>
      </c>
      <c r="P99" s="43" t="str">
        <f aca="false">IF($E99="","",N($B$4)*M99)</f>
        <v/>
      </c>
      <c r="Q99" s="44" t="str">
        <f aca="false">IF(OR($E99="",$F99=""),"",ABS($E99-$F99))</f>
        <v/>
      </c>
      <c r="R99" s="45" t="str">
        <f aca="false">IF(OR($C99&lt;&gt;"Forex",Q99=""),"",Q99/IF($K99="",0.0001,$K99))</f>
        <v/>
      </c>
      <c r="S99" s="43" t="str">
        <f aca="false">IF(OR($C99&lt;&gt;"Forex",N99=""),"",IF($K99="",0.0001,$K99)*N99*IF($J99="",1,$J99))</f>
        <v/>
      </c>
      <c r="T99" s="43" t="str">
        <f aca="false">IF(OR(Q99="",N99=""),"",IF(Q99=0,"",Q99*N99*IF($J99="",1,$J99)))</f>
        <v/>
      </c>
      <c r="U99" s="42" t="str">
        <f aca="false">IF(OR(T99="",O99=""),"",ROUNDDOWN(P99/T99/O99+0.000000001,0)*O99)</f>
        <v/>
      </c>
      <c r="V99" s="42" t="str">
        <f aca="false">IF(U99="","",IF(N(INDEX($G$4:$G$7,MATCH($C99,$D$4:$D$7,0)))=0,"",ROUNDDOWN(N($B$4)*INDEX($G$4:$G$7,MATCH($C99,$D$4:$D$7,0))/($E99*N99*IF($J99="",1,$J99))/O99+0.000000001,0)*O99))</f>
        <v/>
      </c>
      <c r="W99" s="46" t="str">
        <f aca="false">IF(U99="","",IF(V99="",U99,MIN(U99,V99)))</f>
        <v/>
      </c>
      <c r="X99" s="47" t="str">
        <f aca="false">IF($E99="","",IFERROR(INDEX($H$4:$H$7,MATCH($C99,$D$4:$D$7,0)),""))</f>
        <v/>
      </c>
      <c r="Y99" s="43" t="str">
        <f aca="false">IF(W99="","",W99*T99)</f>
        <v/>
      </c>
      <c r="Z99" s="40" t="str">
        <f aca="false">IF(OR(Y99="",N($B$4)=0),"",Y99/$B$4)</f>
        <v/>
      </c>
      <c r="AA99" s="43" t="str">
        <f aca="false">IF(W99="","",W99*$E99*N99*IF($J99="",1,$J99))</f>
        <v/>
      </c>
      <c r="AB99" s="44" t="str">
        <f aca="false">IF(OR(Q99="",N(Q99)=0),"",IF($G99&lt;&gt;"",$G99,$E99+SIGN($E99-$F99)*$B$6*Q99))</f>
        <v/>
      </c>
      <c r="AC99" s="48" t="str">
        <f aca="false">IF(AB99="","",ABS(AB99-$E99)/Q99)</f>
        <v/>
      </c>
      <c r="AD99" s="43" t="str">
        <f aca="false">IF(OR(W99="",AB99=""),"",W99*ABS(AB99-$E99)*N99*IF($J99="",1,$J99))</f>
        <v/>
      </c>
      <c r="AE99" s="47" t="str">
        <f aca="false">IF($E99="","",IF(N($B$4)&lt;=0,"Enter account size",IF(ISNA(MATCH($C99,$D$4:$D$7,0)),"Pick a market",IF($F99="","Enter stop price",IF(Q99=0,"Stop equals entry",IF(AND($D99="Long",$F99&gt;$E99),"Stop above entry for a long",IF(AND($D99="Short",$F99&lt;$E99),"Stop below entry for a short",IF(N99="","Enter multiplier",IF(AND($G99&lt;&gt;"",($G99-$E99)*($E99-$F99)&lt;=0),"Target on wrong side of entry",IF(W99=0,"Size rounds to 0: risk too small",IF(W99&lt;U99,"Capped by max position","OK")))))))))))</f>
        <v/>
      </c>
    </row>
    <row r="100" customFormat="false" ht="15" hidden="false" customHeight="false" outlineLevel="0" collapsed="false">
      <c r="A100" s="32"/>
      <c r="B100" s="33"/>
      <c r="C100" s="54"/>
      <c r="D100" s="54"/>
      <c r="E100" s="34"/>
      <c r="F100" s="34"/>
      <c r="G100" s="34"/>
      <c r="H100" s="35"/>
      <c r="I100" s="36"/>
      <c r="J100" s="37"/>
      <c r="K100" s="38"/>
      <c r="L100" s="39"/>
      <c r="M100" s="40" t="str">
        <f aca="false">IF($E100="","",IF($H100&lt;&gt;"",$H100,$B$5))</f>
        <v/>
      </c>
      <c r="N100" s="41" t="str">
        <f aca="false">IF($E100="","",IF($I100&lt;&gt;"",$I100,IFERROR(IF(N(INDEX($E$4:$E$7,MATCH($C100,$D$4:$D$7,0)))=0,"",INDEX($E$4:$E$7,MATCH($C100,$D$4:$D$7,0))),"")))</f>
        <v/>
      </c>
      <c r="O100" s="42" t="str">
        <f aca="false">IF($E100="","",IF($L100&lt;&gt;"",$L100,IFERROR(IF(N(INDEX($F$4:$F$7,MATCH($C100,$D$4:$D$7,0)))=0,"",INDEX($F$4:$F$7,MATCH($C100,$D$4:$D$7,0))),"")))</f>
        <v/>
      </c>
      <c r="P100" s="43" t="str">
        <f aca="false">IF($E100="","",N($B$4)*M100)</f>
        <v/>
      </c>
      <c r="Q100" s="44" t="str">
        <f aca="false">IF(OR($E100="",$F100=""),"",ABS($E100-$F100))</f>
        <v/>
      </c>
      <c r="R100" s="45" t="str">
        <f aca="false">IF(OR($C100&lt;&gt;"Forex",Q100=""),"",Q100/IF($K100="",0.0001,$K100))</f>
        <v/>
      </c>
      <c r="S100" s="43" t="str">
        <f aca="false">IF(OR($C100&lt;&gt;"Forex",N100=""),"",IF($K100="",0.0001,$K100)*N100*IF($J100="",1,$J100))</f>
        <v/>
      </c>
      <c r="T100" s="43" t="str">
        <f aca="false">IF(OR(Q100="",N100=""),"",IF(Q100=0,"",Q100*N100*IF($J100="",1,$J100)))</f>
        <v/>
      </c>
      <c r="U100" s="42" t="str">
        <f aca="false">IF(OR(T100="",O100=""),"",ROUNDDOWN(P100/T100/O100+0.000000001,0)*O100)</f>
        <v/>
      </c>
      <c r="V100" s="42" t="str">
        <f aca="false">IF(U100="","",IF(N(INDEX($G$4:$G$7,MATCH($C100,$D$4:$D$7,0)))=0,"",ROUNDDOWN(N($B$4)*INDEX($G$4:$G$7,MATCH($C100,$D$4:$D$7,0))/($E100*N100*IF($J100="",1,$J100))/O100+0.000000001,0)*O100))</f>
        <v/>
      </c>
      <c r="W100" s="46" t="str">
        <f aca="false">IF(U100="","",IF(V100="",U100,MIN(U100,V100)))</f>
        <v/>
      </c>
      <c r="X100" s="47" t="str">
        <f aca="false">IF($E100="","",IFERROR(INDEX($H$4:$H$7,MATCH($C100,$D$4:$D$7,0)),""))</f>
        <v/>
      </c>
      <c r="Y100" s="43" t="str">
        <f aca="false">IF(W100="","",W100*T100)</f>
        <v/>
      </c>
      <c r="Z100" s="40" t="str">
        <f aca="false">IF(OR(Y100="",N($B$4)=0),"",Y100/$B$4)</f>
        <v/>
      </c>
      <c r="AA100" s="43" t="str">
        <f aca="false">IF(W100="","",W100*$E100*N100*IF($J100="",1,$J100))</f>
        <v/>
      </c>
      <c r="AB100" s="44" t="str">
        <f aca="false">IF(OR(Q100="",N(Q100)=0),"",IF($G100&lt;&gt;"",$G100,$E100+SIGN($E100-$F100)*$B$6*Q100))</f>
        <v/>
      </c>
      <c r="AC100" s="48" t="str">
        <f aca="false">IF(AB100="","",ABS(AB100-$E100)/Q100)</f>
        <v/>
      </c>
      <c r="AD100" s="43" t="str">
        <f aca="false">IF(OR(W100="",AB100=""),"",W100*ABS(AB100-$E100)*N100*IF($J100="",1,$J100))</f>
        <v/>
      </c>
      <c r="AE100" s="47" t="str">
        <f aca="false">IF($E100="","",IF(N($B$4)&lt;=0,"Enter account size",IF(ISNA(MATCH($C100,$D$4:$D$7,0)),"Pick a market",IF($F100="","Enter stop price",IF(Q100=0,"Stop equals entry",IF(AND($D100="Long",$F100&gt;$E100),"Stop above entry for a long",IF(AND($D100="Short",$F100&lt;$E100),"Stop below entry for a short",IF(N100="","Enter multiplier",IF(AND($G100&lt;&gt;"",($G100-$E100)*($E100-$F100)&lt;=0),"Target on wrong side of entry",IF(W100=0,"Size rounds to 0: risk too small",IF(W100&lt;U100,"Capped by max position","OK")))))))))))</f>
        <v/>
      </c>
    </row>
    <row r="101" customFormat="false" ht="15" hidden="false" customHeight="false" outlineLevel="0" collapsed="false">
      <c r="A101" s="32"/>
      <c r="B101" s="33"/>
      <c r="C101" s="54"/>
      <c r="D101" s="54"/>
      <c r="E101" s="34"/>
      <c r="F101" s="34"/>
      <c r="G101" s="34"/>
      <c r="H101" s="35"/>
      <c r="I101" s="36"/>
      <c r="J101" s="37"/>
      <c r="K101" s="38"/>
      <c r="L101" s="39"/>
      <c r="M101" s="40" t="str">
        <f aca="false">IF($E101="","",IF($H101&lt;&gt;"",$H101,$B$5))</f>
        <v/>
      </c>
      <c r="N101" s="41" t="str">
        <f aca="false">IF($E101="","",IF($I101&lt;&gt;"",$I101,IFERROR(IF(N(INDEX($E$4:$E$7,MATCH($C101,$D$4:$D$7,0)))=0,"",INDEX($E$4:$E$7,MATCH($C101,$D$4:$D$7,0))),"")))</f>
        <v/>
      </c>
      <c r="O101" s="42" t="str">
        <f aca="false">IF($E101="","",IF($L101&lt;&gt;"",$L101,IFERROR(IF(N(INDEX($F$4:$F$7,MATCH($C101,$D$4:$D$7,0)))=0,"",INDEX($F$4:$F$7,MATCH($C101,$D$4:$D$7,0))),"")))</f>
        <v/>
      </c>
      <c r="P101" s="43" t="str">
        <f aca="false">IF($E101="","",N($B$4)*M101)</f>
        <v/>
      </c>
      <c r="Q101" s="44" t="str">
        <f aca="false">IF(OR($E101="",$F101=""),"",ABS($E101-$F101))</f>
        <v/>
      </c>
      <c r="R101" s="45" t="str">
        <f aca="false">IF(OR($C101&lt;&gt;"Forex",Q101=""),"",Q101/IF($K101="",0.0001,$K101))</f>
        <v/>
      </c>
      <c r="S101" s="43" t="str">
        <f aca="false">IF(OR($C101&lt;&gt;"Forex",N101=""),"",IF($K101="",0.0001,$K101)*N101*IF($J101="",1,$J101))</f>
        <v/>
      </c>
      <c r="T101" s="43" t="str">
        <f aca="false">IF(OR(Q101="",N101=""),"",IF(Q101=0,"",Q101*N101*IF($J101="",1,$J101)))</f>
        <v/>
      </c>
      <c r="U101" s="42" t="str">
        <f aca="false">IF(OR(T101="",O101=""),"",ROUNDDOWN(P101/T101/O101+0.000000001,0)*O101)</f>
        <v/>
      </c>
      <c r="V101" s="42" t="str">
        <f aca="false">IF(U101="","",IF(N(INDEX($G$4:$G$7,MATCH($C101,$D$4:$D$7,0)))=0,"",ROUNDDOWN(N($B$4)*INDEX($G$4:$G$7,MATCH($C101,$D$4:$D$7,0))/($E101*N101*IF($J101="",1,$J101))/O101+0.000000001,0)*O101))</f>
        <v/>
      </c>
      <c r="W101" s="46" t="str">
        <f aca="false">IF(U101="","",IF(V101="",U101,MIN(U101,V101)))</f>
        <v/>
      </c>
      <c r="X101" s="47" t="str">
        <f aca="false">IF($E101="","",IFERROR(INDEX($H$4:$H$7,MATCH($C101,$D$4:$D$7,0)),""))</f>
        <v/>
      </c>
      <c r="Y101" s="43" t="str">
        <f aca="false">IF(W101="","",W101*T101)</f>
        <v/>
      </c>
      <c r="Z101" s="40" t="str">
        <f aca="false">IF(OR(Y101="",N($B$4)=0),"",Y101/$B$4)</f>
        <v/>
      </c>
      <c r="AA101" s="43" t="str">
        <f aca="false">IF(W101="","",W101*$E101*N101*IF($J101="",1,$J101))</f>
        <v/>
      </c>
      <c r="AB101" s="44" t="str">
        <f aca="false">IF(OR(Q101="",N(Q101)=0),"",IF($G101&lt;&gt;"",$G101,$E101+SIGN($E101-$F101)*$B$6*Q101))</f>
        <v/>
      </c>
      <c r="AC101" s="48" t="str">
        <f aca="false">IF(AB101="","",ABS(AB101-$E101)/Q101)</f>
        <v/>
      </c>
      <c r="AD101" s="43" t="str">
        <f aca="false">IF(OR(W101="",AB101=""),"",W101*ABS(AB101-$E101)*N101*IF($J101="",1,$J101))</f>
        <v/>
      </c>
      <c r="AE101" s="47" t="str">
        <f aca="false">IF($E101="","",IF(N($B$4)&lt;=0,"Enter account size",IF(ISNA(MATCH($C101,$D$4:$D$7,0)),"Pick a market",IF($F101="","Enter stop price",IF(Q101=0,"Stop equals entry",IF(AND($D101="Long",$F101&gt;$E101),"Stop above entry for a long",IF(AND($D101="Short",$F101&lt;$E101),"Stop below entry for a short",IF(N101="","Enter multiplier",IF(AND($G101&lt;&gt;"",($G101-$E101)*($E101-$F101)&lt;=0),"Target on wrong side of entry",IF(W101=0,"Size rounds to 0: risk too small",IF(W101&lt;U101,"Capped by max position","OK")))))))))))</f>
        <v/>
      </c>
    </row>
    <row r="102" customFormat="false" ht="15" hidden="false" customHeight="false" outlineLevel="0" collapsed="false">
      <c r="A102" s="32"/>
      <c r="B102" s="33"/>
      <c r="C102" s="54"/>
      <c r="D102" s="54"/>
      <c r="E102" s="34"/>
      <c r="F102" s="34"/>
      <c r="G102" s="34"/>
      <c r="H102" s="35"/>
      <c r="I102" s="36"/>
      <c r="J102" s="37"/>
      <c r="K102" s="38"/>
      <c r="L102" s="39"/>
      <c r="M102" s="40" t="str">
        <f aca="false">IF($E102="","",IF($H102&lt;&gt;"",$H102,$B$5))</f>
        <v/>
      </c>
      <c r="N102" s="41" t="str">
        <f aca="false">IF($E102="","",IF($I102&lt;&gt;"",$I102,IFERROR(IF(N(INDEX($E$4:$E$7,MATCH($C102,$D$4:$D$7,0)))=0,"",INDEX($E$4:$E$7,MATCH($C102,$D$4:$D$7,0))),"")))</f>
        <v/>
      </c>
      <c r="O102" s="42" t="str">
        <f aca="false">IF($E102="","",IF($L102&lt;&gt;"",$L102,IFERROR(IF(N(INDEX($F$4:$F$7,MATCH($C102,$D$4:$D$7,0)))=0,"",INDEX($F$4:$F$7,MATCH($C102,$D$4:$D$7,0))),"")))</f>
        <v/>
      </c>
      <c r="P102" s="43" t="str">
        <f aca="false">IF($E102="","",N($B$4)*M102)</f>
        <v/>
      </c>
      <c r="Q102" s="44" t="str">
        <f aca="false">IF(OR($E102="",$F102=""),"",ABS($E102-$F102))</f>
        <v/>
      </c>
      <c r="R102" s="45" t="str">
        <f aca="false">IF(OR($C102&lt;&gt;"Forex",Q102=""),"",Q102/IF($K102="",0.0001,$K102))</f>
        <v/>
      </c>
      <c r="S102" s="43" t="str">
        <f aca="false">IF(OR($C102&lt;&gt;"Forex",N102=""),"",IF($K102="",0.0001,$K102)*N102*IF($J102="",1,$J102))</f>
        <v/>
      </c>
      <c r="T102" s="43" t="str">
        <f aca="false">IF(OR(Q102="",N102=""),"",IF(Q102=0,"",Q102*N102*IF($J102="",1,$J102)))</f>
        <v/>
      </c>
      <c r="U102" s="42" t="str">
        <f aca="false">IF(OR(T102="",O102=""),"",ROUNDDOWN(P102/T102/O102+0.000000001,0)*O102)</f>
        <v/>
      </c>
      <c r="V102" s="42" t="str">
        <f aca="false">IF(U102="","",IF(N(INDEX($G$4:$G$7,MATCH($C102,$D$4:$D$7,0)))=0,"",ROUNDDOWN(N($B$4)*INDEX($G$4:$G$7,MATCH($C102,$D$4:$D$7,0))/($E102*N102*IF($J102="",1,$J102))/O102+0.000000001,0)*O102))</f>
        <v/>
      </c>
      <c r="W102" s="46" t="str">
        <f aca="false">IF(U102="","",IF(V102="",U102,MIN(U102,V102)))</f>
        <v/>
      </c>
      <c r="X102" s="47" t="str">
        <f aca="false">IF($E102="","",IFERROR(INDEX($H$4:$H$7,MATCH($C102,$D$4:$D$7,0)),""))</f>
        <v/>
      </c>
      <c r="Y102" s="43" t="str">
        <f aca="false">IF(W102="","",W102*T102)</f>
        <v/>
      </c>
      <c r="Z102" s="40" t="str">
        <f aca="false">IF(OR(Y102="",N($B$4)=0),"",Y102/$B$4)</f>
        <v/>
      </c>
      <c r="AA102" s="43" t="str">
        <f aca="false">IF(W102="","",W102*$E102*N102*IF($J102="",1,$J102))</f>
        <v/>
      </c>
      <c r="AB102" s="44" t="str">
        <f aca="false">IF(OR(Q102="",N(Q102)=0),"",IF($G102&lt;&gt;"",$G102,$E102+SIGN($E102-$F102)*$B$6*Q102))</f>
        <v/>
      </c>
      <c r="AC102" s="48" t="str">
        <f aca="false">IF(AB102="","",ABS(AB102-$E102)/Q102)</f>
        <v/>
      </c>
      <c r="AD102" s="43" t="str">
        <f aca="false">IF(OR(W102="",AB102=""),"",W102*ABS(AB102-$E102)*N102*IF($J102="",1,$J102))</f>
        <v/>
      </c>
      <c r="AE102" s="47" t="str">
        <f aca="false">IF($E102="","",IF(N($B$4)&lt;=0,"Enter account size",IF(ISNA(MATCH($C102,$D$4:$D$7,0)),"Pick a market",IF($F102="","Enter stop price",IF(Q102=0,"Stop equals entry",IF(AND($D102="Long",$F102&gt;$E102),"Stop above entry for a long",IF(AND($D102="Short",$F102&lt;$E102),"Stop below entry for a short",IF(N102="","Enter multiplier",IF(AND($G102&lt;&gt;"",($G102-$E102)*($E102-$F102)&lt;=0),"Target on wrong side of entry",IF(W102=0,"Size rounds to 0: risk too small",IF(W102&lt;U102,"Capped by max position","OK")))))))))))</f>
        <v/>
      </c>
    </row>
    <row r="103" customFormat="false" ht="15" hidden="false" customHeight="false" outlineLevel="0" collapsed="false">
      <c r="A103" s="32"/>
      <c r="B103" s="33"/>
      <c r="C103" s="54"/>
      <c r="D103" s="54"/>
      <c r="E103" s="34"/>
      <c r="F103" s="34"/>
      <c r="G103" s="34"/>
      <c r="H103" s="35"/>
      <c r="I103" s="36"/>
      <c r="J103" s="37"/>
      <c r="K103" s="38"/>
      <c r="L103" s="39"/>
      <c r="M103" s="40" t="str">
        <f aca="false">IF($E103="","",IF($H103&lt;&gt;"",$H103,$B$5))</f>
        <v/>
      </c>
      <c r="N103" s="41" t="str">
        <f aca="false">IF($E103="","",IF($I103&lt;&gt;"",$I103,IFERROR(IF(N(INDEX($E$4:$E$7,MATCH($C103,$D$4:$D$7,0)))=0,"",INDEX($E$4:$E$7,MATCH($C103,$D$4:$D$7,0))),"")))</f>
        <v/>
      </c>
      <c r="O103" s="42" t="str">
        <f aca="false">IF($E103="","",IF($L103&lt;&gt;"",$L103,IFERROR(IF(N(INDEX($F$4:$F$7,MATCH($C103,$D$4:$D$7,0)))=0,"",INDEX($F$4:$F$7,MATCH($C103,$D$4:$D$7,0))),"")))</f>
        <v/>
      </c>
      <c r="P103" s="43" t="str">
        <f aca="false">IF($E103="","",N($B$4)*M103)</f>
        <v/>
      </c>
      <c r="Q103" s="44" t="str">
        <f aca="false">IF(OR($E103="",$F103=""),"",ABS($E103-$F103))</f>
        <v/>
      </c>
      <c r="R103" s="45" t="str">
        <f aca="false">IF(OR($C103&lt;&gt;"Forex",Q103=""),"",Q103/IF($K103="",0.0001,$K103))</f>
        <v/>
      </c>
      <c r="S103" s="43" t="str">
        <f aca="false">IF(OR($C103&lt;&gt;"Forex",N103=""),"",IF($K103="",0.0001,$K103)*N103*IF($J103="",1,$J103))</f>
        <v/>
      </c>
      <c r="T103" s="43" t="str">
        <f aca="false">IF(OR(Q103="",N103=""),"",IF(Q103=0,"",Q103*N103*IF($J103="",1,$J103)))</f>
        <v/>
      </c>
      <c r="U103" s="42" t="str">
        <f aca="false">IF(OR(T103="",O103=""),"",ROUNDDOWN(P103/T103/O103+0.000000001,0)*O103)</f>
        <v/>
      </c>
      <c r="V103" s="42" t="str">
        <f aca="false">IF(U103="","",IF(N(INDEX($G$4:$G$7,MATCH($C103,$D$4:$D$7,0)))=0,"",ROUNDDOWN(N($B$4)*INDEX($G$4:$G$7,MATCH($C103,$D$4:$D$7,0))/($E103*N103*IF($J103="",1,$J103))/O103+0.000000001,0)*O103))</f>
        <v/>
      </c>
      <c r="W103" s="46" t="str">
        <f aca="false">IF(U103="","",IF(V103="",U103,MIN(U103,V103)))</f>
        <v/>
      </c>
      <c r="X103" s="47" t="str">
        <f aca="false">IF($E103="","",IFERROR(INDEX($H$4:$H$7,MATCH($C103,$D$4:$D$7,0)),""))</f>
        <v/>
      </c>
      <c r="Y103" s="43" t="str">
        <f aca="false">IF(W103="","",W103*T103)</f>
        <v/>
      </c>
      <c r="Z103" s="40" t="str">
        <f aca="false">IF(OR(Y103="",N($B$4)=0),"",Y103/$B$4)</f>
        <v/>
      </c>
      <c r="AA103" s="43" t="str">
        <f aca="false">IF(W103="","",W103*$E103*N103*IF($J103="",1,$J103))</f>
        <v/>
      </c>
      <c r="AB103" s="44" t="str">
        <f aca="false">IF(OR(Q103="",N(Q103)=0),"",IF($G103&lt;&gt;"",$G103,$E103+SIGN($E103-$F103)*$B$6*Q103))</f>
        <v/>
      </c>
      <c r="AC103" s="48" t="str">
        <f aca="false">IF(AB103="","",ABS(AB103-$E103)/Q103)</f>
        <v/>
      </c>
      <c r="AD103" s="43" t="str">
        <f aca="false">IF(OR(W103="",AB103=""),"",W103*ABS(AB103-$E103)*N103*IF($J103="",1,$J103))</f>
        <v/>
      </c>
      <c r="AE103" s="47" t="str">
        <f aca="false">IF($E103="","",IF(N($B$4)&lt;=0,"Enter account size",IF(ISNA(MATCH($C103,$D$4:$D$7,0)),"Pick a market",IF($F103="","Enter stop price",IF(Q103=0,"Stop equals entry",IF(AND($D103="Long",$F103&gt;$E103),"Stop above entry for a long",IF(AND($D103="Short",$F103&lt;$E103),"Stop below entry for a short",IF(N103="","Enter multiplier",IF(AND($G103&lt;&gt;"",($G103-$E103)*($E103-$F103)&lt;=0),"Target on wrong side of entry",IF(W103=0,"Size rounds to 0: risk too small",IF(W103&lt;U103,"Capped by max position","OK")))))))))))</f>
        <v/>
      </c>
    </row>
    <row r="104" customFormat="false" ht="15" hidden="false" customHeight="false" outlineLevel="0" collapsed="false">
      <c r="A104" s="32"/>
      <c r="B104" s="33"/>
      <c r="C104" s="54"/>
      <c r="D104" s="54"/>
      <c r="E104" s="34"/>
      <c r="F104" s="34"/>
      <c r="G104" s="34"/>
      <c r="H104" s="35"/>
      <c r="I104" s="36"/>
      <c r="J104" s="37"/>
      <c r="K104" s="38"/>
      <c r="L104" s="39"/>
      <c r="M104" s="40" t="str">
        <f aca="false">IF($E104="","",IF($H104&lt;&gt;"",$H104,$B$5))</f>
        <v/>
      </c>
      <c r="N104" s="41" t="str">
        <f aca="false">IF($E104="","",IF($I104&lt;&gt;"",$I104,IFERROR(IF(N(INDEX($E$4:$E$7,MATCH($C104,$D$4:$D$7,0)))=0,"",INDEX($E$4:$E$7,MATCH($C104,$D$4:$D$7,0))),"")))</f>
        <v/>
      </c>
      <c r="O104" s="42" t="str">
        <f aca="false">IF($E104="","",IF($L104&lt;&gt;"",$L104,IFERROR(IF(N(INDEX($F$4:$F$7,MATCH($C104,$D$4:$D$7,0)))=0,"",INDEX($F$4:$F$7,MATCH($C104,$D$4:$D$7,0))),"")))</f>
        <v/>
      </c>
      <c r="P104" s="43" t="str">
        <f aca="false">IF($E104="","",N($B$4)*M104)</f>
        <v/>
      </c>
      <c r="Q104" s="44" t="str">
        <f aca="false">IF(OR($E104="",$F104=""),"",ABS($E104-$F104))</f>
        <v/>
      </c>
      <c r="R104" s="45" t="str">
        <f aca="false">IF(OR($C104&lt;&gt;"Forex",Q104=""),"",Q104/IF($K104="",0.0001,$K104))</f>
        <v/>
      </c>
      <c r="S104" s="43" t="str">
        <f aca="false">IF(OR($C104&lt;&gt;"Forex",N104=""),"",IF($K104="",0.0001,$K104)*N104*IF($J104="",1,$J104))</f>
        <v/>
      </c>
      <c r="T104" s="43" t="str">
        <f aca="false">IF(OR(Q104="",N104=""),"",IF(Q104=0,"",Q104*N104*IF($J104="",1,$J104)))</f>
        <v/>
      </c>
      <c r="U104" s="42" t="str">
        <f aca="false">IF(OR(T104="",O104=""),"",ROUNDDOWN(P104/T104/O104+0.000000001,0)*O104)</f>
        <v/>
      </c>
      <c r="V104" s="42" t="str">
        <f aca="false">IF(U104="","",IF(N(INDEX($G$4:$G$7,MATCH($C104,$D$4:$D$7,0)))=0,"",ROUNDDOWN(N($B$4)*INDEX($G$4:$G$7,MATCH($C104,$D$4:$D$7,0))/($E104*N104*IF($J104="",1,$J104))/O104+0.000000001,0)*O104))</f>
        <v/>
      </c>
      <c r="W104" s="46" t="str">
        <f aca="false">IF(U104="","",IF(V104="",U104,MIN(U104,V104)))</f>
        <v/>
      </c>
      <c r="X104" s="47" t="str">
        <f aca="false">IF($E104="","",IFERROR(INDEX($H$4:$H$7,MATCH($C104,$D$4:$D$7,0)),""))</f>
        <v/>
      </c>
      <c r="Y104" s="43" t="str">
        <f aca="false">IF(W104="","",W104*T104)</f>
        <v/>
      </c>
      <c r="Z104" s="40" t="str">
        <f aca="false">IF(OR(Y104="",N($B$4)=0),"",Y104/$B$4)</f>
        <v/>
      </c>
      <c r="AA104" s="43" t="str">
        <f aca="false">IF(W104="","",W104*$E104*N104*IF($J104="",1,$J104))</f>
        <v/>
      </c>
      <c r="AB104" s="44" t="str">
        <f aca="false">IF(OR(Q104="",N(Q104)=0),"",IF($G104&lt;&gt;"",$G104,$E104+SIGN($E104-$F104)*$B$6*Q104))</f>
        <v/>
      </c>
      <c r="AC104" s="48" t="str">
        <f aca="false">IF(AB104="","",ABS(AB104-$E104)/Q104)</f>
        <v/>
      </c>
      <c r="AD104" s="43" t="str">
        <f aca="false">IF(OR(W104="",AB104=""),"",W104*ABS(AB104-$E104)*N104*IF($J104="",1,$J104))</f>
        <v/>
      </c>
      <c r="AE104" s="47" t="str">
        <f aca="false">IF($E104="","",IF(N($B$4)&lt;=0,"Enter account size",IF(ISNA(MATCH($C104,$D$4:$D$7,0)),"Pick a market",IF($F104="","Enter stop price",IF(Q104=0,"Stop equals entry",IF(AND($D104="Long",$F104&gt;$E104),"Stop above entry for a long",IF(AND($D104="Short",$F104&lt;$E104),"Stop below entry for a short",IF(N104="","Enter multiplier",IF(AND($G104&lt;&gt;"",($G104-$E104)*($E104-$F104)&lt;=0),"Target on wrong side of entry",IF(W104=0,"Size rounds to 0: risk too small",IF(W104&lt;U104,"Capped by max position","OK")))))))))))</f>
        <v/>
      </c>
    </row>
    <row r="105" customFormat="false" ht="15" hidden="false" customHeight="false" outlineLevel="0" collapsed="false">
      <c r="A105" s="32"/>
      <c r="B105" s="33"/>
      <c r="C105" s="54"/>
      <c r="D105" s="54"/>
      <c r="E105" s="34"/>
      <c r="F105" s="34"/>
      <c r="G105" s="34"/>
      <c r="H105" s="35"/>
      <c r="I105" s="36"/>
      <c r="J105" s="37"/>
      <c r="K105" s="38"/>
      <c r="L105" s="39"/>
      <c r="M105" s="40" t="str">
        <f aca="false">IF($E105="","",IF($H105&lt;&gt;"",$H105,$B$5))</f>
        <v/>
      </c>
      <c r="N105" s="41" t="str">
        <f aca="false">IF($E105="","",IF($I105&lt;&gt;"",$I105,IFERROR(IF(N(INDEX($E$4:$E$7,MATCH($C105,$D$4:$D$7,0)))=0,"",INDEX($E$4:$E$7,MATCH($C105,$D$4:$D$7,0))),"")))</f>
        <v/>
      </c>
      <c r="O105" s="42" t="str">
        <f aca="false">IF($E105="","",IF($L105&lt;&gt;"",$L105,IFERROR(IF(N(INDEX($F$4:$F$7,MATCH($C105,$D$4:$D$7,0)))=0,"",INDEX($F$4:$F$7,MATCH($C105,$D$4:$D$7,0))),"")))</f>
        <v/>
      </c>
      <c r="P105" s="43" t="str">
        <f aca="false">IF($E105="","",N($B$4)*M105)</f>
        <v/>
      </c>
      <c r="Q105" s="44" t="str">
        <f aca="false">IF(OR($E105="",$F105=""),"",ABS($E105-$F105))</f>
        <v/>
      </c>
      <c r="R105" s="45" t="str">
        <f aca="false">IF(OR($C105&lt;&gt;"Forex",Q105=""),"",Q105/IF($K105="",0.0001,$K105))</f>
        <v/>
      </c>
      <c r="S105" s="43" t="str">
        <f aca="false">IF(OR($C105&lt;&gt;"Forex",N105=""),"",IF($K105="",0.0001,$K105)*N105*IF($J105="",1,$J105))</f>
        <v/>
      </c>
      <c r="T105" s="43" t="str">
        <f aca="false">IF(OR(Q105="",N105=""),"",IF(Q105=0,"",Q105*N105*IF($J105="",1,$J105)))</f>
        <v/>
      </c>
      <c r="U105" s="42" t="str">
        <f aca="false">IF(OR(T105="",O105=""),"",ROUNDDOWN(P105/T105/O105+0.000000001,0)*O105)</f>
        <v/>
      </c>
      <c r="V105" s="42" t="str">
        <f aca="false">IF(U105="","",IF(N(INDEX($G$4:$G$7,MATCH($C105,$D$4:$D$7,0)))=0,"",ROUNDDOWN(N($B$4)*INDEX($G$4:$G$7,MATCH($C105,$D$4:$D$7,0))/($E105*N105*IF($J105="",1,$J105))/O105+0.000000001,0)*O105))</f>
        <v/>
      </c>
      <c r="W105" s="46" t="str">
        <f aca="false">IF(U105="","",IF(V105="",U105,MIN(U105,V105)))</f>
        <v/>
      </c>
      <c r="X105" s="47" t="str">
        <f aca="false">IF($E105="","",IFERROR(INDEX($H$4:$H$7,MATCH($C105,$D$4:$D$7,0)),""))</f>
        <v/>
      </c>
      <c r="Y105" s="43" t="str">
        <f aca="false">IF(W105="","",W105*T105)</f>
        <v/>
      </c>
      <c r="Z105" s="40" t="str">
        <f aca="false">IF(OR(Y105="",N($B$4)=0),"",Y105/$B$4)</f>
        <v/>
      </c>
      <c r="AA105" s="43" t="str">
        <f aca="false">IF(W105="","",W105*$E105*N105*IF($J105="",1,$J105))</f>
        <v/>
      </c>
      <c r="AB105" s="44" t="str">
        <f aca="false">IF(OR(Q105="",N(Q105)=0),"",IF($G105&lt;&gt;"",$G105,$E105+SIGN($E105-$F105)*$B$6*Q105))</f>
        <v/>
      </c>
      <c r="AC105" s="48" t="str">
        <f aca="false">IF(AB105="","",ABS(AB105-$E105)/Q105)</f>
        <v/>
      </c>
      <c r="AD105" s="43" t="str">
        <f aca="false">IF(OR(W105="",AB105=""),"",W105*ABS(AB105-$E105)*N105*IF($J105="",1,$J105))</f>
        <v/>
      </c>
      <c r="AE105" s="47" t="str">
        <f aca="false">IF($E105="","",IF(N($B$4)&lt;=0,"Enter account size",IF(ISNA(MATCH($C105,$D$4:$D$7,0)),"Pick a market",IF($F105="","Enter stop price",IF(Q105=0,"Stop equals entry",IF(AND($D105="Long",$F105&gt;$E105),"Stop above entry for a long",IF(AND($D105="Short",$F105&lt;$E105),"Stop below entry for a short",IF(N105="","Enter multiplier",IF(AND($G105&lt;&gt;"",($G105-$E105)*($E105-$F105)&lt;=0),"Target on wrong side of entry",IF(W105=0,"Size rounds to 0: risk too small",IF(W105&lt;U105,"Capped by max position","OK")))))))))))</f>
        <v/>
      </c>
    </row>
    <row r="106" customFormat="false" ht="15" hidden="false" customHeight="false" outlineLevel="0" collapsed="false">
      <c r="A106" s="32"/>
      <c r="B106" s="33"/>
      <c r="C106" s="54"/>
      <c r="D106" s="54"/>
      <c r="E106" s="34"/>
      <c r="F106" s="34"/>
      <c r="G106" s="34"/>
      <c r="H106" s="35"/>
      <c r="I106" s="36"/>
      <c r="J106" s="37"/>
      <c r="K106" s="38"/>
      <c r="L106" s="39"/>
      <c r="M106" s="40" t="str">
        <f aca="false">IF($E106="","",IF($H106&lt;&gt;"",$H106,$B$5))</f>
        <v/>
      </c>
      <c r="N106" s="41" t="str">
        <f aca="false">IF($E106="","",IF($I106&lt;&gt;"",$I106,IFERROR(IF(N(INDEX($E$4:$E$7,MATCH($C106,$D$4:$D$7,0)))=0,"",INDEX($E$4:$E$7,MATCH($C106,$D$4:$D$7,0))),"")))</f>
        <v/>
      </c>
      <c r="O106" s="42" t="str">
        <f aca="false">IF($E106="","",IF($L106&lt;&gt;"",$L106,IFERROR(IF(N(INDEX($F$4:$F$7,MATCH($C106,$D$4:$D$7,0)))=0,"",INDEX($F$4:$F$7,MATCH($C106,$D$4:$D$7,0))),"")))</f>
        <v/>
      </c>
      <c r="P106" s="43" t="str">
        <f aca="false">IF($E106="","",N($B$4)*M106)</f>
        <v/>
      </c>
      <c r="Q106" s="44" t="str">
        <f aca="false">IF(OR($E106="",$F106=""),"",ABS($E106-$F106))</f>
        <v/>
      </c>
      <c r="R106" s="45" t="str">
        <f aca="false">IF(OR($C106&lt;&gt;"Forex",Q106=""),"",Q106/IF($K106="",0.0001,$K106))</f>
        <v/>
      </c>
      <c r="S106" s="43" t="str">
        <f aca="false">IF(OR($C106&lt;&gt;"Forex",N106=""),"",IF($K106="",0.0001,$K106)*N106*IF($J106="",1,$J106))</f>
        <v/>
      </c>
      <c r="T106" s="43" t="str">
        <f aca="false">IF(OR(Q106="",N106=""),"",IF(Q106=0,"",Q106*N106*IF($J106="",1,$J106)))</f>
        <v/>
      </c>
      <c r="U106" s="42" t="str">
        <f aca="false">IF(OR(T106="",O106=""),"",ROUNDDOWN(P106/T106/O106+0.000000001,0)*O106)</f>
        <v/>
      </c>
      <c r="V106" s="42" t="str">
        <f aca="false">IF(U106="","",IF(N(INDEX($G$4:$G$7,MATCH($C106,$D$4:$D$7,0)))=0,"",ROUNDDOWN(N($B$4)*INDEX($G$4:$G$7,MATCH($C106,$D$4:$D$7,0))/($E106*N106*IF($J106="",1,$J106))/O106+0.000000001,0)*O106))</f>
        <v/>
      </c>
      <c r="W106" s="46" t="str">
        <f aca="false">IF(U106="","",IF(V106="",U106,MIN(U106,V106)))</f>
        <v/>
      </c>
      <c r="X106" s="47" t="str">
        <f aca="false">IF($E106="","",IFERROR(INDEX($H$4:$H$7,MATCH($C106,$D$4:$D$7,0)),""))</f>
        <v/>
      </c>
      <c r="Y106" s="43" t="str">
        <f aca="false">IF(W106="","",W106*T106)</f>
        <v/>
      </c>
      <c r="Z106" s="40" t="str">
        <f aca="false">IF(OR(Y106="",N($B$4)=0),"",Y106/$B$4)</f>
        <v/>
      </c>
      <c r="AA106" s="43" t="str">
        <f aca="false">IF(W106="","",W106*$E106*N106*IF($J106="",1,$J106))</f>
        <v/>
      </c>
      <c r="AB106" s="44" t="str">
        <f aca="false">IF(OR(Q106="",N(Q106)=0),"",IF($G106&lt;&gt;"",$G106,$E106+SIGN($E106-$F106)*$B$6*Q106))</f>
        <v/>
      </c>
      <c r="AC106" s="48" t="str">
        <f aca="false">IF(AB106="","",ABS(AB106-$E106)/Q106)</f>
        <v/>
      </c>
      <c r="AD106" s="43" t="str">
        <f aca="false">IF(OR(W106="",AB106=""),"",W106*ABS(AB106-$E106)*N106*IF($J106="",1,$J106))</f>
        <v/>
      </c>
      <c r="AE106" s="47" t="str">
        <f aca="false">IF($E106="","",IF(N($B$4)&lt;=0,"Enter account size",IF(ISNA(MATCH($C106,$D$4:$D$7,0)),"Pick a market",IF($F106="","Enter stop price",IF(Q106=0,"Stop equals entry",IF(AND($D106="Long",$F106&gt;$E106),"Stop above entry for a long",IF(AND($D106="Short",$F106&lt;$E106),"Stop below entry for a short",IF(N106="","Enter multiplier",IF(AND($G106&lt;&gt;"",($G106-$E106)*($E106-$F106)&lt;=0),"Target on wrong side of entry",IF(W106=0,"Size rounds to 0: risk too small",IF(W106&lt;U106,"Capped by max position","OK")))))))))))</f>
        <v/>
      </c>
    </row>
    <row r="107" customFormat="false" ht="15" hidden="false" customHeight="false" outlineLevel="0" collapsed="false">
      <c r="A107" s="32"/>
      <c r="B107" s="33"/>
      <c r="C107" s="54"/>
      <c r="D107" s="54"/>
      <c r="E107" s="34"/>
      <c r="F107" s="34"/>
      <c r="G107" s="34"/>
      <c r="H107" s="35"/>
      <c r="I107" s="36"/>
      <c r="J107" s="37"/>
      <c r="K107" s="38"/>
      <c r="L107" s="39"/>
      <c r="M107" s="40" t="str">
        <f aca="false">IF($E107="","",IF($H107&lt;&gt;"",$H107,$B$5))</f>
        <v/>
      </c>
      <c r="N107" s="41" t="str">
        <f aca="false">IF($E107="","",IF($I107&lt;&gt;"",$I107,IFERROR(IF(N(INDEX($E$4:$E$7,MATCH($C107,$D$4:$D$7,0)))=0,"",INDEX($E$4:$E$7,MATCH($C107,$D$4:$D$7,0))),"")))</f>
        <v/>
      </c>
      <c r="O107" s="42" t="str">
        <f aca="false">IF($E107="","",IF($L107&lt;&gt;"",$L107,IFERROR(IF(N(INDEX($F$4:$F$7,MATCH($C107,$D$4:$D$7,0)))=0,"",INDEX($F$4:$F$7,MATCH($C107,$D$4:$D$7,0))),"")))</f>
        <v/>
      </c>
      <c r="P107" s="43" t="str">
        <f aca="false">IF($E107="","",N($B$4)*M107)</f>
        <v/>
      </c>
      <c r="Q107" s="44" t="str">
        <f aca="false">IF(OR($E107="",$F107=""),"",ABS($E107-$F107))</f>
        <v/>
      </c>
      <c r="R107" s="45" t="str">
        <f aca="false">IF(OR($C107&lt;&gt;"Forex",Q107=""),"",Q107/IF($K107="",0.0001,$K107))</f>
        <v/>
      </c>
      <c r="S107" s="43" t="str">
        <f aca="false">IF(OR($C107&lt;&gt;"Forex",N107=""),"",IF($K107="",0.0001,$K107)*N107*IF($J107="",1,$J107))</f>
        <v/>
      </c>
      <c r="T107" s="43" t="str">
        <f aca="false">IF(OR(Q107="",N107=""),"",IF(Q107=0,"",Q107*N107*IF($J107="",1,$J107)))</f>
        <v/>
      </c>
      <c r="U107" s="42" t="str">
        <f aca="false">IF(OR(T107="",O107=""),"",ROUNDDOWN(P107/T107/O107+0.000000001,0)*O107)</f>
        <v/>
      </c>
      <c r="V107" s="42" t="str">
        <f aca="false">IF(U107="","",IF(N(INDEX($G$4:$G$7,MATCH($C107,$D$4:$D$7,0)))=0,"",ROUNDDOWN(N($B$4)*INDEX($G$4:$G$7,MATCH($C107,$D$4:$D$7,0))/($E107*N107*IF($J107="",1,$J107))/O107+0.000000001,0)*O107))</f>
        <v/>
      </c>
      <c r="W107" s="46" t="str">
        <f aca="false">IF(U107="","",IF(V107="",U107,MIN(U107,V107)))</f>
        <v/>
      </c>
      <c r="X107" s="47" t="str">
        <f aca="false">IF($E107="","",IFERROR(INDEX($H$4:$H$7,MATCH($C107,$D$4:$D$7,0)),""))</f>
        <v/>
      </c>
      <c r="Y107" s="43" t="str">
        <f aca="false">IF(W107="","",W107*T107)</f>
        <v/>
      </c>
      <c r="Z107" s="40" t="str">
        <f aca="false">IF(OR(Y107="",N($B$4)=0),"",Y107/$B$4)</f>
        <v/>
      </c>
      <c r="AA107" s="43" t="str">
        <f aca="false">IF(W107="","",W107*$E107*N107*IF($J107="",1,$J107))</f>
        <v/>
      </c>
      <c r="AB107" s="44" t="str">
        <f aca="false">IF(OR(Q107="",N(Q107)=0),"",IF($G107&lt;&gt;"",$G107,$E107+SIGN($E107-$F107)*$B$6*Q107))</f>
        <v/>
      </c>
      <c r="AC107" s="48" t="str">
        <f aca="false">IF(AB107="","",ABS(AB107-$E107)/Q107)</f>
        <v/>
      </c>
      <c r="AD107" s="43" t="str">
        <f aca="false">IF(OR(W107="",AB107=""),"",W107*ABS(AB107-$E107)*N107*IF($J107="",1,$J107))</f>
        <v/>
      </c>
      <c r="AE107" s="47" t="str">
        <f aca="false">IF($E107="","",IF(N($B$4)&lt;=0,"Enter account size",IF(ISNA(MATCH($C107,$D$4:$D$7,0)),"Pick a market",IF($F107="","Enter stop price",IF(Q107=0,"Stop equals entry",IF(AND($D107="Long",$F107&gt;$E107),"Stop above entry for a long",IF(AND($D107="Short",$F107&lt;$E107),"Stop below entry for a short",IF(N107="","Enter multiplier",IF(AND($G107&lt;&gt;"",($G107-$E107)*($E107-$F107)&lt;=0),"Target on wrong side of entry",IF(W107=0,"Size rounds to 0: risk too small",IF(W107&lt;U107,"Capped by max position","OK")))))))))))</f>
        <v/>
      </c>
    </row>
    <row r="108" customFormat="false" ht="15" hidden="false" customHeight="false" outlineLevel="0" collapsed="false">
      <c r="A108" s="32"/>
      <c r="B108" s="33"/>
      <c r="C108" s="54"/>
      <c r="D108" s="54"/>
      <c r="E108" s="34"/>
      <c r="F108" s="34"/>
      <c r="G108" s="34"/>
      <c r="H108" s="35"/>
      <c r="I108" s="36"/>
      <c r="J108" s="37"/>
      <c r="K108" s="38"/>
      <c r="L108" s="39"/>
      <c r="M108" s="40" t="str">
        <f aca="false">IF($E108="","",IF($H108&lt;&gt;"",$H108,$B$5))</f>
        <v/>
      </c>
      <c r="N108" s="41" t="str">
        <f aca="false">IF($E108="","",IF($I108&lt;&gt;"",$I108,IFERROR(IF(N(INDEX($E$4:$E$7,MATCH($C108,$D$4:$D$7,0)))=0,"",INDEX($E$4:$E$7,MATCH($C108,$D$4:$D$7,0))),"")))</f>
        <v/>
      </c>
      <c r="O108" s="42" t="str">
        <f aca="false">IF($E108="","",IF($L108&lt;&gt;"",$L108,IFERROR(IF(N(INDEX($F$4:$F$7,MATCH($C108,$D$4:$D$7,0)))=0,"",INDEX($F$4:$F$7,MATCH($C108,$D$4:$D$7,0))),"")))</f>
        <v/>
      </c>
      <c r="P108" s="43" t="str">
        <f aca="false">IF($E108="","",N($B$4)*M108)</f>
        <v/>
      </c>
      <c r="Q108" s="44" t="str">
        <f aca="false">IF(OR($E108="",$F108=""),"",ABS($E108-$F108))</f>
        <v/>
      </c>
      <c r="R108" s="45" t="str">
        <f aca="false">IF(OR($C108&lt;&gt;"Forex",Q108=""),"",Q108/IF($K108="",0.0001,$K108))</f>
        <v/>
      </c>
      <c r="S108" s="43" t="str">
        <f aca="false">IF(OR($C108&lt;&gt;"Forex",N108=""),"",IF($K108="",0.0001,$K108)*N108*IF($J108="",1,$J108))</f>
        <v/>
      </c>
      <c r="T108" s="43" t="str">
        <f aca="false">IF(OR(Q108="",N108=""),"",IF(Q108=0,"",Q108*N108*IF($J108="",1,$J108)))</f>
        <v/>
      </c>
      <c r="U108" s="42" t="str">
        <f aca="false">IF(OR(T108="",O108=""),"",ROUNDDOWN(P108/T108/O108+0.000000001,0)*O108)</f>
        <v/>
      </c>
      <c r="V108" s="42" t="str">
        <f aca="false">IF(U108="","",IF(N(INDEX($G$4:$G$7,MATCH($C108,$D$4:$D$7,0)))=0,"",ROUNDDOWN(N($B$4)*INDEX($G$4:$G$7,MATCH($C108,$D$4:$D$7,0))/($E108*N108*IF($J108="",1,$J108))/O108+0.000000001,0)*O108))</f>
        <v/>
      </c>
      <c r="W108" s="46" t="str">
        <f aca="false">IF(U108="","",IF(V108="",U108,MIN(U108,V108)))</f>
        <v/>
      </c>
      <c r="X108" s="47" t="str">
        <f aca="false">IF($E108="","",IFERROR(INDEX($H$4:$H$7,MATCH($C108,$D$4:$D$7,0)),""))</f>
        <v/>
      </c>
      <c r="Y108" s="43" t="str">
        <f aca="false">IF(W108="","",W108*T108)</f>
        <v/>
      </c>
      <c r="Z108" s="40" t="str">
        <f aca="false">IF(OR(Y108="",N($B$4)=0),"",Y108/$B$4)</f>
        <v/>
      </c>
      <c r="AA108" s="43" t="str">
        <f aca="false">IF(W108="","",W108*$E108*N108*IF($J108="",1,$J108))</f>
        <v/>
      </c>
      <c r="AB108" s="44" t="str">
        <f aca="false">IF(OR(Q108="",N(Q108)=0),"",IF($G108&lt;&gt;"",$G108,$E108+SIGN($E108-$F108)*$B$6*Q108))</f>
        <v/>
      </c>
      <c r="AC108" s="48" t="str">
        <f aca="false">IF(AB108="","",ABS(AB108-$E108)/Q108)</f>
        <v/>
      </c>
      <c r="AD108" s="43" t="str">
        <f aca="false">IF(OR(W108="",AB108=""),"",W108*ABS(AB108-$E108)*N108*IF($J108="",1,$J108))</f>
        <v/>
      </c>
      <c r="AE108" s="47" t="str">
        <f aca="false">IF($E108="","",IF(N($B$4)&lt;=0,"Enter account size",IF(ISNA(MATCH($C108,$D$4:$D$7,0)),"Pick a market",IF($F108="","Enter stop price",IF(Q108=0,"Stop equals entry",IF(AND($D108="Long",$F108&gt;$E108),"Stop above entry for a long",IF(AND($D108="Short",$F108&lt;$E108),"Stop below entry for a short",IF(N108="","Enter multiplier",IF(AND($G108&lt;&gt;"",($G108-$E108)*($E108-$F108)&lt;=0),"Target on wrong side of entry",IF(W108=0,"Size rounds to 0: risk too small",IF(W108&lt;U108,"Capped by max position","OK")))))))))))</f>
        <v/>
      </c>
    </row>
    <row r="109" customFormat="false" ht="15" hidden="false" customHeight="false" outlineLevel="0" collapsed="false">
      <c r="A109" s="32"/>
      <c r="B109" s="33"/>
      <c r="C109" s="54"/>
      <c r="D109" s="54"/>
      <c r="E109" s="34"/>
      <c r="F109" s="34"/>
      <c r="G109" s="34"/>
      <c r="H109" s="35"/>
      <c r="I109" s="36"/>
      <c r="J109" s="37"/>
      <c r="K109" s="38"/>
      <c r="L109" s="39"/>
      <c r="M109" s="40" t="str">
        <f aca="false">IF($E109="","",IF($H109&lt;&gt;"",$H109,$B$5))</f>
        <v/>
      </c>
      <c r="N109" s="41" t="str">
        <f aca="false">IF($E109="","",IF($I109&lt;&gt;"",$I109,IFERROR(IF(N(INDEX($E$4:$E$7,MATCH($C109,$D$4:$D$7,0)))=0,"",INDEX($E$4:$E$7,MATCH($C109,$D$4:$D$7,0))),"")))</f>
        <v/>
      </c>
      <c r="O109" s="42" t="str">
        <f aca="false">IF($E109="","",IF($L109&lt;&gt;"",$L109,IFERROR(IF(N(INDEX($F$4:$F$7,MATCH($C109,$D$4:$D$7,0)))=0,"",INDEX($F$4:$F$7,MATCH($C109,$D$4:$D$7,0))),"")))</f>
        <v/>
      </c>
      <c r="P109" s="43" t="str">
        <f aca="false">IF($E109="","",N($B$4)*M109)</f>
        <v/>
      </c>
      <c r="Q109" s="44" t="str">
        <f aca="false">IF(OR($E109="",$F109=""),"",ABS($E109-$F109))</f>
        <v/>
      </c>
      <c r="R109" s="45" t="str">
        <f aca="false">IF(OR($C109&lt;&gt;"Forex",Q109=""),"",Q109/IF($K109="",0.0001,$K109))</f>
        <v/>
      </c>
      <c r="S109" s="43" t="str">
        <f aca="false">IF(OR($C109&lt;&gt;"Forex",N109=""),"",IF($K109="",0.0001,$K109)*N109*IF($J109="",1,$J109))</f>
        <v/>
      </c>
      <c r="T109" s="43" t="str">
        <f aca="false">IF(OR(Q109="",N109=""),"",IF(Q109=0,"",Q109*N109*IF($J109="",1,$J109)))</f>
        <v/>
      </c>
      <c r="U109" s="42" t="str">
        <f aca="false">IF(OR(T109="",O109=""),"",ROUNDDOWN(P109/T109/O109+0.000000001,0)*O109)</f>
        <v/>
      </c>
      <c r="V109" s="42" t="str">
        <f aca="false">IF(U109="","",IF(N(INDEX($G$4:$G$7,MATCH($C109,$D$4:$D$7,0)))=0,"",ROUNDDOWN(N($B$4)*INDEX($G$4:$G$7,MATCH($C109,$D$4:$D$7,0))/($E109*N109*IF($J109="",1,$J109))/O109+0.000000001,0)*O109))</f>
        <v/>
      </c>
      <c r="W109" s="46" t="str">
        <f aca="false">IF(U109="","",IF(V109="",U109,MIN(U109,V109)))</f>
        <v/>
      </c>
      <c r="X109" s="47" t="str">
        <f aca="false">IF($E109="","",IFERROR(INDEX($H$4:$H$7,MATCH($C109,$D$4:$D$7,0)),""))</f>
        <v/>
      </c>
      <c r="Y109" s="43" t="str">
        <f aca="false">IF(W109="","",W109*T109)</f>
        <v/>
      </c>
      <c r="Z109" s="40" t="str">
        <f aca="false">IF(OR(Y109="",N($B$4)=0),"",Y109/$B$4)</f>
        <v/>
      </c>
      <c r="AA109" s="43" t="str">
        <f aca="false">IF(W109="","",W109*$E109*N109*IF($J109="",1,$J109))</f>
        <v/>
      </c>
      <c r="AB109" s="44" t="str">
        <f aca="false">IF(OR(Q109="",N(Q109)=0),"",IF($G109&lt;&gt;"",$G109,$E109+SIGN($E109-$F109)*$B$6*Q109))</f>
        <v/>
      </c>
      <c r="AC109" s="48" t="str">
        <f aca="false">IF(AB109="","",ABS(AB109-$E109)/Q109)</f>
        <v/>
      </c>
      <c r="AD109" s="43" t="str">
        <f aca="false">IF(OR(W109="",AB109=""),"",W109*ABS(AB109-$E109)*N109*IF($J109="",1,$J109))</f>
        <v/>
      </c>
      <c r="AE109" s="47" t="str">
        <f aca="false">IF($E109="","",IF(N($B$4)&lt;=0,"Enter account size",IF(ISNA(MATCH($C109,$D$4:$D$7,0)),"Pick a market",IF($F109="","Enter stop price",IF(Q109=0,"Stop equals entry",IF(AND($D109="Long",$F109&gt;$E109),"Stop above entry for a long",IF(AND($D109="Short",$F109&lt;$E109),"Stop below entry for a short",IF(N109="","Enter multiplier",IF(AND($G109&lt;&gt;"",($G109-$E109)*($E109-$F109)&lt;=0),"Target on wrong side of entry",IF(W109=0,"Size rounds to 0: risk too small",IF(W109&lt;U109,"Capped by max position","OK")))))))))))</f>
        <v/>
      </c>
    </row>
    <row r="110" customFormat="false" ht="15" hidden="false" customHeight="false" outlineLevel="0" collapsed="false">
      <c r="A110" s="32"/>
      <c r="B110" s="33"/>
      <c r="C110" s="54"/>
      <c r="D110" s="54"/>
      <c r="E110" s="34"/>
      <c r="F110" s="34"/>
      <c r="G110" s="34"/>
      <c r="H110" s="35"/>
      <c r="I110" s="36"/>
      <c r="J110" s="37"/>
      <c r="K110" s="38"/>
      <c r="L110" s="39"/>
      <c r="M110" s="40" t="str">
        <f aca="false">IF($E110="","",IF($H110&lt;&gt;"",$H110,$B$5))</f>
        <v/>
      </c>
      <c r="N110" s="41" t="str">
        <f aca="false">IF($E110="","",IF($I110&lt;&gt;"",$I110,IFERROR(IF(N(INDEX($E$4:$E$7,MATCH($C110,$D$4:$D$7,0)))=0,"",INDEX($E$4:$E$7,MATCH($C110,$D$4:$D$7,0))),"")))</f>
        <v/>
      </c>
      <c r="O110" s="42" t="str">
        <f aca="false">IF($E110="","",IF($L110&lt;&gt;"",$L110,IFERROR(IF(N(INDEX($F$4:$F$7,MATCH($C110,$D$4:$D$7,0)))=0,"",INDEX($F$4:$F$7,MATCH($C110,$D$4:$D$7,0))),"")))</f>
        <v/>
      </c>
      <c r="P110" s="43" t="str">
        <f aca="false">IF($E110="","",N($B$4)*M110)</f>
        <v/>
      </c>
      <c r="Q110" s="44" t="str">
        <f aca="false">IF(OR($E110="",$F110=""),"",ABS($E110-$F110))</f>
        <v/>
      </c>
      <c r="R110" s="45" t="str">
        <f aca="false">IF(OR($C110&lt;&gt;"Forex",Q110=""),"",Q110/IF($K110="",0.0001,$K110))</f>
        <v/>
      </c>
      <c r="S110" s="43" t="str">
        <f aca="false">IF(OR($C110&lt;&gt;"Forex",N110=""),"",IF($K110="",0.0001,$K110)*N110*IF($J110="",1,$J110))</f>
        <v/>
      </c>
      <c r="T110" s="43" t="str">
        <f aca="false">IF(OR(Q110="",N110=""),"",IF(Q110=0,"",Q110*N110*IF($J110="",1,$J110)))</f>
        <v/>
      </c>
      <c r="U110" s="42" t="str">
        <f aca="false">IF(OR(T110="",O110=""),"",ROUNDDOWN(P110/T110/O110+0.000000001,0)*O110)</f>
        <v/>
      </c>
      <c r="V110" s="42" t="str">
        <f aca="false">IF(U110="","",IF(N(INDEX($G$4:$G$7,MATCH($C110,$D$4:$D$7,0)))=0,"",ROUNDDOWN(N($B$4)*INDEX($G$4:$G$7,MATCH($C110,$D$4:$D$7,0))/($E110*N110*IF($J110="",1,$J110))/O110+0.000000001,0)*O110))</f>
        <v/>
      </c>
      <c r="W110" s="46" t="str">
        <f aca="false">IF(U110="","",IF(V110="",U110,MIN(U110,V110)))</f>
        <v/>
      </c>
      <c r="X110" s="47" t="str">
        <f aca="false">IF($E110="","",IFERROR(INDEX($H$4:$H$7,MATCH($C110,$D$4:$D$7,0)),""))</f>
        <v/>
      </c>
      <c r="Y110" s="43" t="str">
        <f aca="false">IF(W110="","",W110*T110)</f>
        <v/>
      </c>
      <c r="Z110" s="40" t="str">
        <f aca="false">IF(OR(Y110="",N($B$4)=0),"",Y110/$B$4)</f>
        <v/>
      </c>
      <c r="AA110" s="43" t="str">
        <f aca="false">IF(W110="","",W110*$E110*N110*IF($J110="",1,$J110))</f>
        <v/>
      </c>
      <c r="AB110" s="44" t="str">
        <f aca="false">IF(OR(Q110="",N(Q110)=0),"",IF($G110&lt;&gt;"",$G110,$E110+SIGN($E110-$F110)*$B$6*Q110))</f>
        <v/>
      </c>
      <c r="AC110" s="48" t="str">
        <f aca="false">IF(AB110="","",ABS(AB110-$E110)/Q110)</f>
        <v/>
      </c>
      <c r="AD110" s="43" t="str">
        <f aca="false">IF(OR(W110="",AB110=""),"",W110*ABS(AB110-$E110)*N110*IF($J110="",1,$J110))</f>
        <v/>
      </c>
      <c r="AE110" s="47" t="str">
        <f aca="false">IF($E110="","",IF(N($B$4)&lt;=0,"Enter account size",IF(ISNA(MATCH($C110,$D$4:$D$7,0)),"Pick a market",IF($F110="","Enter stop price",IF(Q110=0,"Stop equals entry",IF(AND($D110="Long",$F110&gt;$E110),"Stop above entry for a long",IF(AND($D110="Short",$F110&lt;$E110),"Stop below entry for a short",IF(N110="","Enter multiplier",IF(AND($G110&lt;&gt;"",($G110-$E110)*($E110-$F110)&lt;=0),"Target on wrong side of entry",IF(W110=0,"Size rounds to 0: risk too small",IF(W110&lt;U110,"Capped by max position","OK")))))))))))</f>
        <v/>
      </c>
    </row>
    <row r="111" customFormat="false" ht="15" hidden="false" customHeight="false" outlineLevel="0" collapsed="false">
      <c r="A111" s="32"/>
      <c r="B111" s="33"/>
      <c r="C111" s="54"/>
      <c r="D111" s="54"/>
      <c r="E111" s="34"/>
      <c r="F111" s="34"/>
      <c r="G111" s="34"/>
      <c r="H111" s="35"/>
      <c r="I111" s="36"/>
      <c r="J111" s="37"/>
      <c r="K111" s="38"/>
      <c r="L111" s="39"/>
      <c r="M111" s="40" t="str">
        <f aca="false">IF($E111="","",IF($H111&lt;&gt;"",$H111,$B$5))</f>
        <v/>
      </c>
      <c r="N111" s="41" t="str">
        <f aca="false">IF($E111="","",IF($I111&lt;&gt;"",$I111,IFERROR(IF(N(INDEX($E$4:$E$7,MATCH($C111,$D$4:$D$7,0)))=0,"",INDEX($E$4:$E$7,MATCH($C111,$D$4:$D$7,0))),"")))</f>
        <v/>
      </c>
      <c r="O111" s="42" t="str">
        <f aca="false">IF($E111="","",IF($L111&lt;&gt;"",$L111,IFERROR(IF(N(INDEX($F$4:$F$7,MATCH($C111,$D$4:$D$7,0)))=0,"",INDEX($F$4:$F$7,MATCH($C111,$D$4:$D$7,0))),"")))</f>
        <v/>
      </c>
      <c r="P111" s="43" t="str">
        <f aca="false">IF($E111="","",N($B$4)*M111)</f>
        <v/>
      </c>
      <c r="Q111" s="44" t="str">
        <f aca="false">IF(OR($E111="",$F111=""),"",ABS($E111-$F111))</f>
        <v/>
      </c>
      <c r="R111" s="45" t="str">
        <f aca="false">IF(OR($C111&lt;&gt;"Forex",Q111=""),"",Q111/IF($K111="",0.0001,$K111))</f>
        <v/>
      </c>
      <c r="S111" s="43" t="str">
        <f aca="false">IF(OR($C111&lt;&gt;"Forex",N111=""),"",IF($K111="",0.0001,$K111)*N111*IF($J111="",1,$J111))</f>
        <v/>
      </c>
      <c r="T111" s="43" t="str">
        <f aca="false">IF(OR(Q111="",N111=""),"",IF(Q111=0,"",Q111*N111*IF($J111="",1,$J111)))</f>
        <v/>
      </c>
      <c r="U111" s="42" t="str">
        <f aca="false">IF(OR(T111="",O111=""),"",ROUNDDOWN(P111/T111/O111+0.000000001,0)*O111)</f>
        <v/>
      </c>
      <c r="V111" s="42" t="str">
        <f aca="false">IF(U111="","",IF(N(INDEX($G$4:$G$7,MATCH($C111,$D$4:$D$7,0)))=0,"",ROUNDDOWN(N($B$4)*INDEX($G$4:$G$7,MATCH($C111,$D$4:$D$7,0))/($E111*N111*IF($J111="",1,$J111))/O111+0.000000001,0)*O111))</f>
        <v/>
      </c>
      <c r="W111" s="46" t="str">
        <f aca="false">IF(U111="","",IF(V111="",U111,MIN(U111,V111)))</f>
        <v/>
      </c>
      <c r="X111" s="47" t="str">
        <f aca="false">IF($E111="","",IFERROR(INDEX($H$4:$H$7,MATCH($C111,$D$4:$D$7,0)),""))</f>
        <v/>
      </c>
      <c r="Y111" s="43" t="str">
        <f aca="false">IF(W111="","",W111*T111)</f>
        <v/>
      </c>
      <c r="Z111" s="40" t="str">
        <f aca="false">IF(OR(Y111="",N($B$4)=0),"",Y111/$B$4)</f>
        <v/>
      </c>
      <c r="AA111" s="43" t="str">
        <f aca="false">IF(W111="","",W111*$E111*N111*IF($J111="",1,$J111))</f>
        <v/>
      </c>
      <c r="AB111" s="44" t="str">
        <f aca="false">IF(OR(Q111="",N(Q111)=0),"",IF($G111&lt;&gt;"",$G111,$E111+SIGN($E111-$F111)*$B$6*Q111))</f>
        <v/>
      </c>
      <c r="AC111" s="48" t="str">
        <f aca="false">IF(AB111="","",ABS(AB111-$E111)/Q111)</f>
        <v/>
      </c>
      <c r="AD111" s="43" t="str">
        <f aca="false">IF(OR(W111="",AB111=""),"",W111*ABS(AB111-$E111)*N111*IF($J111="",1,$J111))</f>
        <v/>
      </c>
      <c r="AE111" s="47" t="str">
        <f aca="false">IF($E111="","",IF(N($B$4)&lt;=0,"Enter account size",IF(ISNA(MATCH($C111,$D$4:$D$7,0)),"Pick a market",IF($F111="","Enter stop price",IF(Q111=0,"Stop equals entry",IF(AND($D111="Long",$F111&gt;$E111),"Stop above entry for a long",IF(AND($D111="Short",$F111&lt;$E111),"Stop below entry for a short",IF(N111="","Enter multiplier",IF(AND($G111&lt;&gt;"",($G111-$E111)*($E111-$F111)&lt;=0),"Target on wrong side of entry",IF(W111=0,"Size rounds to 0: risk too small",IF(W111&lt;U111,"Capped by max position","OK")))))))))))</f>
        <v/>
      </c>
    </row>
    <row r="112" customFormat="false" ht="15" hidden="false" customHeight="false" outlineLevel="0" collapsed="false">
      <c r="A112" s="32"/>
      <c r="B112" s="33"/>
      <c r="C112" s="54"/>
      <c r="D112" s="54"/>
      <c r="E112" s="34"/>
      <c r="F112" s="34"/>
      <c r="G112" s="34"/>
      <c r="H112" s="35"/>
      <c r="I112" s="36"/>
      <c r="J112" s="37"/>
      <c r="K112" s="38"/>
      <c r="L112" s="39"/>
      <c r="M112" s="40" t="str">
        <f aca="false">IF($E112="","",IF($H112&lt;&gt;"",$H112,$B$5))</f>
        <v/>
      </c>
      <c r="N112" s="41" t="str">
        <f aca="false">IF($E112="","",IF($I112&lt;&gt;"",$I112,IFERROR(IF(N(INDEX($E$4:$E$7,MATCH($C112,$D$4:$D$7,0)))=0,"",INDEX($E$4:$E$7,MATCH($C112,$D$4:$D$7,0))),"")))</f>
        <v/>
      </c>
      <c r="O112" s="42" t="str">
        <f aca="false">IF($E112="","",IF($L112&lt;&gt;"",$L112,IFERROR(IF(N(INDEX($F$4:$F$7,MATCH($C112,$D$4:$D$7,0)))=0,"",INDEX($F$4:$F$7,MATCH($C112,$D$4:$D$7,0))),"")))</f>
        <v/>
      </c>
      <c r="P112" s="43" t="str">
        <f aca="false">IF($E112="","",N($B$4)*M112)</f>
        <v/>
      </c>
      <c r="Q112" s="44" t="str">
        <f aca="false">IF(OR($E112="",$F112=""),"",ABS($E112-$F112))</f>
        <v/>
      </c>
      <c r="R112" s="45" t="str">
        <f aca="false">IF(OR($C112&lt;&gt;"Forex",Q112=""),"",Q112/IF($K112="",0.0001,$K112))</f>
        <v/>
      </c>
      <c r="S112" s="43" t="str">
        <f aca="false">IF(OR($C112&lt;&gt;"Forex",N112=""),"",IF($K112="",0.0001,$K112)*N112*IF($J112="",1,$J112))</f>
        <v/>
      </c>
      <c r="T112" s="43" t="str">
        <f aca="false">IF(OR(Q112="",N112=""),"",IF(Q112=0,"",Q112*N112*IF($J112="",1,$J112)))</f>
        <v/>
      </c>
      <c r="U112" s="42" t="str">
        <f aca="false">IF(OR(T112="",O112=""),"",ROUNDDOWN(P112/T112/O112+0.000000001,0)*O112)</f>
        <v/>
      </c>
      <c r="V112" s="42" t="str">
        <f aca="false">IF(U112="","",IF(N(INDEX($G$4:$G$7,MATCH($C112,$D$4:$D$7,0)))=0,"",ROUNDDOWN(N($B$4)*INDEX($G$4:$G$7,MATCH($C112,$D$4:$D$7,0))/($E112*N112*IF($J112="",1,$J112))/O112+0.000000001,0)*O112))</f>
        <v/>
      </c>
      <c r="W112" s="46" t="str">
        <f aca="false">IF(U112="","",IF(V112="",U112,MIN(U112,V112)))</f>
        <v/>
      </c>
      <c r="X112" s="47" t="str">
        <f aca="false">IF($E112="","",IFERROR(INDEX($H$4:$H$7,MATCH($C112,$D$4:$D$7,0)),""))</f>
        <v/>
      </c>
      <c r="Y112" s="43" t="str">
        <f aca="false">IF(W112="","",W112*T112)</f>
        <v/>
      </c>
      <c r="Z112" s="40" t="str">
        <f aca="false">IF(OR(Y112="",N($B$4)=0),"",Y112/$B$4)</f>
        <v/>
      </c>
      <c r="AA112" s="43" t="str">
        <f aca="false">IF(W112="","",W112*$E112*N112*IF($J112="",1,$J112))</f>
        <v/>
      </c>
      <c r="AB112" s="44" t="str">
        <f aca="false">IF(OR(Q112="",N(Q112)=0),"",IF($G112&lt;&gt;"",$G112,$E112+SIGN($E112-$F112)*$B$6*Q112))</f>
        <v/>
      </c>
      <c r="AC112" s="48" t="str">
        <f aca="false">IF(AB112="","",ABS(AB112-$E112)/Q112)</f>
        <v/>
      </c>
      <c r="AD112" s="43" t="str">
        <f aca="false">IF(OR(W112="",AB112=""),"",W112*ABS(AB112-$E112)*N112*IF($J112="",1,$J112))</f>
        <v/>
      </c>
      <c r="AE112" s="47" t="str">
        <f aca="false">IF($E112="","",IF(N($B$4)&lt;=0,"Enter account size",IF(ISNA(MATCH($C112,$D$4:$D$7,0)),"Pick a market",IF($F112="","Enter stop price",IF(Q112=0,"Stop equals entry",IF(AND($D112="Long",$F112&gt;$E112),"Stop above entry for a long",IF(AND($D112="Short",$F112&lt;$E112),"Stop below entry for a short",IF(N112="","Enter multiplier",IF(AND($G112&lt;&gt;"",($G112-$E112)*($E112-$F112)&lt;=0),"Target on wrong side of entry",IF(W112=0,"Size rounds to 0: risk too small",IF(W112&lt;U112,"Capped by max position","OK")))))))))))</f>
        <v/>
      </c>
    </row>
    <row r="113" customFormat="false" ht="15" hidden="false" customHeight="false" outlineLevel="0" collapsed="false">
      <c r="A113" s="32"/>
      <c r="B113" s="33"/>
      <c r="C113" s="54"/>
      <c r="D113" s="54"/>
      <c r="E113" s="34"/>
      <c r="F113" s="34"/>
      <c r="G113" s="34"/>
      <c r="H113" s="35"/>
      <c r="I113" s="36"/>
      <c r="J113" s="37"/>
      <c r="K113" s="38"/>
      <c r="L113" s="39"/>
      <c r="M113" s="40" t="str">
        <f aca="false">IF($E113="","",IF($H113&lt;&gt;"",$H113,$B$5))</f>
        <v/>
      </c>
      <c r="N113" s="41" t="str">
        <f aca="false">IF($E113="","",IF($I113&lt;&gt;"",$I113,IFERROR(IF(N(INDEX($E$4:$E$7,MATCH($C113,$D$4:$D$7,0)))=0,"",INDEX($E$4:$E$7,MATCH($C113,$D$4:$D$7,0))),"")))</f>
        <v/>
      </c>
      <c r="O113" s="42" t="str">
        <f aca="false">IF($E113="","",IF($L113&lt;&gt;"",$L113,IFERROR(IF(N(INDEX($F$4:$F$7,MATCH($C113,$D$4:$D$7,0)))=0,"",INDEX($F$4:$F$7,MATCH($C113,$D$4:$D$7,0))),"")))</f>
        <v/>
      </c>
      <c r="P113" s="43" t="str">
        <f aca="false">IF($E113="","",N($B$4)*M113)</f>
        <v/>
      </c>
      <c r="Q113" s="44" t="str">
        <f aca="false">IF(OR($E113="",$F113=""),"",ABS($E113-$F113))</f>
        <v/>
      </c>
      <c r="R113" s="45" t="str">
        <f aca="false">IF(OR($C113&lt;&gt;"Forex",Q113=""),"",Q113/IF($K113="",0.0001,$K113))</f>
        <v/>
      </c>
      <c r="S113" s="43" t="str">
        <f aca="false">IF(OR($C113&lt;&gt;"Forex",N113=""),"",IF($K113="",0.0001,$K113)*N113*IF($J113="",1,$J113))</f>
        <v/>
      </c>
      <c r="T113" s="43" t="str">
        <f aca="false">IF(OR(Q113="",N113=""),"",IF(Q113=0,"",Q113*N113*IF($J113="",1,$J113)))</f>
        <v/>
      </c>
      <c r="U113" s="42" t="str">
        <f aca="false">IF(OR(T113="",O113=""),"",ROUNDDOWN(P113/T113/O113+0.000000001,0)*O113)</f>
        <v/>
      </c>
      <c r="V113" s="42" t="str">
        <f aca="false">IF(U113="","",IF(N(INDEX($G$4:$G$7,MATCH($C113,$D$4:$D$7,0)))=0,"",ROUNDDOWN(N($B$4)*INDEX($G$4:$G$7,MATCH($C113,$D$4:$D$7,0))/($E113*N113*IF($J113="",1,$J113))/O113+0.000000001,0)*O113))</f>
        <v/>
      </c>
      <c r="W113" s="46" t="str">
        <f aca="false">IF(U113="","",IF(V113="",U113,MIN(U113,V113)))</f>
        <v/>
      </c>
      <c r="X113" s="47" t="str">
        <f aca="false">IF($E113="","",IFERROR(INDEX($H$4:$H$7,MATCH($C113,$D$4:$D$7,0)),""))</f>
        <v/>
      </c>
      <c r="Y113" s="43" t="str">
        <f aca="false">IF(W113="","",W113*T113)</f>
        <v/>
      </c>
      <c r="Z113" s="40" t="str">
        <f aca="false">IF(OR(Y113="",N($B$4)=0),"",Y113/$B$4)</f>
        <v/>
      </c>
      <c r="AA113" s="43" t="str">
        <f aca="false">IF(W113="","",W113*$E113*N113*IF($J113="",1,$J113))</f>
        <v/>
      </c>
      <c r="AB113" s="44" t="str">
        <f aca="false">IF(OR(Q113="",N(Q113)=0),"",IF($G113&lt;&gt;"",$G113,$E113+SIGN($E113-$F113)*$B$6*Q113))</f>
        <v/>
      </c>
      <c r="AC113" s="48" t="str">
        <f aca="false">IF(AB113="","",ABS(AB113-$E113)/Q113)</f>
        <v/>
      </c>
      <c r="AD113" s="43" t="str">
        <f aca="false">IF(OR(W113="",AB113=""),"",W113*ABS(AB113-$E113)*N113*IF($J113="",1,$J113))</f>
        <v/>
      </c>
      <c r="AE113" s="47" t="str">
        <f aca="false">IF($E113="","",IF(N($B$4)&lt;=0,"Enter account size",IF(ISNA(MATCH($C113,$D$4:$D$7,0)),"Pick a market",IF($F113="","Enter stop price",IF(Q113=0,"Stop equals entry",IF(AND($D113="Long",$F113&gt;$E113),"Stop above entry for a long",IF(AND($D113="Short",$F113&lt;$E113),"Stop below entry for a short",IF(N113="","Enter multiplier",IF(AND($G113&lt;&gt;"",($G113-$E113)*($E113-$F113)&lt;=0),"Target on wrong side of entry",IF(W113=0,"Size rounds to 0: risk too small",IF(W113&lt;U113,"Capped by max position","OK")))))))))))</f>
        <v/>
      </c>
    </row>
    <row r="114" customFormat="false" ht="15" hidden="false" customHeight="false" outlineLevel="0" collapsed="false">
      <c r="A114" s="32"/>
      <c r="B114" s="33"/>
      <c r="C114" s="54"/>
      <c r="D114" s="54"/>
      <c r="E114" s="34"/>
      <c r="F114" s="34"/>
      <c r="G114" s="34"/>
      <c r="H114" s="35"/>
      <c r="I114" s="36"/>
      <c r="J114" s="37"/>
      <c r="K114" s="38"/>
      <c r="L114" s="39"/>
      <c r="M114" s="40" t="str">
        <f aca="false">IF($E114="","",IF($H114&lt;&gt;"",$H114,$B$5))</f>
        <v/>
      </c>
      <c r="N114" s="41" t="str">
        <f aca="false">IF($E114="","",IF($I114&lt;&gt;"",$I114,IFERROR(IF(N(INDEX($E$4:$E$7,MATCH($C114,$D$4:$D$7,0)))=0,"",INDEX($E$4:$E$7,MATCH($C114,$D$4:$D$7,0))),"")))</f>
        <v/>
      </c>
      <c r="O114" s="42" t="str">
        <f aca="false">IF($E114="","",IF($L114&lt;&gt;"",$L114,IFERROR(IF(N(INDEX($F$4:$F$7,MATCH($C114,$D$4:$D$7,0)))=0,"",INDEX($F$4:$F$7,MATCH($C114,$D$4:$D$7,0))),"")))</f>
        <v/>
      </c>
      <c r="P114" s="43" t="str">
        <f aca="false">IF($E114="","",N($B$4)*M114)</f>
        <v/>
      </c>
      <c r="Q114" s="44" t="str">
        <f aca="false">IF(OR($E114="",$F114=""),"",ABS($E114-$F114))</f>
        <v/>
      </c>
      <c r="R114" s="45" t="str">
        <f aca="false">IF(OR($C114&lt;&gt;"Forex",Q114=""),"",Q114/IF($K114="",0.0001,$K114))</f>
        <v/>
      </c>
      <c r="S114" s="43" t="str">
        <f aca="false">IF(OR($C114&lt;&gt;"Forex",N114=""),"",IF($K114="",0.0001,$K114)*N114*IF($J114="",1,$J114))</f>
        <v/>
      </c>
      <c r="T114" s="43" t="str">
        <f aca="false">IF(OR(Q114="",N114=""),"",IF(Q114=0,"",Q114*N114*IF($J114="",1,$J114)))</f>
        <v/>
      </c>
      <c r="U114" s="42" t="str">
        <f aca="false">IF(OR(T114="",O114=""),"",ROUNDDOWN(P114/T114/O114+0.000000001,0)*O114)</f>
        <v/>
      </c>
      <c r="V114" s="42" t="str">
        <f aca="false">IF(U114="","",IF(N(INDEX($G$4:$G$7,MATCH($C114,$D$4:$D$7,0)))=0,"",ROUNDDOWN(N($B$4)*INDEX($G$4:$G$7,MATCH($C114,$D$4:$D$7,0))/($E114*N114*IF($J114="",1,$J114))/O114+0.000000001,0)*O114))</f>
        <v/>
      </c>
      <c r="W114" s="46" t="str">
        <f aca="false">IF(U114="","",IF(V114="",U114,MIN(U114,V114)))</f>
        <v/>
      </c>
      <c r="X114" s="47" t="str">
        <f aca="false">IF($E114="","",IFERROR(INDEX($H$4:$H$7,MATCH($C114,$D$4:$D$7,0)),""))</f>
        <v/>
      </c>
      <c r="Y114" s="43" t="str">
        <f aca="false">IF(W114="","",W114*T114)</f>
        <v/>
      </c>
      <c r="Z114" s="40" t="str">
        <f aca="false">IF(OR(Y114="",N($B$4)=0),"",Y114/$B$4)</f>
        <v/>
      </c>
      <c r="AA114" s="43" t="str">
        <f aca="false">IF(W114="","",W114*$E114*N114*IF($J114="",1,$J114))</f>
        <v/>
      </c>
      <c r="AB114" s="44" t="str">
        <f aca="false">IF(OR(Q114="",N(Q114)=0),"",IF($G114&lt;&gt;"",$G114,$E114+SIGN($E114-$F114)*$B$6*Q114))</f>
        <v/>
      </c>
      <c r="AC114" s="48" t="str">
        <f aca="false">IF(AB114="","",ABS(AB114-$E114)/Q114)</f>
        <v/>
      </c>
      <c r="AD114" s="43" t="str">
        <f aca="false">IF(OR(W114="",AB114=""),"",W114*ABS(AB114-$E114)*N114*IF($J114="",1,$J114))</f>
        <v/>
      </c>
      <c r="AE114" s="47" t="str">
        <f aca="false">IF($E114="","",IF(N($B$4)&lt;=0,"Enter account size",IF(ISNA(MATCH($C114,$D$4:$D$7,0)),"Pick a market",IF($F114="","Enter stop price",IF(Q114=0,"Stop equals entry",IF(AND($D114="Long",$F114&gt;$E114),"Stop above entry for a long",IF(AND($D114="Short",$F114&lt;$E114),"Stop below entry for a short",IF(N114="","Enter multiplier",IF(AND($G114&lt;&gt;"",($G114-$E114)*($E114-$F114)&lt;=0),"Target on wrong side of entry",IF(W114=0,"Size rounds to 0: risk too small",IF(W114&lt;U114,"Capped by max position","OK")))))))))))</f>
        <v/>
      </c>
    </row>
    <row r="115" customFormat="false" ht="15" hidden="false" customHeight="false" outlineLevel="0" collapsed="false">
      <c r="A115" s="32"/>
      <c r="B115" s="33"/>
      <c r="C115" s="54"/>
      <c r="D115" s="54"/>
      <c r="E115" s="34"/>
      <c r="F115" s="34"/>
      <c r="G115" s="34"/>
      <c r="H115" s="35"/>
      <c r="I115" s="36"/>
      <c r="J115" s="37"/>
      <c r="K115" s="38"/>
      <c r="L115" s="39"/>
      <c r="M115" s="40" t="str">
        <f aca="false">IF($E115="","",IF($H115&lt;&gt;"",$H115,$B$5))</f>
        <v/>
      </c>
      <c r="N115" s="41" t="str">
        <f aca="false">IF($E115="","",IF($I115&lt;&gt;"",$I115,IFERROR(IF(N(INDEX($E$4:$E$7,MATCH($C115,$D$4:$D$7,0)))=0,"",INDEX($E$4:$E$7,MATCH($C115,$D$4:$D$7,0))),"")))</f>
        <v/>
      </c>
      <c r="O115" s="42" t="str">
        <f aca="false">IF($E115="","",IF($L115&lt;&gt;"",$L115,IFERROR(IF(N(INDEX($F$4:$F$7,MATCH($C115,$D$4:$D$7,0)))=0,"",INDEX($F$4:$F$7,MATCH($C115,$D$4:$D$7,0))),"")))</f>
        <v/>
      </c>
      <c r="P115" s="43" t="str">
        <f aca="false">IF($E115="","",N($B$4)*M115)</f>
        <v/>
      </c>
      <c r="Q115" s="44" t="str">
        <f aca="false">IF(OR($E115="",$F115=""),"",ABS($E115-$F115))</f>
        <v/>
      </c>
      <c r="R115" s="45" t="str">
        <f aca="false">IF(OR($C115&lt;&gt;"Forex",Q115=""),"",Q115/IF($K115="",0.0001,$K115))</f>
        <v/>
      </c>
      <c r="S115" s="43" t="str">
        <f aca="false">IF(OR($C115&lt;&gt;"Forex",N115=""),"",IF($K115="",0.0001,$K115)*N115*IF($J115="",1,$J115))</f>
        <v/>
      </c>
      <c r="T115" s="43" t="str">
        <f aca="false">IF(OR(Q115="",N115=""),"",IF(Q115=0,"",Q115*N115*IF($J115="",1,$J115)))</f>
        <v/>
      </c>
      <c r="U115" s="42" t="str">
        <f aca="false">IF(OR(T115="",O115=""),"",ROUNDDOWN(P115/T115/O115+0.000000001,0)*O115)</f>
        <v/>
      </c>
      <c r="V115" s="42" t="str">
        <f aca="false">IF(U115="","",IF(N(INDEX($G$4:$G$7,MATCH($C115,$D$4:$D$7,0)))=0,"",ROUNDDOWN(N($B$4)*INDEX($G$4:$G$7,MATCH($C115,$D$4:$D$7,0))/($E115*N115*IF($J115="",1,$J115))/O115+0.000000001,0)*O115))</f>
        <v/>
      </c>
      <c r="W115" s="46" t="str">
        <f aca="false">IF(U115="","",IF(V115="",U115,MIN(U115,V115)))</f>
        <v/>
      </c>
      <c r="X115" s="47" t="str">
        <f aca="false">IF($E115="","",IFERROR(INDEX($H$4:$H$7,MATCH($C115,$D$4:$D$7,0)),""))</f>
        <v/>
      </c>
      <c r="Y115" s="43" t="str">
        <f aca="false">IF(W115="","",W115*T115)</f>
        <v/>
      </c>
      <c r="Z115" s="40" t="str">
        <f aca="false">IF(OR(Y115="",N($B$4)=0),"",Y115/$B$4)</f>
        <v/>
      </c>
      <c r="AA115" s="43" t="str">
        <f aca="false">IF(W115="","",W115*$E115*N115*IF($J115="",1,$J115))</f>
        <v/>
      </c>
      <c r="AB115" s="44" t="str">
        <f aca="false">IF(OR(Q115="",N(Q115)=0),"",IF($G115&lt;&gt;"",$G115,$E115+SIGN($E115-$F115)*$B$6*Q115))</f>
        <v/>
      </c>
      <c r="AC115" s="48" t="str">
        <f aca="false">IF(AB115="","",ABS(AB115-$E115)/Q115)</f>
        <v/>
      </c>
      <c r="AD115" s="43" t="str">
        <f aca="false">IF(OR(W115="",AB115=""),"",W115*ABS(AB115-$E115)*N115*IF($J115="",1,$J115))</f>
        <v/>
      </c>
      <c r="AE115" s="47" t="str">
        <f aca="false">IF($E115="","",IF(N($B$4)&lt;=0,"Enter account size",IF(ISNA(MATCH($C115,$D$4:$D$7,0)),"Pick a market",IF($F115="","Enter stop price",IF(Q115=0,"Stop equals entry",IF(AND($D115="Long",$F115&gt;$E115),"Stop above entry for a long",IF(AND($D115="Short",$F115&lt;$E115),"Stop below entry for a short",IF(N115="","Enter multiplier",IF(AND($G115&lt;&gt;"",($G115-$E115)*($E115-$F115)&lt;=0),"Target on wrong side of entry",IF(W115=0,"Size rounds to 0: risk too small",IF(W115&lt;U115,"Capped by max position","OK")))))))))))</f>
        <v/>
      </c>
    </row>
    <row r="116" customFormat="false" ht="15" hidden="false" customHeight="false" outlineLevel="0" collapsed="false">
      <c r="A116" s="32"/>
      <c r="B116" s="33"/>
      <c r="C116" s="54"/>
      <c r="D116" s="54"/>
      <c r="E116" s="34"/>
      <c r="F116" s="34"/>
      <c r="G116" s="34"/>
      <c r="H116" s="35"/>
      <c r="I116" s="36"/>
      <c r="J116" s="37"/>
      <c r="K116" s="38"/>
      <c r="L116" s="39"/>
      <c r="M116" s="40" t="str">
        <f aca="false">IF($E116="","",IF($H116&lt;&gt;"",$H116,$B$5))</f>
        <v/>
      </c>
      <c r="N116" s="41" t="str">
        <f aca="false">IF($E116="","",IF($I116&lt;&gt;"",$I116,IFERROR(IF(N(INDEX($E$4:$E$7,MATCH($C116,$D$4:$D$7,0)))=0,"",INDEX($E$4:$E$7,MATCH($C116,$D$4:$D$7,0))),"")))</f>
        <v/>
      </c>
      <c r="O116" s="42" t="str">
        <f aca="false">IF($E116="","",IF($L116&lt;&gt;"",$L116,IFERROR(IF(N(INDEX($F$4:$F$7,MATCH($C116,$D$4:$D$7,0)))=0,"",INDEX($F$4:$F$7,MATCH($C116,$D$4:$D$7,0))),"")))</f>
        <v/>
      </c>
      <c r="P116" s="43" t="str">
        <f aca="false">IF($E116="","",N($B$4)*M116)</f>
        <v/>
      </c>
      <c r="Q116" s="44" t="str">
        <f aca="false">IF(OR($E116="",$F116=""),"",ABS($E116-$F116))</f>
        <v/>
      </c>
      <c r="R116" s="45" t="str">
        <f aca="false">IF(OR($C116&lt;&gt;"Forex",Q116=""),"",Q116/IF($K116="",0.0001,$K116))</f>
        <v/>
      </c>
      <c r="S116" s="43" t="str">
        <f aca="false">IF(OR($C116&lt;&gt;"Forex",N116=""),"",IF($K116="",0.0001,$K116)*N116*IF($J116="",1,$J116))</f>
        <v/>
      </c>
      <c r="T116" s="43" t="str">
        <f aca="false">IF(OR(Q116="",N116=""),"",IF(Q116=0,"",Q116*N116*IF($J116="",1,$J116)))</f>
        <v/>
      </c>
      <c r="U116" s="42" t="str">
        <f aca="false">IF(OR(T116="",O116=""),"",ROUNDDOWN(P116/T116/O116+0.000000001,0)*O116)</f>
        <v/>
      </c>
      <c r="V116" s="42" t="str">
        <f aca="false">IF(U116="","",IF(N(INDEX($G$4:$G$7,MATCH($C116,$D$4:$D$7,0)))=0,"",ROUNDDOWN(N($B$4)*INDEX($G$4:$G$7,MATCH($C116,$D$4:$D$7,0))/($E116*N116*IF($J116="",1,$J116))/O116+0.000000001,0)*O116))</f>
        <v/>
      </c>
      <c r="W116" s="46" t="str">
        <f aca="false">IF(U116="","",IF(V116="",U116,MIN(U116,V116)))</f>
        <v/>
      </c>
      <c r="X116" s="47" t="str">
        <f aca="false">IF($E116="","",IFERROR(INDEX($H$4:$H$7,MATCH($C116,$D$4:$D$7,0)),""))</f>
        <v/>
      </c>
      <c r="Y116" s="43" t="str">
        <f aca="false">IF(W116="","",W116*T116)</f>
        <v/>
      </c>
      <c r="Z116" s="40" t="str">
        <f aca="false">IF(OR(Y116="",N($B$4)=0),"",Y116/$B$4)</f>
        <v/>
      </c>
      <c r="AA116" s="43" t="str">
        <f aca="false">IF(W116="","",W116*$E116*N116*IF($J116="",1,$J116))</f>
        <v/>
      </c>
      <c r="AB116" s="44" t="str">
        <f aca="false">IF(OR(Q116="",N(Q116)=0),"",IF($G116&lt;&gt;"",$G116,$E116+SIGN($E116-$F116)*$B$6*Q116))</f>
        <v/>
      </c>
      <c r="AC116" s="48" t="str">
        <f aca="false">IF(AB116="","",ABS(AB116-$E116)/Q116)</f>
        <v/>
      </c>
      <c r="AD116" s="43" t="str">
        <f aca="false">IF(OR(W116="",AB116=""),"",W116*ABS(AB116-$E116)*N116*IF($J116="",1,$J116))</f>
        <v/>
      </c>
      <c r="AE116" s="47" t="str">
        <f aca="false">IF($E116="","",IF(N($B$4)&lt;=0,"Enter account size",IF(ISNA(MATCH($C116,$D$4:$D$7,0)),"Pick a market",IF($F116="","Enter stop price",IF(Q116=0,"Stop equals entry",IF(AND($D116="Long",$F116&gt;$E116),"Stop above entry for a long",IF(AND($D116="Short",$F116&lt;$E116),"Stop below entry for a short",IF(N116="","Enter multiplier",IF(AND($G116&lt;&gt;"",($G116-$E116)*($E116-$F116)&lt;=0),"Target on wrong side of entry",IF(W116=0,"Size rounds to 0: risk too small",IF(W116&lt;U116,"Capped by max position","OK")))))))))))</f>
        <v/>
      </c>
    </row>
    <row r="117" customFormat="false" ht="15" hidden="false" customHeight="false" outlineLevel="0" collapsed="false">
      <c r="A117" s="32"/>
      <c r="B117" s="33"/>
      <c r="C117" s="54"/>
      <c r="D117" s="54"/>
      <c r="E117" s="34"/>
      <c r="F117" s="34"/>
      <c r="G117" s="34"/>
      <c r="H117" s="35"/>
      <c r="I117" s="36"/>
      <c r="J117" s="37"/>
      <c r="K117" s="38"/>
      <c r="L117" s="39"/>
      <c r="M117" s="40" t="str">
        <f aca="false">IF($E117="","",IF($H117&lt;&gt;"",$H117,$B$5))</f>
        <v/>
      </c>
      <c r="N117" s="41" t="str">
        <f aca="false">IF($E117="","",IF($I117&lt;&gt;"",$I117,IFERROR(IF(N(INDEX($E$4:$E$7,MATCH($C117,$D$4:$D$7,0)))=0,"",INDEX($E$4:$E$7,MATCH($C117,$D$4:$D$7,0))),"")))</f>
        <v/>
      </c>
      <c r="O117" s="42" t="str">
        <f aca="false">IF($E117="","",IF($L117&lt;&gt;"",$L117,IFERROR(IF(N(INDEX($F$4:$F$7,MATCH($C117,$D$4:$D$7,0)))=0,"",INDEX($F$4:$F$7,MATCH($C117,$D$4:$D$7,0))),"")))</f>
        <v/>
      </c>
      <c r="P117" s="43" t="str">
        <f aca="false">IF($E117="","",N($B$4)*M117)</f>
        <v/>
      </c>
      <c r="Q117" s="44" t="str">
        <f aca="false">IF(OR($E117="",$F117=""),"",ABS($E117-$F117))</f>
        <v/>
      </c>
      <c r="R117" s="45" t="str">
        <f aca="false">IF(OR($C117&lt;&gt;"Forex",Q117=""),"",Q117/IF($K117="",0.0001,$K117))</f>
        <v/>
      </c>
      <c r="S117" s="43" t="str">
        <f aca="false">IF(OR($C117&lt;&gt;"Forex",N117=""),"",IF($K117="",0.0001,$K117)*N117*IF($J117="",1,$J117))</f>
        <v/>
      </c>
      <c r="T117" s="43" t="str">
        <f aca="false">IF(OR(Q117="",N117=""),"",IF(Q117=0,"",Q117*N117*IF($J117="",1,$J117)))</f>
        <v/>
      </c>
      <c r="U117" s="42" t="str">
        <f aca="false">IF(OR(T117="",O117=""),"",ROUNDDOWN(P117/T117/O117+0.000000001,0)*O117)</f>
        <v/>
      </c>
      <c r="V117" s="42" t="str">
        <f aca="false">IF(U117="","",IF(N(INDEX($G$4:$G$7,MATCH($C117,$D$4:$D$7,0)))=0,"",ROUNDDOWN(N($B$4)*INDEX($G$4:$G$7,MATCH($C117,$D$4:$D$7,0))/($E117*N117*IF($J117="",1,$J117))/O117+0.000000001,0)*O117))</f>
        <v/>
      </c>
      <c r="W117" s="46" t="str">
        <f aca="false">IF(U117="","",IF(V117="",U117,MIN(U117,V117)))</f>
        <v/>
      </c>
      <c r="X117" s="47" t="str">
        <f aca="false">IF($E117="","",IFERROR(INDEX($H$4:$H$7,MATCH($C117,$D$4:$D$7,0)),""))</f>
        <v/>
      </c>
      <c r="Y117" s="43" t="str">
        <f aca="false">IF(W117="","",W117*T117)</f>
        <v/>
      </c>
      <c r="Z117" s="40" t="str">
        <f aca="false">IF(OR(Y117="",N($B$4)=0),"",Y117/$B$4)</f>
        <v/>
      </c>
      <c r="AA117" s="43" t="str">
        <f aca="false">IF(W117="","",W117*$E117*N117*IF($J117="",1,$J117))</f>
        <v/>
      </c>
      <c r="AB117" s="44" t="str">
        <f aca="false">IF(OR(Q117="",N(Q117)=0),"",IF($G117&lt;&gt;"",$G117,$E117+SIGN($E117-$F117)*$B$6*Q117))</f>
        <v/>
      </c>
      <c r="AC117" s="48" t="str">
        <f aca="false">IF(AB117="","",ABS(AB117-$E117)/Q117)</f>
        <v/>
      </c>
      <c r="AD117" s="43" t="str">
        <f aca="false">IF(OR(W117="",AB117=""),"",W117*ABS(AB117-$E117)*N117*IF($J117="",1,$J117))</f>
        <v/>
      </c>
      <c r="AE117" s="47" t="str">
        <f aca="false">IF($E117="","",IF(N($B$4)&lt;=0,"Enter account size",IF(ISNA(MATCH($C117,$D$4:$D$7,0)),"Pick a market",IF($F117="","Enter stop price",IF(Q117=0,"Stop equals entry",IF(AND($D117="Long",$F117&gt;$E117),"Stop above entry for a long",IF(AND($D117="Short",$F117&lt;$E117),"Stop below entry for a short",IF(N117="","Enter multiplier",IF(AND($G117&lt;&gt;"",($G117-$E117)*($E117-$F117)&lt;=0),"Target on wrong side of entry",IF(W117=0,"Size rounds to 0: risk too small",IF(W117&lt;U117,"Capped by max position","OK")))))))))))</f>
        <v/>
      </c>
    </row>
    <row r="118" customFormat="false" ht="15" hidden="false" customHeight="false" outlineLevel="0" collapsed="false">
      <c r="A118" s="32"/>
      <c r="B118" s="33"/>
      <c r="C118" s="54"/>
      <c r="D118" s="54"/>
      <c r="E118" s="34"/>
      <c r="F118" s="34"/>
      <c r="G118" s="34"/>
      <c r="H118" s="35"/>
      <c r="I118" s="36"/>
      <c r="J118" s="37"/>
      <c r="K118" s="38"/>
      <c r="L118" s="39"/>
      <c r="M118" s="40" t="str">
        <f aca="false">IF($E118="","",IF($H118&lt;&gt;"",$H118,$B$5))</f>
        <v/>
      </c>
      <c r="N118" s="41" t="str">
        <f aca="false">IF($E118="","",IF($I118&lt;&gt;"",$I118,IFERROR(IF(N(INDEX($E$4:$E$7,MATCH($C118,$D$4:$D$7,0)))=0,"",INDEX($E$4:$E$7,MATCH($C118,$D$4:$D$7,0))),"")))</f>
        <v/>
      </c>
      <c r="O118" s="42" t="str">
        <f aca="false">IF($E118="","",IF($L118&lt;&gt;"",$L118,IFERROR(IF(N(INDEX($F$4:$F$7,MATCH($C118,$D$4:$D$7,0)))=0,"",INDEX($F$4:$F$7,MATCH($C118,$D$4:$D$7,0))),"")))</f>
        <v/>
      </c>
      <c r="P118" s="43" t="str">
        <f aca="false">IF($E118="","",N($B$4)*M118)</f>
        <v/>
      </c>
      <c r="Q118" s="44" t="str">
        <f aca="false">IF(OR($E118="",$F118=""),"",ABS($E118-$F118))</f>
        <v/>
      </c>
      <c r="R118" s="45" t="str">
        <f aca="false">IF(OR($C118&lt;&gt;"Forex",Q118=""),"",Q118/IF($K118="",0.0001,$K118))</f>
        <v/>
      </c>
      <c r="S118" s="43" t="str">
        <f aca="false">IF(OR($C118&lt;&gt;"Forex",N118=""),"",IF($K118="",0.0001,$K118)*N118*IF($J118="",1,$J118))</f>
        <v/>
      </c>
      <c r="T118" s="43" t="str">
        <f aca="false">IF(OR(Q118="",N118=""),"",IF(Q118=0,"",Q118*N118*IF($J118="",1,$J118)))</f>
        <v/>
      </c>
      <c r="U118" s="42" t="str">
        <f aca="false">IF(OR(T118="",O118=""),"",ROUNDDOWN(P118/T118/O118+0.000000001,0)*O118)</f>
        <v/>
      </c>
      <c r="V118" s="42" t="str">
        <f aca="false">IF(U118="","",IF(N(INDEX($G$4:$G$7,MATCH($C118,$D$4:$D$7,0)))=0,"",ROUNDDOWN(N($B$4)*INDEX($G$4:$G$7,MATCH($C118,$D$4:$D$7,0))/($E118*N118*IF($J118="",1,$J118))/O118+0.000000001,0)*O118))</f>
        <v/>
      </c>
      <c r="W118" s="46" t="str">
        <f aca="false">IF(U118="","",IF(V118="",U118,MIN(U118,V118)))</f>
        <v/>
      </c>
      <c r="X118" s="47" t="str">
        <f aca="false">IF($E118="","",IFERROR(INDEX($H$4:$H$7,MATCH($C118,$D$4:$D$7,0)),""))</f>
        <v/>
      </c>
      <c r="Y118" s="43" t="str">
        <f aca="false">IF(W118="","",W118*T118)</f>
        <v/>
      </c>
      <c r="Z118" s="40" t="str">
        <f aca="false">IF(OR(Y118="",N($B$4)=0),"",Y118/$B$4)</f>
        <v/>
      </c>
      <c r="AA118" s="43" t="str">
        <f aca="false">IF(W118="","",W118*$E118*N118*IF($J118="",1,$J118))</f>
        <v/>
      </c>
      <c r="AB118" s="44" t="str">
        <f aca="false">IF(OR(Q118="",N(Q118)=0),"",IF($G118&lt;&gt;"",$G118,$E118+SIGN($E118-$F118)*$B$6*Q118))</f>
        <v/>
      </c>
      <c r="AC118" s="48" t="str">
        <f aca="false">IF(AB118="","",ABS(AB118-$E118)/Q118)</f>
        <v/>
      </c>
      <c r="AD118" s="43" t="str">
        <f aca="false">IF(OR(W118="",AB118=""),"",W118*ABS(AB118-$E118)*N118*IF($J118="",1,$J118))</f>
        <v/>
      </c>
      <c r="AE118" s="47" t="str">
        <f aca="false">IF($E118="","",IF(N($B$4)&lt;=0,"Enter account size",IF(ISNA(MATCH($C118,$D$4:$D$7,0)),"Pick a market",IF($F118="","Enter stop price",IF(Q118=0,"Stop equals entry",IF(AND($D118="Long",$F118&gt;$E118),"Stop above entry for a long",IF(AND($D118="Short",$F118&lt;$E118),"Stop below entry for a short",IF(N118="","Enter multiplier",IF(AND($G118&lt;&gt;"",($G118-$E118)*($E118-$F118)&lt;=0),"Target on wrong side of entry",IF(W118=0,"Size rounds to 0: risk too small",IF(W118&lt;U118,"Capped by max position","OK")))))))))))</f>
        <v/>
      </c>
    </row>
    <row r="119" customFormat="false" ht="15" hidden="false" customHeight="false" outlineLevel="0" collapsed="false">
      <c r="A119" s="32"/>
      <c r="B119" s="33"/>
      <c r="C119" s="54"/>
      <c r="D119" s="54"/>
      <c r="E119" s="34"/>
      <c r="F119" s="34"/>
      <c r="G119" s="34"/>
      <c r="H119" s="35"/>
      <c r="I119" s="36"/>
      <c r="J119" s="37"/>
      <c r="K119" s="38"/>
      <c r="L119" s="39"/>
      <c r="M119" s="40" t="str">
        <f aca="false">IF($E119="","",IF($H119&lt;&gt;"",$H119,$B$5))</f>
        <v/>
      </c>
      <c r="N119" s="41" t="str">
        <f aca="false">IF($E119="","",IF($I119&lt;&gt;"",$I119,IFERROR(IF(N(INDEX($E$4:$E$7,MATCH($C119,$D$4:$D$7,0)))=0,"",INDEX($E$4:$E$7,MATCH($C119,$D$4:$D$7,0))),"")))</f>
        <v/>
      </c>
      <c r="O119" s="42" t="str">
        <f aca="false">IF($E119="","",IF($L119&lt;&gt;"",$L119,IFERROR(IF(N(INDEX($F$4:$F$7,MATCH($C119,$D$4:$D$7,0)))=0,"",INDEX($F$4:$F$7,MATCH($C119,$D$4:$D$7,0))),"")))</f>
        <v/>
      </c>
      <c r="P119" s="43" t="str">
        <f aca="false">IF($E119="","",N($B$4)*M119)</f>
        <v/>
      </c>
      <c r="Q119" s="44" t="str">
        <f aca="false">IF(OR($E119="",$F119=""),"",ABS($E119-$F119))</f>
        <v/>
      </c>
      <c r="R119" s="45" t="str">
        <f aca="false">IF(OR($C119&lt;&gt;"Forex",Q119=""),"",Q119/IF($K119="",0.0001,$K119))</f>
        <v/>
      </c>
      <c r="S119" s="43" t="str">
        <f aca="false">IF(OR($C119&lt;&gt;"Forex",N119=""),"",IF($K119="",0.0001,$K119)*N119*IF($J119="",1,$J119))</f>
        <v/>
      </c>
      <c r="T119" s="43" t="str">
        <f aca="false">IF(OR(Q119="",N119=""),"",IF(Q119=0,"",Q119*N119*IF($J119="",1,$J119)))</f>
        <v/>
      </c>
      <c r="U119" s="42" t="str">
        <f aca="false">IF(OR(T119="",O119=""),"",ROUNDDOWN(P119/T119/O119+0.000000001,0)*O119)</f>
        <v/>
      </c>
      <c r="V119" s="42" t="str">
        <f aca="false">IF(U119="","",IF(N(INDEX($G$4:$G$7,MATCH($C119,$D$4:$D$7,0)))=0,"",ROUNDDOWN(N($B$4)*INDEX($G$4:$G$7,MATCH($C119,$D$4:$D$7,0))/($E119*N119*IF($J119="",1,$J119))/O119+0.000000001,0)*O119))</f>
        <v/>
      </c>
      <c r="W119" s="46" t="str">
        <f aca="false">IF(U119="","",IF(V119="",U119,MIN(U119,V119)))</f>
        <v/>
      </c>
      <c r="X119" s="47" t="str">
        <f aca="false">IF($E119="","",IFERROR(INDEX($H$4:$H$7,MATCH($C119,$D$4:$D$7,0)),""))</f>
        <v/>
      </c>
      <c r="Y119" s="43" t="str">
        <f aca="false">IF(W119="","",W119*T119)</f>
        <v/>
      </c>
      <c r="Z119" s="40" t="str">
        <f aca="false">IF(OR(Y119="",N($B$4)=0),"",Y119/$B$4)</f>
        <v/>
      </c>
      <c r="AA119" s="43" t="str">
        <f aca="false">IF(W119="","",W119*$E119*N119*IF($J119="",1,$J119))</f>
        <v/>
      </c>
      <c r="AB119" s="44" t="str">
        <f aca="false">IF(OR(Q119="",N(Q119)=0),"",IF($G119&lt;&gt;"",$G119,$E119+SIGN($E119-$F119)*$B$6*Q119))</f>
        <v/>
      </c>
      <c r="AC119" s="48" t="str">
        <f aca="false">IF(AB119="","",ABS(AB119-$E119)/Q119)</f>
        <v/>
      </c>
      <c r="AD119" s="43" t="str">
        <f aca="false">IF(OR(W119="",AB119=""),"",W119*ABS(AB119-$E119)*N119*IF($J119="",1,$J119))</f>
        <v/>
      </c>
      <c r="AE119" s="47" t="str">
        <f aca="false">IF($E119="","",IF(N($B$4)&lt;=0,"Enter account size",IF(ISNA(MATCH($C119,$D$4:$D$7,0)),"Pick a market",IF($F119="","Enter stop price",IF(Q119=0,"Stop equals entry",IF(AND($D119="Long",$F119&gt;$E119),"Stop above entry for a long",IF(AND($D119="Short",$F119&lt;$E119),"Stop below entry for a short",IF(N119="","Enter multiplier",IF(AND($G119&lt;&gt;"",($G119-$E119)*($E119-$F119)&lt;=0),"Target on wrong side of entry",IF(W119=0,"Size rounds to 0: risk too small",IF(W119&lt;U119,"Capped by max position","OK")))))))))))</f>
        <v/>
      </c>
    </row>
    <row r="120" customFormat="false" ht="15" hidden="false" customHeight="false" outlineLevel="0" collapsed="false">
      <c r="A120" s="32"/>
      <c r="B120" s="33"/>
      <c r="C120" s="54"/>
      <c r="D120" s="54"/>
      <c r="E120" s="34"/>
      <c r="F120" s="34"/>
      <c r="G120" s="34"/>
      <c r="H120" s="35"/>
      <c r="I120" s="36"/>
      <c r="J120" s="37"/>
      <c r="K120" s="38"/>
      <c r="L120" s="39"/>
      <c r="M120" s="40" t="str">
        <f aca="false">IF($E120="","",IF($H120&lt;&gt;"",$H120,$B$5))</f>
        <v/>
      </c>
      <c r="N120" s="41" t="str">
        <f aca="false">IF($E120="","",IF($I120&lt;&gt;"",$I120,IFERROR(IF(N(INDEX($E$4:$E$7,MATCH($C120,$D$4:$D$7,0)))=0,"",INDEX($E$4:$E$7,MATCH($C120,$D$4:$D$7,0))),"")))</f>
        <v/>
      </c>
      <c r="O120" s="42" t="str">
        <f aca="false">IF($E120="","",IF($L120&lt;&gt;"",$L120,IFERROR(IF(N(INDEX($F$4:$F$7,MATCH($C120,$D$4:$D$7,0)))=0,"",INDEX($F$4:$F$7,MATCH($C120,$D$4:$D$7,0))),"")))</f>
        <v/>
      </c>
      <c r="P120" s="43" t="str">
        <f aca="false">IF($E120="","",N($B$4)*M120)</f>
        <v/>
      </c>
      <c r="Q120" s="44" t="str">
        <f aca="false">IF(OR($E120="",$F120=""),"",ABS($E120-$F120))</f>
        <v/>
      </c>
      <c r="R120" s="45" t="str">
        <f aca="false">IF(OR($C120&lt;&gt;"Forex",Q120=""),"",Q120/IF($K120="",0.0001,$K120))</f>
        <v/>
      </c>
      <c r="S120" s="43" t="str">
        <f aca="false">IF(OR($C120&lt;&gt;"Forex",N120=""),"",IF($K120="",0.0001,$K120)*N120*IF($J120="",1,$J120))</f>
        <v/>
      </c>
      <c r="T120" s="43" t="str">
        <f aca="false">IF(OR(Q120="",N120=""),"",IF(Q120=0,"",Q120*N120*IF($J120="",1,$J120)))</f>
        <v/>
      </c>
      <c r="U120" s="42" t="str">
        <f aca="false">IF(OR(T120="",O120=""),"",ROUNDDOWN(P120/T120/O120+0.000000001,0)*O120)</f>
        <v/>
      </c>
      <c r="V120" s="42" t="str">
        <f aca="false">IF(U120="","",IF(N(INDEX($G$4:$G$7,MATCH($C120,$D$4:$D$7,0)))=0,"",ROUNDDOWN(N($B$4)*INDEX($G$4:$G$7,MATCH($C120,$D$4:$D$7,0))/($E120*N120*IF($J120="",1,$J120))/O120+0.000000001,0)*O120))</f>
        <v/>
      </c>
      <c r="W120" s="46" t="str">
        <f aca="false">IF(U120="","",IF(V120="",U120,MIN(U120,V120)))</f>
        <v/>
      </c>
      <c r="X120" s="47" t="str">
        <f aca="false">IF($E120="","",IFERROR(INDEX($H$4:$H$7,MATCH($C120,$D$4:$D$7,0)),""))</f>
        <v/>
      </c>
      <c r="Y120" s="43" t="str">
        <f aca="false">IF(W120="","",W120*T120)</f>
        <v/>
      </c>
      <c r="Z120" s="40" t="str">
        <f aca="false">IF(OR(Y120="",N($B$4)=0),"",Y120/$B$4)</f>
        <v/>
      </c>
      <c r="AA120" s="43" t="str">
        <f aca="false">IF(W120="","",W120*$E120*N120*IF($J120="",1,$J120))</f>
        <v/>
      </c>
      <c r="AB120" s="44" t="str">
        <f aca="false">IF(OR(Q120="",N(Q120)=0),"",IF($G120&lt;&gt;"",$G120,$E120+SIGN($E120-$F120)*$B$6*Q120))</f>
        <v/>
      </c>
      <c r="AC120" s="48" t="str">
        <f aca="false">IF(AB120="","",ABS(AB120-$E120)/Q120)</f>
        <v/>
      </c>
      <c r="AD120" s="43" t="str">
        <f aca="false">IF(OR(W120="",AB120=""),"",W120*ABS(AB120-$E120)*N120*IF($J120="",1,$J120))</f>
        <v/>
      </c>
      <c r="AE120" s="47" t="str">
        <f aca="false">IF($E120="","",IF(N($B$4)&lt;=0,"Enter account size",IF(ISNA(MATCH($C120,$D$4:$D$7,0)),"Pick a market",IF($F120="","Enter stop price",IF(Q120=0,"Stop equals entry",IF(AND($D120="Long",$F120&gt;$E120),"Stop above entry for a long",IF(AND($D120="Short",$F120&lt;$E120),"Stop below entry for a short",IF(N120="","Enter multiplier",IF(AND($G120&lt;&gt;"",($G120-$E120)*($E120-$F120)&lt;=0),"Target on wrong side of entry",IF(W120=0,"Size rounds to 0: risk too small",IF(W120&lt;U120,"Capped by max position","OK")))))))))))</f>
        <v/>
      </c>
    </row>
    <row r="121" customFormat="false" ht="15" hidden="false" customHeight="false" outlineLevel="0" collapsed="false">
      <c r="A121" s="32"/>
      <c r="B121" s="33"/>
      <c r="C121" s="54"/>
      <c r="D121" s="54"/>
      <c r="E121" s="34"/>
      <c r="F121" s="34"/>
      <c r="G121" s="34"/>
      <c r="H121" s="35"/>
      <c r="I121" s="36"/>
      <c r="J121" s="37"/>
      <c r="K121" s="38"/>
      <c r="L121" s="39"/>
      <c r="M121" s="40" t="str">
        <f aca="false">IF($E121="","",IF($H121&lt;&gt;"",$H121,$B$5))</f>
        <v/>
      </c>
      <c r="N121" s="41" t="str">
        <f aca="false">IF($E121="","",IF($I121&lt;&gt;"",$I121,IFERROR(IF(N(INDEX($E$4:$E$7,MATCH($C121,$D$4:$D$7,0)))=0,"",INDEX($E$4:$E$7,MATCH($C121,$D$4:$D$7,0))),"")))</f>
        <v/>
      </c>
      <c r="O121" s="42" t="str">
        <f aca="false">IF($E121="","",IF($L121&lt;&gt;"",$L121,IFERROR(IF(N(INDEX($F$4:$F$7,MATCH($C121,$D$4:$D$7,0)))=0,"",INDEX($F$4:$F$7,MATCH($C121,$D$4:$D$7,0))),"")))</f>
        <v/>
      </c>
      <c r="P121" s="43" t="str">
        <f aca="false">IF($E121="","",N($B$4)*M121)</f>
        <v/>
      </c>
      <c r="Q121" s="44" t="str">
        <f aca="false">IF(OR($E121="",$F121=""),"",ABS($E121-$F121))</f>
        <v/>
      </c>
      <c r="R121" s="45" t="str">
        <f aca="false">IF(OR($C121&lt;&gt;"Forex",Q121=""),"",Q121/IF($K121="",0.0001,$K121))</f>
        <v/>
      </c>
      <c r="S121" s="43" t="str">
        <f aca="false">IF(OR($C121&lt;&gt;"Forex",N121=""),"",IF($K121="",0.0001,$K121)*N121*IF($J121="",1,$J121))</f>
        <v/>
      </c>
      <c r="T121" s="43" t="str">
        <f aca="false">IF(OR(Q121="",N121=""),"",IF(Q121=0,"",Q121*N121*IF($J121="",1,$J121)))</f>
        <v/>
      </c>
      <c r="U121" s="42" t="str">
        <f aca="false">IF(OR(T121="",O121=""),"",ROUNDDOWN(P121/T121/O121+0.000000001,0)*O121)</f>
        <v/>
      </c>
      <c r="V121" s="42" t="str">
        <f aca="false">IF(U121="","",IF(N(INDEX($G$4:$G$7,MATCH($C121,$D$4:$D$7,0)))=0,"",ROUNDDOWN(N($B$4)*INDEX($G$4:$G$7,MATCH($C121,$D$4:$D$7,0))/($E121*N121*IF($J121="",1,$J121))/O121+0.000000001,0)*O121))</f>
        <v/>
      </c>
      <c r="W121" s="46" t="str">
        <f aca="false">IF(U121="","",IF(V121="",U121,MIN(U121,V121)))</f>
        <v/>
      </c>
      <c r="X121" s="47" t="str">
        <f aca="false">IF($E121="","",IFERROR(INDEX($H$4:$H$7,MATCH($C121,$D$4:$D$7,0)),""))</f>
        <v/>
      </c>
      <c r="Y121" s="43" t="str">
        <f aca="false">IF(W121="","",W121*T121)</f>
        <v/>
      </c>
      <c r="Z121" s="40" t="str">
        <f aca="false">IF(OR(Y121="",N($B$4)=0),"",Y121/$B$4)</f>
        <v/>
      </c>
      <c r="AA121" s="43" t="str">
        <f aca="false">IF(W121="","",W121*$E121*N121*IF($J121="",1,$J121))</f>
        <v/>
      </c>
      <c r="AB121" s="44" t="str">
        <f aca="false">IF(OR(Q121="",N(Q121)=0),"",IF($G121&lt;&gt;"",$G121,$E121+SIGN($E121-$F121)*$B$6*Q121))</f>
        <v/>
      </c>
      <c r="AC121" s="48" t="str">
        <f aca="false">IF(AB121="","",ABS(AB121-$E121)/Q121)</f>
        <v/>
      </c>
      <c r="AD121" s="43" t="str">
        <f aca="false">IF(OR(W121="",AB121=""),"",W121*ABS(AB121-$E121)*N121*IF($J121="",1,$J121))</f>
        <v/>
      </c>
      <c r="AE121" s="47" t="str">
        <f aca="false">IF($E121="","",IF(N($B$4)&lt;=0,"Enter account size",IF(ISNA(MATCH($C121,$D$4:$D$7,0)),"Pick a market",IF($F121="","Enter stop price",IF(Q121=0,"Stop equals entry",IF(AND($D121="Long",$F121&gt;$E121),"Stop above entry for a long",IF(AND($D121="Short",$F121&lt;$E121),"Stop below entry for a short",IF(N121="","Enter multiplier",IF(AND($G121&lt;&gt;"",($G121-$E121)*($E121-$F121)&lt;=0),"Target on wrong side of entry",IF(W121=0,"Size rounds to 0: risk too small",IF(W121&lt;U121,"Capped by max position","OK")))))))))))</f>
        <v/>
      </c>
    </row>
    <row r="122" customFormat="false" ht="15" hidden="false" customHeight="false" outlineLevel="0" collapsed="false">
      <c r="A122" s="32"/>
      <c r="B122" s="33"/>
      <c r="C122" s="54"/>
      <c r="D122" s="54"/>
      <c r="E122" s="34"/>
      <c r="F122" s="34"/>
      <c r="G122" s="34"/>
      <c r="H122" s="35"/>
      <c r="I122" s="36"/>
      <c r="J122" s="37"/>
      <c r="K122" s="38"/>
      <c r="L122" s="39"/>
      <c r="M122" s="40" t="str">
        <f aca="false">IF($E122="","",IF($H122&lt;&gt;"",$H122,$B$5))</f>
        <v/>
      </c>
      <c r="N122" s="41" t="str">
        <f aca="false">IF($E122="","",IF($I122&lt;&gt;"",$I122,IFERROR(IF(N(INDEX($E$4:$E$7,MATCH($C122,$D$4:$D$7,0)))=0,"",INDEX($E$4:$E$7,MATCH($C122,$D$4:$D$7,0))),"")))</f>
        <v/>
      </c>
      <c r="O122" s="42" t="str">
        <f aca="false">IF($E122="","",IF($L122&lt;&gt;"",$L122,IFERROR(IF(N(INDEX($F$4:$F$7,MATCH($C122,$D$4:$D$7,0)))=0,"",INDEX($F$4:$F$7,MATCH($C122,$D$4:$D$7,0))),"")))</f>
        <v/>
      </c>
      <c r="P122" s="43" t="str">
        <f aca="false">IF($E122="","",N($B$4)*M122)</f>
        <v/>
      </c>
      <c r="Q122" s="44" t="str">
        <f aca="false">IF(OR($E122="",$F122=""),"",ABS($E122-$F122))</f>
        <v/>
      </c>
      <c r="R122" s="45" t="str">
        <f aca="false">IF(OR($C122&lt;&gt;"Forex",Q122=""),"",Q122/IF($K122="",0.0001,$K122))</f>
        <v/>
      </c>
      <c r="S122" s="43" t="str">
        <f aca="false">IF(OR($C122&lt;&gt;"Forex",N122=""),"",IF($K122="",0.0001,$K122)*N122*IF($J122="",1,$J122))</f>
        <v/>
      </c>
      <c r="T122" s="43" t="str">
        <f aca="false">IF(OR(Q122="",N122=""),"",IF(Q122=0,"",Q122*N122*IF($J122="",1,$J122)))</f>
        <v/>
      </c>
      <c r="U122" s="42" t="str">
        <f aca="false">IF(OR(T122="",O122=""),"",ROUNDDOWN(P122/T122/O122+0.000000001,0)*O122)</f>
        <v/>
      </c>
      <c r="V122" s="42" t="str">
        <f aca="false">IF(U122="","",IF(N(INDEX($G$4:$G$7,MATCH($C122,$D$4:$D$7,0)))=0,"",ROUNDDOWN(N($B$4)*INDEX($G$4:$G$7,MATCH($C122,$D$4:$D$7,0))/($E122*N122*IF($J122="",1,$J122))/O122+0.000000001,0)*O122))</f>
        <v/>
      </c>
      <c r="W122" s="46" t="str">
        <f aca="false">IF(U122="","",IF(V122="",U122,MIN(U122,V122)))</f>
        <v/>
      </c>
      <c r="X122" s="47" t="str">
        <f aca="false">IF($E122="","",IFERROR(INDEX($H$4:$H$7,MATCH($C122,$D$4:$D$7,0)),""))</f>
        <v/>
      </c>
      <c r="Y122" s="43" t="str">
        <f aca="false">IF(W122="","",W122*T122)</f>
        <v/>
      </c>
      <c r="Z122" s="40" t="str">
        <f aca="false">IF(OR(Y122="",N($B$4)=0),"",Y122/$B$4)</f>
        <v/>
      </c>
      <c r="AA122" s="43" t="str">
        <f aca="false">IF(W122="","",W122*$E122*N122*IF($J122="",1,$J122))</f>
        <v/>
      </c>
      <c r="AB122" s="44" t="str">
        <f aca="false">IF(OR(Q122="",N(Q122)=0),"",IF($G122&lt;&gt;"",$G122,$E122+SIGN($E122-$F122)*$B$6*Q122))</f>
        <v/>
      </c>
      <c r="AC122" s="48" t="str">
        <f aca="false">IF(AB122="","",ABS(AB122-$E122)/Q122)</f>
        <v/>
      </c>
      <c r="AD122" s="43" t="str">
        <f aca="false">IF(OR(W122="",AB122=""),"",W122*ABS(AB122-$E122)*N122*IF($J122="",1,$J122))</f>
        <v/>
      </c>
      <c r="AE122" s="47" t="str">
        <f aca="false">IF($E122="","",IF(N($B$4)&lt;=0,"Enter account size",IF(ISNA(MATCH($C122,$D$4:$D$7,0)),"Pick a market",IF($F122="","Enter stop price",IF(Q122=0,"Stop equals entry",IF(AND($D122="Long",$F122&gt;$E122),"Stop above entry for a long",IF(AND($D122="Short",$F122&lt;$E122),"Stop below entry for a short",IF(N122="","Enter multiplier",IF(AND($G122&lt;&gt;"",($G122-$E122)*($E122-$F122)&lt;=0),"Target on wrong side of entry",IF(W122=0,"Size rounds to 0: risk too small",IF(W122&lt;U122,"Capped by max position","OK")))))))))))</f>
        <v/>
      </c>
    </row>
    <row r="123" customFormat="false" ht="15" hidden="false" customHeight="false" outlineLevel="0" collapsed="false">
      <c r="A123" s="32"/>
      <c r="B123" s="33"/>
      <c r="C123" s="54"/>
      <c r="D123" s="54"/>
      <c r="E123" s="34"/>
      <c r="F123" s="34"/>
      <c r="G123" s="34"/>
      <c r="H123" s="35"/>
      <c r="I123" s="36"/>
      <c r="J123" s="37"/>
      <c r="K123" s="38"/>
      <c r="L123" s="39"/>
      <c r="M123" s="40" t="str">
        <f aca="false">IF($E123="","",IF($H123&lt;&gt;"",$H123,$B$5))</f>
        <v/>
      </c>
      <c r="N123" s="41" t="str">
        <f aca="false">IF($E123="","",IF($I123&lt;&gt;"",$I123,IFERROR(IF(N(INDEX($E$4:$E$7,MATCH($C123,$D$4:$D$7,0)))=0,"",INDEX($E$4:$E$7,MATCH($C123,$D$4:$D$7,0))),"")))</f>
        <v/>
      </c>
      <c r="O123" s="42" t="str">
        <f aca="false">IF($E123="","",IF($L123&lt;&gt;"",$L123,IFERROR(IF(N(INDEX($F$4:$F$7,MATCH($C123,$D$4:$D$7,0)))=0,"",INDEX($F$4:$F$7,MATCH($C123,$D$4:$D$7,0))),"")))</f>
        <v/>
      </c>
      <c r="P123" s="43" t="str">
        <f aca="false">IF($E123="","",N($B$4)*M123)</f>
        <v/>
      </c>
      <c r="Q123" s="44" t="str">
        <f aca="false">IF(OR($E123="",$F123=""),"",ABS($E123-$F123))</f>
        <v/>
      </c>
      <c r="R123" s="45" t="str">
        <f aca="false">IF(OR($C123&lt;&gt;"Forex",Q123=""),"",Q123/IF($K123="",0.0001,$K123))</f>
        <v/>
      </c>
      <c r="S123" s="43" t="str">
        <f aca="false">IF(OR($C123&lt;&gt;"Forex",N123=""),"",IF($K123="",0.0001,$K123)*N123*IF($J123="",1,$J123))</f>
        <v/>
      </c>
      <c r="T123" s="43" t="str">
        <f aca="false">IF(OR(Q123="",N123=""),"",IF(Q123=0,"",Q123*N123*IF($J123="",1,$J123)))</f>
        <v/>
      </c>
      <c r="U123" s="42" t="str">
        <f aca="false">IF(OR(T123="",O123=""),"",ROUNDDOWN(P123/T123/O123+0.000000001,0)*O123)</f>
        <v/>
      </c>
      <c r="V123" s="42" t="str">
        <f aca="false">IF(U123="","",IF(N(INDEX($G$4:$G$7,MATCH($C123,$D$4:$D$7,0)))=0,"",ROUNDDOWN(N($B$4)*INDEX($G$4:$G$7,MATCH($C123,$D$4:$D$7,0))/($E123*N123*IF($J123="",1,$J123))/O123+0.000000001,0)*O123))</f>
        <v/>
      </c>
      <c r="W123" s="46" t="str">
        <f aca="false">IF(U123="","",IF(V123="",U123,MIN(U123,V123)))</f>
        <v/>
      </c>
      <c r="X123" s="47" t="str">
        <f aca="false">IF($E123="","",IFERROR(INDEX($H$4:$H$7,MATCH($C123,$D$4:$D$7,0)),""))</f>
        <v/>
      </c>
      <c r="Y123" s="43" t="str">
        <f aca="false">IF(W123="","",W123*T123)</f>
        <v/>
      </c>
      <c r="Z123" s="40" t="str">
        <f aca="false">IF(OR(Y123="",N($B$4)=0),"",Y123/$B$4)</f>
        <v/>
      </c>
      <c r="AA123" s="43" t="str">
        <f aca="false">IF(W123="","",W123*$E123*N123*IF($J123="",1,$J123))</f>
        <v/>
      </c>
      <c r="AB123" s="44" t="str">
        <f aca="false">IF(OR(Q123="",N(Q123)=0),"",IF($G123&lt;&gt;"",$G123,$E123+SIGN($E123-$F123)*$B$6*Q123))</f>
        <v/>
      </c>
      <c r="AC123" s="48" t="str">
        <f aca="false">IF(AB123="","",ABS(AB123-$E123)/Q123)</f>
        <v/>
      </c>
      <c r="AD123" s="43" t="str">
        <f aca="false">IF(OR(W123="",AB123=""),"",W123*ABS(AB123-$E123)*N123*IF($J123="",1,$J123))</f>
        <v/>
      </c>
      <c r="AE123" s="47" t="str">
        <f aca="false">IF($E123="","",IF(N($B$4)&lt;=0,"Enter account size",IF(ISNA(MATCH($C123,$D$4:$D$7,0)),"Pick a market",IF($F123="","Enter stop price",IF(Q123=0,"Stop equals entry",IF(AND($D123="Long",$F123&gt;$E123),"Stop above entry for a long",IF(AND($D123="Short",$F123&lt;$E123),"Stop below entry for a short",IF(N123="","Enter multiplier",IF(AND($G123&lt;&gt;"",($G123-$E123)*($E123-$F123)&lt;=0),"Target on wrong side of entry",IF(W123=0,"Size rounds to 0: risk too small",IF(W123&lt;U123,"Capped by max position","OK")))))))))))</f>
        <v/>
      </c>
    </row>
    <row r="124" customFormat="false" ht="15" hidden="false" customHeight="false" outlineLevel="0" collapsed="false">
      <c r="A124" s="32"/>
      <c r="B124" s="33"/>
      <c r="C124" s="54"/>
      <c r="D124" s="54"/>
      <c r="E124" s="34"/>
      <c r="F124" s="34"/>
      <c r="G124" s="34"/>
      <c r="H124" s="35"/>
      <c r="I124" s="36"/>
      <c r="J124" s="37"/>
      <c r="K124" s="38"/>
      <c r="L124" s="39"/>
      <c r="M124" s="40" t="str">
        <f aca="false">IF($E124="","",IF($H124&lt;&gt;"",$H124,$B$5))</f>
        <v/>
      </c>
      <c r="N124" s="41" t="str">
        <f aca="false">IF($E124="","",IF($I124&lt;&gt;"",$I124,IFERROR(IF(N(INDEX($E$4:$E$7,MATCH($C124,$D$4:$D$7,0)))=0,"",INDEX($E$4:$E$7,MATCH($C124,$D$4:$D$7,0))),"")))</f>
        <v/>
      </c>
      <c r="O124" s="42" t="str">
        <f aca="false">IF($E124="","",IF($L124&lt;&gt;"",$L124,IFERROR(IF(N(INDEX($F$4:$F$7,MATCH($C124,$D$4:$D$7,0)))=0,"",INDEX($F$4:$F$7,MATCH($C124,$D$4:$D$7,0))),"")))</f>
        <v/>
      </c>
      <c r="P124" s="43" t="str">
        <f aca="false">IF($E124="","",N($B$4)*M124)</f>
        <v/>
      </c>
      <c r="Q124" s="44" t="str">
        <f aca="false">IF(OR($E124="",$F124=""),"",ABS($E124-$F124))</f>
        <v/>
      </c>
      <c r="R124" s="45" t="str">
        <f aca="false">IF(OR($C124&lt;&gt;"Forex",Q124=""),"",Q124/IF($K124="",0.0001,$K124))</f>
        <v/>
      </c>
      <c r="S124" s="43" t="str">
        <f aca="false">IF(OR($C124&lt;&gt;"Forex",N124=""),"",IF($K124="",0.0001,$K124)*N124*IF($J124="",1,$J124))</f>
        <v/>
      </c>
      <c r="T124" s="43" t="str">
        <f aca="false">IF(OR(Q124="",N124=""),"",IF(Q124=0,"",Q124*N124*IF($J124="",1,$J124)))</f>
        <v/>
      </c>
      <c r="U124" s="42" t="str">
        <f aca="false">IF(OR(T124="",O124=""),"",ROUNDDOWN(P124/T124/O124+0.000000001,0)*O124)</f>
        <v/>
      </c>
      <c r="V124" s="42" t="str">
        <f aca="false">IF(U124="","",IF(N(INDEX($G$4:$G$7,MATCH($C124,$D$4:$D$7,0)))=0,"",ROUNDDOWN(N($B$4)*INDEX($G$4:$G$7,MATCH($C124,$D$4:$D$7,0))/($E124*N124*IF($J124="",1,$J124))/O124+0.000000001,0)*O124))</f>
        <v/>
      </c>
      <c r="W124" s="46" t="str">
        <f aca="false">IF(U124="","",IF(V124="",U124,MIN(U124,V124)))</f>
        <v/>
      </c>
      <c r="X124" s="47" t="str">
        <f aca="false">IF($E124="","",IFERROR(INDEX($H$4:$H$7,MATCH($C124,$D$4:$D$7,0)),""))</f>
        <v/>
      </c>
      <c r="Y124" s="43" t="str">
        <f aca="false">IF(W124="","",W124*T124)</f>
        <v/>
      </c>
      <c r="Z124" s="40" t="str">
        <f aca="false">IF(OR(Y124="",N($B$4)=0),"",Y124/$B$4)</f>
        <v/>
      </c>
      <c r="AA124" s="43" t="str">
        <f aca="false">IF(W124="","",W124*$E124*N124*IF($J124="",1,$J124))</f>
        <v/>
      </c>
      <c r="AB124" s="44" t="str">
        <f aca="false">IF(OR(Q124="",N(Q124)=0),"",IF($G124&lt;&gt;"",$G124,$E124+SIGN($E124-$F124)*$B$6*Q124))</f>
        <v/>
      </c>
      <c r="AC124" s="48" t="str">
        <f aca="false">IF(AB124="","",ABS(AB124-$E124)/Q124)</f>
        <v/>
      </c>
      <c r="AD124" s="43" t="str">
        <f aca="false">IF(OR(W124="",AB124=""),"",W124*ABS(AB124-$E124)*N124*IF($J124="",1,$J124))</f>
        <v/>
      </c>
      <c r="AE124" s="47" t="str">
        <f aca="false">IF($E124="","",IF(N($B$4)&lt;=0,"Enter account size",IF(ISNA(MATCH($C124,$D$4:$D$7,0)),"Pick a market",IF($F124="","Enter stop price",IF(Q124=0,"Stop equals entry",IF(AND($D124="Long",$F124&gt;$E124),"Stop above entry for a long",IF(AND($D124="Short",$F124&lt;$E124),"Stop below entry for a short",IF(N124="","Enter multiplier",IF(AND($G124&lt;&gt;"",($G124-$E124)*($E124-$F124)&lt;=0),"Target on wrong side of entry",IF(W124=0,"Size rounds to 0: risk too small",IF(W124&lt;U124,"Capped by max position","OK")))))))))))</f>
        <v/>
      </c>
    </row>
    <row r="125" customFormat="false" ht="15" hidden="false" customHeight="false" outlineLevel="0" collapsed="false">
      <c r="A125" s="32"/>
      <c r="B125" s="33"/>
      <c r="C125" s="54"/>
      <c r="D125" s="54"/>
      <c r="E125" s="34"/>
      <c r="F125" s="34"/>
      <c r="G125" s="34"/>
      <c r="H125" s="35"/>
      <c r="I125" s="36"/>
      <c r="J125" s="37"/>
      <c r="K125" s="38"/>
      <c r="L125" s="39"/>
      <c r="M125" s="40" t="str">
        <f aca="false">IF($E125="","",IF($H125&lt;&gt;"",$H125,$B$5))</f>
        <v/>
      </c>
      <c r="N125" s="41" t="str">
        <f aca="false">IF($E125="","",IF($I125&lt;&gt;"",$I125,IFERROR(IF(N(INDEX($E$4:$E$7,MATCH($C125,$D$4:$D$7,0)))=0,"",INDEX($E$4:$E$7,MATCH($C125,$D$4:$D$7,0))),"")))</f>
        <v/>
      </c>
      <c r="O125" s="42" t="str">
        <f aca="false">IF($E125="","",IF($L125&lt;&gt;"",$L125,IFERROR(IF(N(INDEX($F$4:$F$7,MATCH($C125,$D$4:$D$7,0)))=0,"",INDEX($F$4:$F$7,MATCH($C125,$D$4:$D$7,0))),"")))</f>
        <v/>
      </c>
      <c r="P125" s="43" t="str">
        <f aca="false">IF($E125="","",N($B$4)*M125)</f>
        <v/>
      </c>
      <c r="Q125" s="44" t="str">
        <f aca="false">IF(OR($E125="",$F125=""),"",ABS($E125-$F125))</f>
        <v/>
      </c>
      <c r="R125" s="45" t="str">
        <f aca="false">IF(OR($C125&lt;&gt;"Forex",Q125=""),"",Q125/IF($K125="",0.0001,$K125))</f>
        <v/>
      </c>
      <c r="S125" s="43" t="str">
        <f aca="false">IF(OR($C125&lt;&gt;"Forex",N125=""),"",IF($K125="",0.0001,$K125)*N125*IF($J125="",1,$J125))</f>
        <v/>
      </c>
      <c r="T125" s="43" t="str">
        <f aca="false">IF(OR(Q125="",N125=""),"",IF(Q125=0,"",Q125*N125*IF($J125="",1,$J125)))</f>
        <v/>
      </c>
      <c r="U125" s="42" t="str">
        <f aca="false">IF(OR(T125="",O125=""),"",ROUNDDOWN(P125/T125/O125+0.000000001,0)*O125)</f>
        <v/>
      </c>
      <c r="V125" s="42" t="str">
        <f aca="false">IF(U125="","",IF(N(INDEX($G$4:$G$7,MATCH($C125,$D$4:$D$7,0)))=0,"",ROUNDDOWN(N($B$4)*INDEX($G$4:$G$7,MATCH($C125,$D$4:$D$7,0))/($E125*N125*IF($J125="",1,$J125))/O125+0.000000001,0)*O125))</f>
        <v/>
      </c>
      <c r="W125" s="46" t="str">
        <f aca="false">IF(U125="","",IF(V125="",U125,MIN(U125,V125)))</f>
        <v/>
      </c>
      <c r="X125" s="47" t="str">
        <f aca="false">IF($E125="","",IFERROR(INDEX($H$4:$H$7,MATCH($C125,$D$4:$D$7,0)),""))</f>
        <v/>
      </c>
      <c r="Y125" s="43" t="str">
        <f aca="false">IF(W125="","",W125*T125)</f>
        <v/>
      </c>
      <c r="Z125" s="40" t="str">
        <f aca="false">IF(OR(Y125="",N($B$4)=0),"",Y125/$B$4)</f>
        <v/>
      </c>
      <c r="AA125" s="43" t="str">
        <f aca="false">IF(W125="","",W125*$E125*N125*IF($J125="",1,$J125))</f>
        <v/>
      </c>
      <c r="AB125" s="44" t="str">
        <f aca="false">IF(OR(Q125="",N(Q125)=0),"",IF($G125&lt;&gt;"",$G125,$E125+SIGN($E125-$F125)*$B$6*Q125))</f>
        <v/>
      </c>
      <c r="AC125" s="48" t="str">
        <f aca="false">IF(AB125="","",ABS(AB125-$E125)/Q125)</f>
        <v/>
      </c>
      <c r="AD125" s="43" t="str">
        <f aca="false">IF(OR(W125="",AB125=""),"",W125*ABS(AB125-$E125)*N125*IF($J125="",1,$J125))</f>
        <v/>
      </c>
      <c r="AE125" s="47" t="str">
        <f aca="false">IF($E125="","",IF(N($B$4)&lt;=0,"Enter account size",IF(ISNA(MATCH($C125,$D$4:$D$7,0)),"Pick a market",IF($F125="","Enter stop price",IF(Q125=0,"Stop equals entry",IF(AND($D125="Long",$F125&gt;$E125),"Stop above entry for a long",IF(AND($D125="Short",$F125&lt;$E125),"Stop below entry for a short",IF(N125="","Enter multiplier",IF(AND($G125&lt;&gt;"",($G125-$E125)*($E125-$F125)&lt;=0),"Target on wrong side of entry",IF(W125=0,"Size rounds to 0: risk too small",IF(W125&lt;U125,"Capped by max position","OK")))))))))))</f>
        <v/>
      </c>
    </row>
    <row r="126" customFormat="false" ht="15" hidden="false" customHeight="false" outlineLevel="0" collapsed="false">
      <c r="A126" s="32"/>
      <c r="B126" s="33"/>
      <c r="C126" s="54"/>
      <c r="D126" s="54"/>
      <c r="E126" s="34"/>
      <c r="F126" s="34"/>
      <c r="G126" s="34"/>
      <c r="H126" s="35"/>
      <c r="I126" s="36"/>
      <c r="J126" s="37"/>
      <c r="K126" s="38"/>
      <c r="L126" s="39"/>
      <c r="M126" s="40" t="str">
        <f aca="false">IF($E126="","",IF($H126&lt;&gt;"",$H126,$B$5))</f>
        <v/>
      </c>
      <c r="N126" s="41" t="str">
        <f aca="false">IF($E126="","",IF($I126&lt;&gt;"",$I126,IFERROR(IF(N(INDEX($E$4:$E$7,MATCH($C126,$D$4:$D$7,0)))=0,"",INDEX($E$4:$E$7,MATCH($C126,$D$4:$D$7,0))),"")))</f>
        <v/>
      </c>
      <c r="O126" s="42" t="str">
        <f aca="false">IF($E126="","",IF($L126&lt;&gt;"",$L126,IFERROR(IF(N(INDEX($F$4:$F$7,MATCH($C126,$D$4:$D$7,0)))=0,"",INDEX($F$4:$F$7,MATCH($C126,$D$4:$D$7,0))),"")))</f>
        <v/>
      </c>
      <c r="P126" s="43" t="str">
        <f aca="false">IF($E126="","",N($B$4)*M126)</f>
        <v/>
      </c>
      <c r="Q126" s="44" t="str">
        <f aca="false">IF(OR($E126="",$F126=""),"",ABS($E126-$F126))</f>
        <v/>
      </c>
      <c r="R126" s="45" t="str">
        <f aca="false">IF(OR($C126&lt;&gt;"Forex",Q126=""),"",Q126/IF($K126="",0.0001,$K126))</f>
        <v/>
      </c>
      <c r="S126" s="43" t="str">
        <f aca="false">IF(OR($C126&lt;&gt;"Forex",N126=""),"",IF($K126="",0.0001,$K126)*N126*IF($J126="",1,$J126))</f>
        <v/>
      </c>
      <c r="T126" s="43" t="str">
        <f aca="false">IF(OR(Q126="",N126=""),"",IF(Q126=0,"",Q126*N126*IF($J126="",1,$J126)))</f>
        <v/>
      </c>
      <c r="U126" s="42" t="str">
        <f aca="false">IF(OR(T126="",O126=""),"",ROUNDDOWN(P126/T126/O126+0.000000001,0)*O126)</f>
        <v/>
      </c>
      <c r="V126" s="42" t="str">
        <f aca="false">IF(U126="","",IF(N(INDEX($G$4:$G$7,MATCH($C126,$D$4:$D$7,0)))=0,"",ROUNDDOWN(N($B$4)*INDEX($G$4:$G$7,MATCH($C126,$D$4:$D$7,0))/($E126*N126*IF($J126="",1,$J126))/O126+0.000000001,0)*O126))</f>
        <v/>
      </c>
      <c r="W126" s="46" t="str">
        <f aca="false">IF(U126="","",IF(V126="",U126,MIN(U126,V126)))</f>
        <v/>
      </c>
      <c r="X126" s="47" t="str">
        <f aca="false">IF($E126="","",IFERROR(INDEX($H$4:$H$7,MATCH($C126,$D$4:$D$7,0)),""))</f>
        <v/>
      </c>
      <c r="Y126" s="43" t="str">
        <f aca="false">IF(W126="","",W126*T126)</f>
        <v/>
      </c>
      <c r="Z126" s="40" t="str">
        <f aca="false">IF(OR(Y126="",N($B$4)=0),"",Y126/$B$4)</f>
        <v/>
      </c>
      <c r="AA126" s="43" t="str">
        <f aca="false">IF(W126="","",W126*$E126*N126*IF($J126="",1,$J126))</f>
        <v/>
      </c>
      <c r="AB126" s="44" t="str">
        <f aca="false">IF(OR(Q126="",N(Q126)=0),"",IF($G126&lt;&gt;"",$G126,$E126+SIGN($E126-$F126)*$B$6*Q126))</f>
        <v/>
      </c>
      <c r="AC126" s="48" t="str">
        <f aca="false">IF(AB126="","",ABS(AB126-$E126)/Q126)</f>
        <v/>
      </c>
      <c r="AD126" s="43" t="str">
        <f aca="false">IF(OR(W126="",AB126=""),"",W126*ABS(AB126-$E126)*N126*IF($J126="",1,$J126))</f>
        <v/>
      </c>
      <c r="AE126" s="47" t="str">
        <f aca="false">IF($E126="","",IF(N($B$4)&lt;=0,"Enter account size",IF(ISNA(MATCH($C126,$D$4:$D$7,0)),"Pick a market",IF($F126="","Enter stop price",IF(Q126=0,"Stop equals entry",IF(AND($D126="Long",$F126&gt;$E126),"Stop above entry for a long",IF(AND($D126="Short",$F126&lt;$E126),"Stop below entry for a short",IF(N126="","Enter multiplier",IF(AND($G126&lt;&gt;"",($G126-$E126)*($E126-$F126)&lt;=0),"Target on wrong side of entry",IF(W126=0,"Size rounds to 0: risk too small",IF(W126&lt;U126,"Capped by max position","OK")))))))))))</f>
        <v/>
      </c>
    </row>
    <row r="127" customFormat="false" ht="15" hidden="false" customHeight="false" outlineLevel="0" collapsed="false">
      <c r="A127" s="32"/>
      <c r="B127" s="33"/>
      <c r="C127" s="54"/>
      <c r="D127" s="54"/>
      <c r="E127" s="34"/>
      <c r="F127" s="34"/>
      <c r="G127" s="34"/>
      <c r="H127" s="35"/>
      <c r="I127" s="36"/>
      <c r="J127" s="37"/>
      <c r="K127" s="38"/>
      <c r="L127" s="39"/>
      <c r="M127" s="40" t="str">
        <f aca="false">IF($E127="","",IF($H127&lt;&gt;"",$H127,$B$5))</f>
        <v/>
      </c>
      <c r="N127" s="41" t="str">
        <f aca="false">IF($E127="","",IF($I127&lt;&gt;"",$I127,IFERROR(IF(N(INDEX($E$4:$E$7,MATCH($C127,$D$4:$D$7,0)))=0,"",INDEX($E$4:$E$7,MATCH($C127,$D$4:$D$7,0))),"")))</f>
        <v/>
      </c>
      <c r="O127" s="42" t="str">
        <f aca="false">IF($E127="","",IF($L127&lt;&gt;"",$L127,IFERROR(IF(N(INDEX($F$4:$F$7,MATCH($C127,$D$4:$D$7,0)))=0,"",INDEX($F$4:$F$7,MATCH($C127,$D$4:$D$7,0))),"")))</f>
        <v/>
      </c>
      <c r="P127" s="43" t="str">
        <f aca="false">IF($E127="","",N($B$4)*M127)</f>
        <v/>
      </c>
      <c r="Q127" s="44" t="str">
        <f aca="false">IF(OR($E127="",$F127=""),"",ABS($E127-$F127))</f>
        <v/>
      </c>
      <c r="R127" s="45" t="str">
        <f aca="false">IF(OR($C127&lt;&gt;"Forex",Q127=""),"",Q127/IF($K127="",0.0001,$K127))</f>
        <v/>
      </c>
      <c r="S127" s="43" t="str">
        <f aca="false">IF(OR($C127&lt;&gt;"Forex",N127=""),"",IF($K127="",0.0001,$K127)*N127*IF($J127="",1,$J127))</f>
        <v/>
      </c>
      <c r="T127" s="43" t="str">
        <f aca="false">IF(OR(Q127="",N127=""),"",IF(Q127=0,"",Q127*N127*IF($J127="",1,$J127)))</f>
        <v/>
      </c>
      <c r="U127" s="42" t="str">
        <f aca="false">IF(OR(T127="",O127=""),"",ROUNDDOWN(P127/T127/O127+0.000000001,0)*O127)</f>
        <v/>
      </c>
      <c r="V127" s="42" t="str">
        <f aca="false">IF(U127="","",IF(N(INDEX($G$4:$G$7,MATCH($C127,$D$4:$D$7,0)))=0,"",ROUNDDOWN(N($B$4)*INDEX($G$4:$G$7,MATCH($C127,$D$4:$D$7,0))/($E127*N127*IF($J127="",1,$J127))/O127+0.000000001,0)*O127))</f>
        <v/>
      </c>
      <c r="W127" s="46" t="str">
        <f aca="false">IF(U127="","",IF(V127="",U127,MIN(U127,V127)))</f>
        <v/>
      </c>
      <c r="X127" s="47" t="str">
        <f aca="false">IF($E127="","",IFERROR(INDEX($H$4:$H$7,MATCH($C127,$D$4:$D$7,0)),""))</f>
        <v/>
      </c>
      <c r="Y127" s="43" t="str">
        <f aca="false">IF(W127="","",W127*T127)</f>
        <v/>
      </c>
      <c r="Z127" s="40" t="str">
        <f aca="false">IF(OR(Y127="",N($B$4)=0),"",Y127/$B$4)</f>
        <v/>
      </c>
      <c r="AA127" s="43" t="str">
        <f aca="false">IF(W127="","",W127*$E127*N127*IF($J127="",1,$J127))</f>
        <v/>
      </c>
      <c r="AB127" s="44" t="str">
        <f aca="false">IF(OR(Q127="",N(Q127)=0),"",IF($G127&lt;&gt;"",$G127,$E127+SIGN($E127-$F127)*$B$6*Q127))</f>
        <v/>
      </c>
      <c r="AC127" s="48" t="str">
        <f aca="false">IF(AB127="","",ABS(AB127-$E127)/Q127)</f>
        <v/>
      </c>
      <c r="AD127" s="43" t="str">
        <f aca="false">IF(OR(W127="",AB127=""),"",W127*ABS(AB127-$E127)*N127*IF($J127="",1,$J127))</f>
        <v/>
      </c>
      <c r="AE127" s="47" t="str">
        <f aca="false">IF($E127="","",IF(N($B$4)&lt;=0,"Enter account size",IF(ISNA(MATCH($C127,$D$4:$D$7,0)),"Pick a market",IF($F127="","Enter stop price",IF(Q127=0,"Stop equals entry",IF(AND($D127="Long",$F127&gt;$E127),"Stop above entry for a long",IF(AND($D127="Short",$F127&lt;$E127),"Stop below entry for a short",IF(N127="","Enter multiplier",IF(AND($G127&lt;&gt;"",($G127-$E127)*($E127-$F127)&lt;=0),"Target on wrong side of entry",IF(W127=0,"Size rounds to 0: risk too small",IF(W127&lt;U127,"Capped by max position","OK")))))))))))</f>
        <v/>
      </c>
    </row>
    <row r="128" customFormat="false" ht="15" hidden="false" customHeight="false" outlineLevel="0" collapsed="false">
      <c r="A128" s="32"/>
      <c r="B128" s="33"/>
      <c r="C128" s="54"/>
      <c r="D128" s="54"/>
      <c r="E128" s="34"/>
      <c r="F128" s="34"/>
      <c r="G128" s="34"/>
      <c r="H128" s="35"/>
      <c r="I128" s="36"/>
      <c r="J128" s="37"/>
      <c r="K128" s="38"/>
      <c r="L128" s="39"/>
      <c r="M128" s="40" t="str">
        <f aca="false">IF($E128="","",IF($H128&lt;&gt;"",$H128,$B$5))</f>
        <v/>
      </c>
      <c r="N128" s="41" t="str">
        <f aca="false">IF($E128="","",IF($I128&lt;&gt;"",$I128,IFERROR(IF(N(INDEX($E$4:$E$7,MATCH($C128,$D$4:$D$7,0)))=0,"",INDEX($E$4:$E$7,MATCH($C128,$D$4:$D$7,0))),"")))</f>
        <v/>
      </c>
      <c r="O128" s="42" t="str">
        <f aca="false">IF($E128="","",IF($L128&lt;&gt;"",$L128,IFERROR(IF(N(INDEX($F$4:$F$7,MATCH($C128,$D$4:$D$7,0)))=0,"",INDEX($F$4:$F$7,MATCH($C128,$D$4:$D$7,0))),"")))</f>
        <v/>
      </c>
      <c r="P128" s="43" t="str">
        <f aca="false">IF($E128="","",N($B$4)*M128)</f>
        <v/>
      </c>
      <c r="Q128" s="44" t="str">
        <f aca="false">IF(OR($E128="",$F128=""),"",ABS($E128-$F128))</f>
        <v/>
      </c>
      <c r="R128" s="45" t="str">
        <f aca="false">IF(OR($C128&lt;&gt;"Forex",Q128=""),"",Q128/IF($K128="",0.0001,$K128))</f>
        <v/>
      </c>
      <c r="S128" s="43" t="str">
        <f aca="false">IF(OR($C128&lt;&gt;"Forex",N128=""),"",IF($K128="",0.0001,$K128)*N128*IF($J128="",1,$J128))</f>
        <v/>
      </c>
      <c r="T128" s="43" t="str">
        <f aca="false">IF(OR(Q128="",N128=""),"",IF(Q128=0,"",Q128*N128*IF($J128="",1,$J128)))</f>
        <v/>
      </c>
      <c r="U128" s="42" t="str">
        <f aca="false">IF(OR(T128="",O128=""),"",ROUNDDOWN(P128/T128/O128+0.000000001,0)*O128)</f>
        <v/>
      </c>
      <c r="V128" s="42" t="str">
        <f aca="false">IF(U128="","",IF(N(INDEX($G$4:$G$7,MATCH($C128,$D$4:$D$7,0)))=0,"",ROUNDDOWN(N($B$4)*INDEX($G$4:$G$7,MATCH($C128,$D$4:$D$7,0))/($E128*N128*IF($J128="",1,$J128))/O128+0.000000001,0)*O128))</f>
        <v/>
      </c>
      <c r="W128" s="46" t="str">
        <f aca="false">IF(U128="","",IF(V128="",U128,MIN(U128,V128)))</f>
        <v/>
      </c>
      <c r="X128" s="47" t="str">
        <f aca="false">IF($E128="","",IFERROR(INDEX($H$4:$H$7,MATCH($C128,$D$4:$D$7,0)),""))</f>
        <v/>
      </c>
      <c r="Y128" s="43" t="str">
        <f aca="false">IF(W128="","",W128*T128)</f>
        <v/>
      </c>
      <c r="Z128" s="40" t="str">
        <f aca="false">IF(OR(Y128="",N($B$4)=0),"",Y128/$B$4)</f>
        <v/>
      </c>
      <c r="AA128" s="43" t="str">
        <f aca="false">IF(W128="","",W128*$E128*N128*IF($J128="",1,$J128))</f>
        <v/>
      </c>
      <c r="AB128" s="44" t="str">
        <f aca="false">IF(OR(Q128="",N(Q128)=0),"",IF($G128&lt;&gt;"",$G128,$E128+SIGN($E128-$F128)*$B$6*Q128))</f>
        <v/>
      </c>
      <c r="AC128" s="48" t="str">
        <f aca="false">IF(AB128="","",ABS(AB128-$E128)/Q128)</f>
        <v/>
      </c>
      <c r="AD128" s="43" t="str">
        <f aca="false">IF(OR(W128="",AB128=""),"",W128*ABS(AB128-$E128)*N128*IF($J128="",1,$J128))</f>
        <v/>
      </c>
      <c r="AE128" s="47" t="str">
        <f aca="false">IF($E128="","",IF(N($B$4)&lt;=0,"Enter account size",IF(ISNA(MATCH($C128,$D$4:$D$7,0)),"Pick a market",IF($F128="","Enter stop price",IF(Q128=0,"Stop equals entry",IF(AND($D128="Long",$F128&gt;$E128),"Stop above entry for a long",IF(AND($D128="Short",$F128&lt;$E128),"Stop below entry for a short",IF(N128="","Enter multiplier",IF(AND($G128&lt;&gt;"",($G128-$E128)*($E128-$F128)&lt;=0),"Target on wrong side of entry",IF(W128=0,"Size rounds to 0: risk too small",IF(W128&lt;U128,"Capped by max position","OK")))))))))))</f>
        <v/>
      </c>
    </row>
    <row r="129" customFormat="false" ht="15" hidden="false" customHeight="false" outlineLevel="0" collapsed="false">
      <c r="A129" s="32"/>
      <c r="B129" s="33"/>
      <c r="C129" s="54"/>
      <c r="D129" s="54"/>
      <c r="E129" s="34"/>
      <c r="F129" s="34"/>
      <c r="G129" s="34"/>
      <c r="H129" s="35"/>
      <c r="I129" s="36"/>
      <c r="J129" s="37"/>
      <c r="K129" s="38"/>
      <c r="L129" s="39"/>
      <c r="M129" s="40" t="str">
        <f aca="false">IF($E129="","",IF($H129&lt;&gt;"",$H129,$B$5))</f>
        <v/>
      </c>
      <c r="N129" s="41" t="str">
        <f aca="false">IF($E129="","",IF($I129&lt;&gt;"",$I129,IFERROR(IF(N(INDEX($E$4:$E$7,MATCH($C129,$D$4:$D$7,0)))=0,"",INDEX($E$4:$E$7,MATCH($C129,$D$4:$D$7,0))),"")))</f>
        <v/>
      </c>
      <c r="O129" s="42" t="str">
        <f aca="false">IF($E129="","",IF($L129&lt;&gt;"",$L129,IFERROR(IF(N(INDEX($F$4:$F$7,MATCH($C129,$D$4:$D$7,0)))=0,"",INDEX($F$4:$F$7,MATCH($C129,$D$4:$D$7,0))),"")))</f>
        <v/>
      </c>
      <c r="P129" s="43" t="str">
        <f aca="false">IF($E129="","",N($B$4)*M129)</f>
        <v/>
      </c>
      <c r="Q129" s="44" t="str">
        <f aca="false">IF(OR($E129="",$F129=""),"",ABS($E129-$F129))</f>
        <v/>
      </c>
      <c r="R129" s="45" t="str">
        <f aca="false">IF(OR($C129&lt;&gt;"Forex",Q129=""),"",Q129/IF($K129="",0.0001,$K129))</f>
        <v/>
      </c>
      <c r="S129" s="43" t="str">
        <f aca="false">IF(OR($C129&lt;&gt;"Forex",N129=""),"",IF($K129="",0.0001,$K129)*N129*IF($J129="",1,$J129))</f>
        <v/>
      </c>
      <c r="T129" s="43" t="str">
        <f aca="false">IF(OR(Q129="",N129=""),"",IF(Q129=0,"",Q129*N129*IF($J129="",1,$J129)))</f>
        <v/>
      </c>
      <c r="U129" s="42" t="str">
        <f aca="false">IF(OR(T129="",O129=""),"",ROUNDDOWN(P129/T129/O129+0.000000001,0)*O129)</f>
        <v/>
      </c>
      <c r="V129" s="42" t="str">
        <f aca="false">IF(U129="","",IF(N(INDEX($G$4:$G$7,MATCH($C129,$D$4:$D$7,0)))=0,"",ROUNDDOWN(N($B$4)*INDEX($G$4:$G$7,MATCH($C129,$D$4:$D$7,0))/($E129*N129*IF($J129="",1,$J129))/O129+0.000000001,0)*O129))</f>
        <v/>
      </c>
      <c r="W129" s="46" t="str">
        <f aca="false">IF(U129="","",IF(V129="",U129,MIN(U129,V129)))</f>
        <v/>
      </c>
      <c r="X129" s="47" t="str">
        <f aca="false">IF($E129="","",IFERROR(INDEX($H$4:$H$7,MATCH($C129,$D$4:$D$7,0)),""))</f>
        <v/>
      </c>
      <c r="Y129" s="43" t="str">
        <f aca="false">IF(W129="","",W129*T129)</f>
        <v/>
      </c>
      <c r="Z129" s="40" t="str">
        <f aca="false">IF(OR(Y129="",N($B$4)=0),"",Y129/$B$4)</f>
        <v/>
      </c>
      <c r="AA129" s="43" t="str">
        <f aca="false">IF(W129="","",W129*$E129*N129*IF($J129="",1,$J129))</f>
        <v/>
      </c>
      <c r="AB129" s="44" t="str">
        <f aca="false">IF(OR(Q129="",N(Q129)=0),"",IF($G129&lt;&gt;"",$G129,$E129+SIGN($E129-$F129)*$B$6*Q129))</f>
        <v/>
      </c>
      <c r="AC129" s="48" t="str">
        <f aca="false">IF(AB129="","",ABS(AB129-$E129)/Q129)</f>
        <v/>
      </c>
      <c r="AD129" s="43" t="str">
        <f aca="false">IF(OR(W129="",AB129=""),"",W129*ABS(AB129-$E129)*N129*IF($J129="",1,$J129))</f>
        <v/>
      </c>
      <c r="AE129" s="47" t="str">
        <f aca="false">IF($E129="","",IF(N($B$4)&lt;=0,"Enter account size",IF(ISNA(MATCH($C129,$D$4:$D$7,0)),"Pick a market",IF($F129="","Enter stop price",IF(Q129=0,"Stop equals entry",IF(AND($D129="Long",$F129&gt;$E129),"Stop above entry for a long",IF(AND($D129="Short",$F129&lt;$E129),"Stop below entry for a short",IF(N129="","Enter multiplier",IF(AND($G129&lt;&gt;"",($G129-$E129)*($E129-$F129)&lt;=0),"Target on wrong side of entry",IF(W129=0,"Size rounds to 0: risk too small",IF(W129&lt;U129,"Capped by max position","OK")))))))))))</f>
        <v/>
      </c>
    </row>
    <row r="130" customFormat="false" ht="15" hidden="false" customHeight="false" outlineLevel="0" collapsed="false">
      <c r="A130" s="32"/>
      <c r="B130" s="33"/>
      <c r="C130" s="54"/>
      <c r="D130" s="54"/>
      <c r="E130" s="34"/>
      <c r="F130" s="34"/>
      <c r="G130" s="34"/>
      <c r="H130" s="35"/>
      <c r="I130" s="36"/>
      <c r="J130" s="37"/>
      <c r="K130" s="38"/>
      <c r="L130" s="39"/>
      <c r="M130" s="40" t="str">
        <f aca="false">IF($E130="","",IF($H130&lt;&gt;"",$H130,$B$5))</f>
        <v/>
      </c>
      <c r="N130" s="41" t="str">
        <f aca="false">IF($E130="","",IF($I130&lt;&gt;"",$I130,IFERROR(IF(N(INDEX($E$4:$E$7,MATCH($C130,$D$4:$D$7,0)))=0,"",INDEX($E$4:$E$7,MATCH($C130,$D$4:$D$7,0))),"")))</f>
        <v/>
      </c>
      <c r="O130" s="42" t="str">
        <f aca="false">IF($E130="","",IF($L130&lt;&gt;"",$L130,IFERROR(IF(N(INDEX($F$4:$F$7,MATCH($C130,$D$4:$D$7,0)))=0,"",INDEX($F$4:$F$7,MATCH($C130,$D$4:$D$7,0))),"")))</f>
        <v/>
      </c>
      <c r="P130" s="43" t="str">
        <f aca="false">IF($E130="","",N($B$4)*M130)</f>
        <v/>
      </c>
      <c r="Q130" s="44" t="str">
        <f aca="false">IF(OR($E130="",$F130=""),"",ABS($E130-$F130))</f>
        <v/>
      </c>
      <c r="R130" s="45" t="str">
        <f aca="false">IF(OR($C130&lt;&gt;"Forex",Q130=""),"",Q130/IF($K130="",0.0001,$K130))</f>
        <v/>
      </c>
      <c r="S130" s="43" t="str">
        <f aca="false">IF(OR($C130&lt;&gt;"Forex",N130=""),"",IF($K130="",0.0001,$K130)*N130*IF($J130="",1,$J130))</f>
        <v/>
      </c>
      <c r="T130" s="43" t="str">
        <f aca="false">IF(OR(Q130="",N130=""),"",IF(Q130=0,"",Q130*N130*IF($J130="",1,$J130)))</f>
        <v/>
      </c>
      <c r="U130" s="42" t="str">
        <f aca="false">IF(OR(T130="",O130=""),"",ROUNDDOWN(P130/T130/O130+0.000000001,0)*O130)</f>
        <v/>
      </c>
      <c r="V130" s="42" t="str">
        <f aca="false">IF(U130="","",IF(N(INDEX($G$4:$G$7,MATCH($C130,$D$4:$D$7,0)))=0,"",ROUNDDOWN(N($B$4)*INDEX($G$4:$G$7,MATCH($C130,$D$4:$D$7,0))/($E130*N130*IF($J130="",1,$J130))/O130+0.000000001,0)*O130))</f>
        <v/>
      </c>
      <c r="W130" s="46" t="str">
        <f aca="false">IF(U130="","",IF(V130="",U130,MIN(U130,V130)))</f>
        <v/>
      </c>
      <c r="X130" s="47" t="str">
        <f aca="false">IF($E130="","",IFERROR(INDEX($H$4:$H$7,MATCH($C130,$D$4:$D$7,0)),""))</f>
        <v/>
      </c>
      <c r="Y130" s="43" t="str">
        <f aca="false">IF(W130="","",W130*T130)</f>
        <v/>
      </c>
      <c r="Z130" s="40" t="str">
        <f aca="false">IF(OR(Y130="",N($B$4)=0),"",Y130/$B$4)</f>
        <v/>
      </c>
      <c r="AA130" s="43" t="str">
        <f aca="false">IF(W130="","",W130*$E130*N130*IF($J130="",1,$J130))</f>
        <v/>
      </c>
      <c r="AB130" s="44" t="str">
        <f aca="false">IF(OR(Q130="",N(Q130)=0),"",IF($G130&lt;&gt;"",$G130,$E130+SIGN($E130-$F130)*$B$6*Q130))</f>
        <v/>
      </c>
      <c r="AC130" s="48" t="str">
        <f aca="false">IF(AB130="","",ABS(AB130-$E130)/Q130)</f>
        <v/>
      </c>
      <c r="AD130" s="43" t="str">
        <f aca="false">IF(OR(W130="",AB130=""),"",W130*ABS(AB130-$E130)*N130*IF($J130="",1,$J130))</f>
        <v/>
      </c>
      <c r="AE130" s="47" t="str">
        <f aca="false">IF($E130="","",IF(N($B$4)&lt;=0,"Enter account size",IF(ISNA(MATCH($C130,$D$4:$D$7,0)),"Pick a market",IF($F130="","Enter stop price",IF(Q130=0,"Stop equals entry",IF(AND($D130="Long",$F130&gt;$E130),"Stop above entry for a long",IF(AND($D130="Short",$F130&lt;$E130),"Stop below entry for a short",IF(N130="","Enter multiplier",IF(AND($G130&lt;&gt;"",($G130-$E130)*($E130-$F130)&lt;=0),"Target on wrong side of entry",IF(W130=0,"Size rounds to 0: risk too small",IF(W130&lt;U130,"Capped by max position","OK")))))))))))</f>
        <v/>
      </c>
    </row>
    <row r="131" customFormat="false" ht="15" hidden="false" customHeight="false" outlineLevel="0" collapsed="false">
      <c r="A131" s="32"/>
      <c r="B131" s="33"/>
      <c r="C131" s="54"/>
      <c r="D131" s="54"/>
      <c r="E131" s="34"/>
      <c r="F131" s="34"/>
      <c r="G131" s="34"/>
      <c r="H131" s="35"/>
      <c r="I131" s="36"/>
      <c r="J131" s="37"/>
      <c r="K131" s="38"/>
      <c r="L131" s="39"/>
      <c r="M131" s="40" t="str">
        <f aca="false">IF($E131="","",IF($H131&lt;&gt;"",$H131,$B$5))</f>
        <v/>
      </c>
      <c r="N131" s="41" t="str">
        <f aca="false">IF($E131="","",IF($I131&lt;&gt;"",$I131,IFERROR(IF(N(INDEX($E$4:$E$7,MATCH($C131,$D$4:$D$7,0)))=0,"",INDEX($E$4:$E$7,MATCH($C131,$D$4:$D$7,0))),"")))</f>
        <v/>
      </c>
      <c r="O131" s="42" t="str">
        <f aca="false">IF($E131="","",IF($L131&lt;&gt;"",$L131,IFERROR(IF(N(INDEX($F$4:$F$7,MATCH($C131,$D$4:$D$7,0)))=0,"",INDEX($F$4:$F$7,MATCH($C131,$D$4:$D$7,0))),"")))</f>
        <v/>
      </c>
      <c r="P131" s="43" t="str">
        <f aca="false">IF($E131="","",N($B$4)*M131)</f>
        <v/>
      </c>
      <c r="Q131" s="44" t="str">
        <f aca="false">IF(OR($E131="",$F131=""),"",ABS($E131-$F131))</f>
        <v/>
      </c>
      <c r="R131" s="45" t="str">
        <f aca="false">IF(OR($C131&lt;&gt;"Forex",Q131=""),"",Q131/IF($K131="",0.0001,$K131))</f>
        <v/>
      </c>
      <c r="S131" s="43" t="str">
        <f aca="false">IF(OR($C131&lt;&gt;"Forex",N131=""),"",IF($K131="",0.0001,$K131)*N131*IF($J131="",1,$J131))</f>
        <v/>
      </c>
      <c r="T131" s="43" t="str">
        <f aca="false">IF(OR(Q131="",N131=""),"",IF(Q131=0,"",Q131*N131*IF($J131="",1,$J131)))</f>
        <v/>
      </c>
      <c r="U131" s="42" t="str">
        <f aca="false">IF(OR(T131="",O131=""),"",ROUNDDOWN(P131/T131/O131+0.000000001,0)*O131)</f>
        <v/>
      </c>
      <c r="V131" s="42" t="str">
        <f aca="false">IF(U131="","",IF(N(INDEX($G$4:$G$7,MATCH($C131,$D$4:$D$7,0)))=0,"",ROUNDDOWN(N($B$4)*INDEX($G$4:$G$7,MATCH($C131,$D$4:$D$7,0))/($E131*N131*IF($J131="",1,$J131))/O131+0.000000001,0)*O131))</f>
        <v/>
      </c>
      <c r="W131" s="46" t="str">
        <f aca="false">IF(U131="","",IF(V131="",U131,MIN(U131,V131)))</f>
        <v/>
      </c>
      <c r="X131" s="47" t="str">
        <f aca="false">IF($E131="","",IFERROR(INDEX($H$4:$H$7,MATCH($C131,$D$4:$D$7,0)),""))</f>
        <v/>
      </c>
      <c r="Y131" s="43" t="str">
        <f aca="false">IF(W131="","",W131*T131)</f>
        <v/>
      </c>
      <c r="Z131" s="40" t="str">
        <f aca="false">IF(OR(Y131="",N($B$4)=0),"",Y131/$B$4)</f>
        <v/>
      </c>
      <c r="AA131" s="43" t="str">
        <f aca="false">IF(W131="","",W131*$E131*N131*IF($J131="",1,$J131))</f>
        <v/>
      </c>
      <c r="AB131" s="44" t="str">
        <f aca="false">IF(OR(Q131="",N(Q131)=0),"",IF($G131&lt;&gt;"",$G131,$E131+SIGN($E131-$F131)*$B$6*Q131))</f>
        <v/>
      </c>
      <c r="AC131" s="48" t="str">
        <f aca="false">IF(AB131="","",ABS(AB131-$E131)/Q131)</f>
        <v/>
      </c>
      <c r="AD131" s="43" t="str">
        <f aca="false">IF(OR(W131="",AB131=""),"",W131*ABS(AB131-$E131)*N131*IF($J131="",1,$J131))</f>
        <v/>
      </c>
      <c r="AE131" s="47" t="str">
        <f aca="false">IF($E131="","",IF(N($B$4)&lt;=0,"Enter account size",IF(ISNA(MATCH($C131,$D$4:$D$7,0)),"Pick a market",IF($F131="","Enter stop price",IF(Q131=0,"Stop equals entry",IF(AND($D131="Long",$F131&gt;$E131),"Stop above entry for a long",IF(AND($D131="Short",$F131&lt;$E131),"Stop below entry for a short",IF(N131="","Enter multiplier",IF(AND($G131&lt;&gt;"",($G131-$E131)*($E131-$F131)&lt;=0),"Target on wrong side of entry",IF(W131=0,"Size rounds to 0: risk too small",IF(W131&lt;U131,"Capped by max position","OK")))))))))))</f>
        <v/>
      </c>
    </row>
    <row r="132" customFormat="false" ht="15" hidden="false" customHeight="false" outlineLevel="0" collapsed="false">
      <c r="A132" s="32"/>
      <c r="B132" s="33"/>
      <c r="C132" s="54"/>
      <c r="D132" s="54"/>
      <c r="E132" s="34"/>
      <c r="F132" s="34"/>
      <c r="G132" s="34"/>
      <c r="H132" s="35"/>
      <c r="I132" s="36"/>
      <c r="J132" s="37"/>
      <c r="K132" s="38"/>
      <c r="L132" s="39"/>
      <c r="M132" s="40" t="str">
        <f aca="false">IF($E132="","",IF($H132&lt;&gt;"",$H132,$B$5))</f>
        <v/>
      </c>
      <c r="N132" s="41" t="str">
        <f aca="false">IF($E132="","",IF($I132&lt;&gt;"",$I132,IFERROR(IF(N(INDEX($E$4:$E$7,MATCH($C132,$D$4:$D$7,0)))=0,"",INDEX($E$4:$E$7,MATCH($C132,$D$4:$D$7,0))),"")))</f>
        <v/>
      </c>
      <c r="O132" s="42" t="str">
        <f aca="false">IF($E132="","",IF($L132&lt;&gt;"",$L132,IFERROR(IF(N(INDEX($F$4:$F$7,MATCH($C132,$D$4:$D$7,0)))=0,"",INDEX($F$4:$F$7,MATCH($C132,$D$4:$D$7,0))),"")))</f>
        <v/>
      </c>
      <c r="P132" s="43" t="str">
        <f aca="false">IF($E132="","",N($B$4)*M132)</f>
        <v/>
      </c>
      <c r="Q132" s="44" t="str">
        <f aca="false">IF(OR($E132="",$F132=""),"",ABS($E132-$F132))</f>
        <v/>
      </c>
      <c r="R132" s="45" t="str">
        <f aca="false">IF(OR($C132&lt;&gt;"Forex",Q132=""),"",Q132/IF($K132="",0.0001,$K132))</f>
        <v/>
      </c>
      <c r="S132" s="43" t="str">
        <f aca="false">IF(OR($C132&lt;&gt;"Forex",N132=""),"",IF($K132="",0.0001,$K132)*N132*IF($J132="",1,$J132))</f>
        <v/>
      </c>
      <c r="T132" s="43" t="str">
        <f aca="false">IF(OR(Q132="",N132=""),"",IF(Q132=0,"",Q132*N132*IF($J132="",1,$J132)))</f>
        <v/>
      </c>
      <c r="U132" s="42" t="str">
        <f aca="false">IF(OR(T132="",O132=""),"",ROUNDDOWN(P132/T132/O132+0.000000001,0)*O132)</f>
        <v/>
      </c>
      <c r="V132" s="42" t="str">
        <f aca="false">IF(U132="","",IF(N(INDEX($G$4:$G$7,MATCH($C132,$D$4:$D$7,0)))=0,"",ROUNDDOWN(N($B$4)*INDEX($G$4:$G$7,MATCH($C132,$D$4:$D$7,0))/($E132*N132*IF($J132="",1,$J132))/O132+0.000000001,0)*O132))</f>
        <v/>
      </c>
      <c r="W132" s="46" t="str">
        <f aca="false">IF(U132="","",IF(V132="",U132,MIN(U132,V132)))</f>
        <v/>
      </c>
      <c r="X132" s="47" t="str">
        <f aca="false">IF($E132="","",IFERROR(INDEX($H$4:$H$7,MATCH($C132,$D$4:$D$7,0)),""))</f>
        <v/>
      </c>
      <c r="Y132" s="43" t="str">
        <f aca="false">IF(W132="","",W132*T132)</f>
        <v/>
      </c>
      <c r="Z132" s="40" t="str">
        <f aca="false">IF(OR(Y132="",N($B$4)=0),"",Y132/$B$4)</f>
        <v/>
      </c>
      <c r="AA132" s="43" t="str">
        <f aca="false">IF(W132="","",W132*$E132*N132*IF($J132="",1,$J132))</f>
        <v/>
      </c>
      <c r="AB132" s="44" t="str">
        <f aca="false">IF(OR(Q132="",N(Q132)=0),"",IF($G132&lt;&gt;"",$G132,$E132+SIGN($E132-$F132)*$B$6*Q132))</f>
        <v/>
      </c>
      <c r="AC132" s="48" t="str">
        <f aca="false">IF(AB132="","",ABS(AB132-$E132)/Q132)</f>
        <v/>
      </c>
      <c r="AD132" s="43" t="str">
        <f aca="false">IF(OR(W132="",AB132=""),"",W132*ABS(AB132-$E132)*N132*IF($J132="",1,$J132))</f>
        <v/>
      </c>
      <c r="AE132" s="47" t="str">
        <f aca="false">IF($E132="","",IF(N($B$4)&lt;=0,"Enter account size",IF(ISNA(MATCH($C132,$D$4:$D$7,0)),"Pick a market",IF($F132="","Enter stop price",IF(Q132=0,"Stop equals entry",IF(AND($D132="Long",$F132&gt;$E132),"Stop above entry for a long",IF(AND($D132="Short",$F132&lt;$E132),"Stop below entry for a short",IF(N132="","Enter multiplier",IF(AND($G132&lt;&gt;"",($G132-$E132)*($E132-$F132)&lt;=0),"Target on wrong side of entry",IF(W132=0,"Size rounds to 0: risk too small",IF(W132&lt;U132,"Capped by max position","OK")))))))))))</f>
        <v/>
      </c>
    </row>
    <row r="133" customFormat="false" ht="15" hidden="false" customHeight="false" outlineLevel="0" collapsed="false">
      <c r="A133" s="32"/>
      <c r="B133" s="33"/>
      <c r="C133" s="54"/>
      <c r="D133" s="54"/>
      <c r="E133" s="34"/>
      <c r="F133" s="34"/>
      <c r="G133" s="34"/>
      <c r="H133" s="35"/>
      <c r="I133" s="36"/>
      <c r="J133" s="37"/>
      <c r="K133" s="38"/>
      <c r="L133" s="39"/>
      <c r="M133" s="40" t="str">
        <f aca="false">IF($E133="","",IF($H133&lt;&gt;"",$H133,$B$5))</f>
        <v/>
      </c>
      <c r="N133" s="41" t="str">
        <f aca="false">IF($E133="","",IF($I133&lt;&gt;"",$I133,IFERROR(IF(N(INDEX($E$4:$E$7,MATCH($C133,$D$4:$D$7,0)))=0,"",INDEX($E$4:$E$7,MATCH($C133,$D$4:$D$7,0))),"")))</f>
        <v/>
      </c>
      <c r="O133" s="42" t="str">
        <f aca="false">IF($E133="","",IF($L133&lt;&gt;"",$L133,IFERROR(IF(N(INDEX($F$4:$F$7,MATCH($C133,$D$4:$D$7,0)))=0,"",INDEX($F$4:$F$7,MATCH($C133,$D$4:$D$7,0))),"")))</f>
        <v/>
      </c>
      <c r="P133" s="43" t="str">
        <f aca="false">IF($E133="","",N($B$4)*M133)</f>
        <v/>
      </c>
      <c r="Q133" s="44" t="str">
        <f aca="false">IF(OR($E133="",$F133=""),"",ABS($E133-$F133))</f>
        <v/>
      </c>
      <c r="R133" s="45" t="str">
        <f aca="false">IF(OR($C133&lt;&gt;"Forex",Q133=""),"",Q133/IF($K133="",0.0001,$K133))</f>
        <v/>
      </c>
      <c r="S133" s="43" t="str">
        <f aca="false">IF(OR($C133&lt;&gt;"Forex",N133=""),"",IF($K133="",0.0001,$K133)*N133*IF($J133="",1,$J133))</f>
        <v/>
      </c>
      <c r="T133" s="43" t="str">
        <f aca="false">IF(OR(Q133="",N133=""),"",IF(Q133=0,"",Q133*N133*IF($J133="",1,$J133)))</f>
        <v/>
      </c>
      <c r="U133" s="42" t="str">
        <f aca="false">IF(OR(T133="",O133=""),"",ROUNDDOWN(P133/T133/O133+0.000000001,0)*O133)</f>
        <v/>
      </c>
      <c r="V133" s="42" t="str">
        <f aca="false">IF(U133="","",IF(N(INDEX($G$4:$G$7,MATCH($C133,$D$4:$D$7,0)))=0,"",ROUNDDOWN(N($B$4)*INDEX($G$4:$G$7,MATCH($C133,$D$4:$D$7,0))/($E133*N133*IF($J133="",1,$J133))/O133+0.000000001,0)*O133))</f>
        <v/>
      </c>
      <c r="W133" s="46" t="str">
        <f aca="false">IF(U133="","",IF(V133="",U133,MIN(U133,V133)))</f>
        <v/>
      </c>
      <c r="X133" s="47" t="str">
        <f aca="false">IF($E133="","",IFERROR(INDEX($H$4:$H$7,MATCH($C133,$D$4:$D$7,0)),""))</f>
        <v/>
      </c>
      <c r="Y133" s="43" t="str">
        <f aca="false">IF(W133="","",W133*T133)</f>
        <v/>
      </c>
      <c r="Z133" s="40" t="str">
        <f aca="false">IF(OR(Y133="",N($B$4)=0),"",Y133/$B$4)</f>
        <v/>
      </c>
      <c r="AA133" s="43" t="str">
        <f aca="false">IF(W133="","",W133*$E133*N133*IF($J133="",1,$J133))</f>
        <v/>
      </c>
      <c r="AB133" s="44" t="str">
        <f aca="false">IF(OR(Q133="",N(Q133)=0),"",IF($G133&lt;&gt;"",$G133,$E133+SIGN($E133-$F133)*$B$6*Q133))</f>
        <v/>
      </c>
      <c r="AC133" s="48" t="str">
        <f aca="false">IF(AB133="","",ABS(AB133-$E133)/Q133)</f>
        <v/>
      </c>
      <c r="AD133" s="43" t="str">
        <f aca="false">IF(OR(W133="",AB133=""),"",W133*ABS(AB133-$E133)*N133*IF($J133="",1,$J133))</f>
        <v/>
      </c>
      <c r="AE133" s="47" t="str">
        <f aca="false">IF($E133="","",IF(N($B$4)&lt;=0,"Enter account size",IF(ISNA(MATCH($C133,$D$4:$D$7,0)),"Pick a market",IF($F133="","Enter stop price",IF(Q133=0,"Stop equals entry",IF(AND($D133="Long",$F133&gt;$E133),"Stop above entry for a long",IF(AND($D133="Short",$F133&lt;$E133),"Stop below entry for a short",IF(N133="","Enter multiplier",IF(AND($G133&lt;&gt;"",($G133-$E133)*($E133-$F133)&lt;=0),"Target on wrong side of entry",IF(W133=0,"Size rounds to 0: risk too small",IF(W133&lt;U133,"Capped by max position","OK")))))))))))</f>
        <v/>
      </c>
    </row>
    <row r="134" customFormat="false" ht="15" hidden="false" customHeight="false" outlineLevel="0" collapsed="false">
      <c r="A134" s="32"/>
      <c r="B134" s="33"/>
      <c r="C134" s="54"/>
      <c r="D134" s="54"/>
      <c r="E134" s="34"/>
      <c r="F134" s="34"/>
      <c r="G134" s="34"/>
      <c r="H134" s="35"/>
      <c r="I134" s="36"/>
      <c r="J134" s="37"/>
      <c r="K134" s="38"/>
      <c r="L134" s="39"/>
      <c r="M134" s="40" t="str">
        <f aca="false">IF($E134="","",IF($H134&lt;&gt;"",$H134,$B$5))</f>
        <v/>
      </c>
      <c r="N134" s="41" t="str">
        <f aca="false">IF($E134="","",IF($I134&lt;&gt;"",$I134,IFERROR(IF(N(INDEX($E$4:$E$7,MATCH($C134,$D$4:$D$7,0)))=0,"",INDEX($E$4:$E$7,MATCH($C134,$D$4:$D$7,0))),"")))</f>
        <v/>
      </c>
      <c r="O134" s="42" t="str">
        <f aca="false">IF($E134="","",IF($L134&lt;&gt;"",$L134,IFERROR(IF(N(INDEX($F$4:$F$7,MATCH($C134,$D$4:$D$7,0)))=0,"",INDEX($F$4:$F$7,MATCH($C134,$D$4:$D$7,0))),"")))</f>
        <v/>
      </c>
      <c r="P134" s="43" t="str">
        <f aca="false">IF($E134="","",N($B$4)*M134)</f>
        <v/>
      </c>
      <c r="Q134" s="44" t="str">
        <f aca="false">IF(OR($E134="",$F134=""),"",ABS($E134-$F134))</f>
        <v/>
      </c>
      <c r="R134" s="45" t="str">
        <f aca="false">IF(OR($C134&lt;&gt;"Forex",Q134=""),"",Q134/IF($K134="",0.0001,$K134))</f>
        <v/>
      </c>
      <c r="S134" s="43" t="str">
        <f aca="false">IF(OR($C134&lt;&gt;"Forex",N134=""),"",IF($K134="",0.0001,$K134)*N134*IF($J134="",1,$J134))</f>
        <v/>
      </c>
      <c r="T134" s="43" t="str">
        <f aca="false">IF(OR(Q134="",N134=""),"",IF(Q134=0,"",Q134*N134*IF($J134="",1,$J134)))</f>
        <v/>
      </c>
      <c r="U134" s="42" t="str">
        <f aca="false">IF(OR(T134="",O134=""),"",ROUNDDOWN(P134/T134/O134+0.000000001,0)*O134)</f>
        <v/>
      </c>
      <c r="V134" s="42" t="str">
        <f aca="false">IF(U134="","",IF(N(INDEX($G$4:$G$7,MATCH($C134,$D$4:$D$7,0)))=0,"",ROUNDDOWN(N($B$4)*INDEX($G$4:$G$7,MATCH($C134,$D$4:$D$7,0))/($E134*N134*IF($J134="",1,$J134))/O134+0.000000001,0)*O134))</f>
        <v/>
      </c>
      <c r="W134" s="46" t="str">
        <f aca="false">IF(U134="","",IF(V134="",U134,MIN(U134,V134)))</f>
        <v/>
      </c>
      <c r="X134" s="47" t="str">
        <f aca="false">IF($E134="","",IFERROR(INDEX($H$4:$H$7,MATCH($C134,$D$4:$D$7,0)),""))</f>
        <v/>
      </c>
      <c r="Y134" s="43" t="str">
        <f aca="false">IF(W134="","",W134*T134)</f>
        <v/>
      </c>
      <c r="Z134" s="40" t="str">
        <f aca="false">IF(OR(Y134="",N($B$4)=0),"",Y134/$B$4)</f>
        <v/>
      </c>
      <c r="AA134" s="43" t="str">
        <f aca="false">IF(W134="","",W134*$E134*N134*IF($J134="",1,$J134))</f>
        <v/>
      </c>
      <c r="AB134" s="44" t="str">
        <f aca="false">IF(OR(Q134="",N(Q134)=0),"",IF($G134&lt;&gt;"",$G134,$E134+SIGN($E134-$F134)*$B$6*Q134))</f>
        <v/>
      </c>
      <c r="AC134" s="48" t="str">
        <f aca="false">IF(AB134="","",ABS(AB134-$E134)/Q134)</f>
        <v/>
      </c>
      <c r="AD134" s="43" t="str">
        <f aca="false">IF(OR(W134="",AB134=""),"",W134*ABS(AB134-$E134)*N134*IF($J134="",1,$J134))</f>
        <v/>
      </c>
      <c r="AE134" s="47" t="str">
        <f aca="false">IF($E134="","",IF(N($B$4)&lt;=0,"Enter account size",IF(ISNA(MATCH($C134,$D$4:$D$7,0)),"Pick a market",IF($F134="","Enter stop price",IF(Q134=0,"Stop equals entry",IF(AND($D134="Long",$F134&gt;$E134),"Stop above entry for a long",IF(AND($D134="Short",$F134&lt;$E134),"Stop below entry for a short",IF(N134="","Enter multiplier",IF(AND($G134&lt;&gt;"",($G134-$E134)*($E134-$F134)&lt;=0),"Target on wrong side of entry",IF(W134=0,"Size rounds to 0: risk too small",IF(W134&lt;U134,"Capped by max position","OK")))))))))))</f>
        <v/>
      </c>
    </row>
    <row r="135" customFormat="false" ht="15" hidden="false" customHeight="false" outlineLevel="0" collapsed="false">
      <c r="A135" s="32"/>
      <c r="B135" s="33"/>
      <c r="C135" s="54"/>
      <c r="D135" s="54"/>
      <c r="E135" s="34"/>
      <c r="F135" s="34"/>
      <c r="G135" s="34"/>
      <c r="H135" s="35"/>
      <c r="I135" s="36"/>
      <c r="J135" s="37"/>
      <c r="K135" s="38"/>
      <c r="L135" s="39"/>
      <c r="M135" s="40" t="str">
        <f aca="false">IF($E135="","",IF($H135&lt;&gt;"",$H135,$B$5))</f>
        <v/>
      </c>
      <c r="N135" s="41" t="str">
        <f aca="false">IF($E135="","",IF($I135&lt;&gt;"",$I135,IFERROR(IF(N(INDEX($E$4:$E$7,MATCH($C135,$D$4:$D$7,0)))=0,"",INDEX($E$4:$E$7,MATCH($C135,$D$4:$D$7,0))),"")))</f>
        <v/>
      </c>
      <c r="O135" s="42" t="str">
        <f aca="false">IF($E135="","",IF($L135&lt;&gt;"",$L135,IFERROR(IF(N(INDEX($F$4:$F$7,MATCH($C135,$D$4:$D$7,0)))=0,"",INDEX($F$4:$F$7,MATCH($C135,$D$4:$D$7,0))),"")))</f>
        <v/>
      </c>
      <c r="P135" s="43" t="str">
        <f aca="false">IF($E135="","",N($B$4)*M135)</f>
        <v/>
      </c>
      <c r="Q135" s="44" t="str">
        <f aca="false">IF(OR($E135="",$F135=""),"",ABS($E135-$F135))</f>
        <v/>
      </c>
      <c r="R135" s="45" t="str">
        <f aca="false">IF(OR($C135&lt;&gt;"Forex",Q135=""),"",Q135/IF($K135="",0.0001,$K135))</f>
        <v/>
      </c>
      <c r="S135" s="43" t="str">
        <f aca="false">IF(OR($C135&lt;&gt;"Forex",N135=""),"",IF($K135="",0.0001,$K135)*N135*IF($J135="",1,$J135))</f>
        <v/>
      </c>
      <c r="T135" s="43" t="str">
        <f aca="false">IF(OR(Q135="",N135=""),"",IF(Q135=0,"",Q135*N135*IF($J135="",1,$J135)))</f>
        <v/>
      </c>
      <c r="U135" s="42" t="str">
        <f aca="false">IF(OR(T135="",O135=""),"",ROUNDDOWN(P135/T135/O135+0.000000001,0)*O135)</f>
        <v/>
      </c>
      <c r="V135" s="42" t="str">
        <f aca="false">IF(U135="","",IF(N(INDEX($G$4:$G$7,MATCH($C135,$D$4:$D$7,0)))=0,"",ROUNDDOWN(N($B$4)*INDEX($G$4:$G$7,MATCH($C135,$D$4:$D$7,0))/($E135*N135*IF($J135="",1,$J135))/O135+0.000000001,0)*O135))</f>
        <v/>
      </c>
      <c r="W135" s="46" t="str">
        <f aca="false">IF(U135="","",IF(V135="",U135,MIN(U135,V135)))</f>
        <v/>
      </c>
      <c r="X135" s="47" t="str">
        <f aca="false">IF($E135="","",IFERROR(INDEX($H$4:$H$7,MATCH($C135,$D$4:$D$7,0)),""))</f>
        <v/>
      </c>
      <c r="Y135" s="43" t="str">
        <f aca="false">IF(W135="","",W135*T135)</f>
        <v/>
      </c>
      <c r="Z135" s="40" t="str">
        <f aca="false">IF(OR(Y135="",N($B$4)=0),"",Y135/$B$4)</f>
        <v/>
      </c>
      <c r="AA135" s="43" t="str">
        <f aca="false">IF(W135="","",W135*$E135*N135*IF($J135="",1,$J135))</f>
        <v/>
      </c>
      <c r="AB135" s="44" t="str">
        <f aca="false">IF(OR(Q135="",N(Q135)=0),"",IF($G135&lt;&gt;"",$G135,$E135+SIGN($E135-$F135)*$B$6*Q135))</f>
        <v/>
      </c>
      <c r="AC135" s="48" t="str">
        <f aca="false">IF(AB135="","",ABS(AB135-$E135)/Q135)</f>
        <v/>
      </c>
      <c r="AD135" s="43" t="str">
        <f aca="false">IF(OR(W135="",AB135=""),"",W135*ABS(AB135-$E135)*N135*IF($J135="",1,$J135))</f>
        <v/>
      </c>
      <c r="AE135" s="47" t="str">
        <f aca="false">IF($E135="","",IF(N($B$4)&lt;=0,"Enter account size",IF(ISNA(MATCH($C135,$D$4:$D$7,0)),"Pick a market",IF($F135="","Enter stop price",IF(Q135=0,"Stop equals entry",IF(AND($D135="Long",$F135&gt;$E135),"Stop above entry for a long",IF(AND($D135="Short",$F135&lt;$E135),"Stop below entry for a short",IF(N135="","Enter multiplier",IF(AND($G135&lt;&gt;"",($G135-$E135)*($E135-$F135)&lt;=0),"Target on wrong side of entry",IF(W135=0,"Size rounds to 0: risk too small",IF(W135&lt;U135,"Capped by max position","OK")))))))))))</f>
        <v/>
      </c>
    </row>
    <row r="136" customFormat="false" ht="15" hidden="false" customHeight="false" outlineLevel="0" collapsed="false">
      <c r="A136" s="32"/>
      <c r="B136" s="33"/>
      <c r="C136" s="54"/>
      <c r="D136" s="54"/>
      <c r="E136" s="34"/>
      <c r="F136" s="34"/>
      <c r="G136" s="34"/>
      <c r="H136" s="35"/>
      <c r="I136" s="36"/>
      <c r="J136" s="37"/>
      <c r="K136" s="38"/>
      <c r="L136" s="39"/>
      <c r="M136" s="40" t="str">
        <f aca="false">IF($E136="","",IF($H136&lt;&gt;"",$H136,$B$5))</f>
        <v/>
      </c>
      <c r="N136" s="41" t="str">
        <f aca="false">IF($E136="","",IF($I136&lt;&gt;"",$I136,IFERROR(IF(N(INDEX($E$4:$E$7,MATCH($C136,$D$4:$D$7,0)))=0,"",INDEX($E$4:$E$7,MATCH($C136,$D$4:$D$7,0))),"")))</f>
        <v/>
      </c>
      <c r="O136" s="42" t="str">
        <f aca="false">IF($E136="","",IF($L136&lt;&gt;"",$L136,IFERROR(IF(N(INDEX($F$4:$F$7,MATCH($C136,$D$4:$D$7,0)))=0,"",INDEX($F$4:$F$7,MATCH($C136,$D$4:$D$7,0))),"")))</f>
        <v/>
      </c>
      <c r="P136" s="43" t="str">
        <f aca="false">IF($E136="","",N($B$4)*M136)</f>
        <v/>
      </c>
      <c r="Q136" s="44" t="str">
        <f aca="false">IF(OR($E136="",$F136=""),"",ABS($E136-$F136))</f>
        <v/>
      </c>
      <c r="R136" s="45" t="str">
        <f aca="false">IF(OR($C136&lt;&gt;"Forex",Q136=""),"",Q136/IF($K136="",0.0001,$K136))</f>
        <v/>
      </c>
      <c r="S136" s="43" t="str">
        <f aca="false">IF(OR($C136&lt;&gt;"Forex",N136=""),"",IF($K136="",0.0001,$K136)*N136*IF($J136="",1,$J136))</f>
        <v/>
      </c>
      <c r="T136" s="43" t="str">
        <f aca="false">IF(OR(Q136="",N136=""),"",IF(Q136=0,"",Q136*N136*IF($J136="",1,$J136)))</f>
        <v/>
      </c>
      <c r="U136" s="42" t="str">
        <f aca="false">IF(OR(T136="",O136=""),"",ROUNDDOWN(P136/T136/O136+0.000000001,0)*O136)</f>
        <v/>
      </c>
      <c r="V136" s="42" t="str">
        <f aca="false">IF(U136="","",IF(N(INDEX($G$4:$G$7,MATCH($C136,$D$4:$D$7,0)))=0,"",ROUNDDOWN(N($B$4)*INDEX($G$4:$G$7,MATCH($C136,$D$4:$D$7,0))/($E136*N136*IF($J136="",1,$J136))/O136+0.000000001,0)*O136))</f>
        <v/>
      </c>
      <c r="W136" s="46" t="str">
        <f aca="false">IF(U136="","",IF(V136="",U136,MIN(U136,V136)))</f>
        <v/>
      </c>
      <c r="X136" s="47" t="str">
        <f aca="false">IF($E136="","",IFERROR(INDEX($H$4:$H$7,MATCH($C136,$D$4:$D$7,0)),""))</f>
        <v/>
      </c>
      <c r="Y136" s="43" t="str">
        <f aca="false">IF(W136="","",W136*T136)</f>
        <v/>
      </c>
      <c r="Z136" s="40" t="str">
        <f aca="false">IF(OR(Y136="",N($B$4)=0),"",Y136/$B$4)</f>
        <v/>
      </c>
      <c r="AA136" s="43" t="str">
        <f aca="false">IF(W136="","",W136*$E136*N136*IF($J136="",1,$J136))</f>
        <v/>
      </c>
      <c r="AB136" s="44" t="str">
        <f aca="false">IF(OR(Q136="",N(Q136)=0),"",IF($G136&lt;&gt;"",$G136,$E136+SIGN($E136-$F136)*$B$6*Q136))</f>
        <v/>
      </c>
      <c r="AC136" s="48" t="str">
        <f aca="false">IF(AB136="","",ABS(AB136-$E136)/Q136)</f>
        <v/>
      </c>
      <c r="AD136" s="43" t="str">
        <f aca="false">IF(OR(W136="",AB136=""),"",W136*ABS(AB136-$E136)*N136*IF($J136="",1,$J136))</f>
        <v/>
      </c>
      <c r="AE136" s="47" t="str">
        <f aca="false">IF($E136="","",IF(N($B$4)&lt;=0,"Enter account size",IF(ISNA(MATCH($C136,$D$4:$D$7,0)),"Pick a market",IF($F136="","Enter stop price",IF(Q136=0,"Stop equals entry",IF(AND($D136="Long",$F136&gt;$E136),"Stop above entry for a long",IF(AND($D136="Short",$F136&lt;$E136),"Stop below entry for a short",IF(N136="","Enter multiplier",IF(AND($G136&lt;&gt;"",($G136-$E136)*($E136-$F136)&lt;=0),"Target on wrong side of entry",IF(W136=0,"Size rounds to 0: risk too small",IF(W136&lt;U136,"Capped by max position","OK")))))))))))</f>
        <v/>
      </c>
    </row>
    <row r="137" customFormat="false" ht="15" hidden="false" customHeight="false" outlineLevel="0" collapsed="false">
      <c r="A137" s="32"/>
      <c r="B137" s="33"/>
      <c r="C137" s="54"/>
      <c r="D137" s="54"/>
      <c r="E137" s="34"/>
      <c r="F137" s="34"/>
      <c r="G137" s="34"/>
      <c r="H137" s="35"/>
      <c r="I137" s="36"/>
      <c r="J137" s="37"/>
      <c r="K137" s="38"/>
      <c r="L137" s="39"/>
      <c r="M137" s="40" t="str">
        <f aca="false">IF($E137="","",IF($H137&lt;&gt;"",$H137,$B$5))</f>
        <v/>
      </c>
      <c r="N137" s="41" t="str">
        <f aca="false">IF($E137="","",IF($I137&lt;&gt;"",$I137,IFERROR(IF(N(INDEX($E$4:$E$7,MATCH($C137,$D$4:$D$7,0)))=0,"",INDEX($E$4:$E$7,MATCH($C137,$D$4:$D$7,0))),"")))</f>
        <v/>
      </c>
      <c r="O137" s="42" t="str">
        <f aca="false">IF($E137="","",IF($L137&lt;&gt;"",$L137,IFERROR(IF(N(INDEX($F$4:$F$7,MATCH($C137,$D$4:$D$7,0)))=0,"",INDEX($F$4:$F$7,MATCH($C137,$D$4:$D$7,0))),"")))</f>
        <v/>
      </c>
      <c r="P137" s="43" t="str">
        <f aca="false">IF($E137="","",N($B$4)*M137)</f>
        <v/>
      </c>
      <c r="Q137" s="44" t="str">
        <f aca="false">IF(OR($E137="",$F137=""),"",ABS($E137-$F137))</f>
        <v/>
      </c>
      <c r="R137" s="45" t="str">
        <f aca="false">IF(OR($C137&lt;&gt;"Forex",Q137=""),"",Q137/IF($K137="",0.0001,$K137))</f>
        <v/>
      </c>
      <c r="S137" s="43" t="str">
        <f aca="false">IF(OR($C137&lt;&gt;"Forex",N137=""),"",IF($K137="",0.0001,$K137)*N137*IF($J137="",1,$J137))</f>
        <v/>
      </c>
      <c r="T137" s="43" t="str">
        <f aca="false">IF(OR(Q137="",N137=""),"",IF(Q137=0,"",Q137*N137*IF($J137="",1,$J137)))</f>
        <v/>
      </c>
      <c r="U137" s="42" t="str">
        <f aca="false">IF(OR(T137="",O137=""),"",ROUNDDOWN(P137/T137/O137+0.000000001,0)*O137)</f>
        <v/>
      </c>
      <c r="V137" s="42" t="str">
        <f aca="false">IF(U137="","",IF(N(INDEX($G$4:$G$7,MATCH($C137,$D$4:$D$7,0)))=0,"",ROUNDDOWN(N($B$4)*INDEX($G$4:$G$7,MATCH($C137,$D$4:$D$7,0))/($E137*N137*IF($J137="",1,$J137))/O137+0.000000001,0)*O137))</f>
        <v/>
      </c>
      <c r="W137" s="46" t="str">
        <f aca="false">IF(U137="","",IF(V137="",U137,MIN(U137,V137)))</f>
        <v/>
      </c>
      <c r="X137" s="47" t="str">
        <f aca="false">IF($E137="","",IFERROR(INDEX($H$4:$H$7,MATCH($C137,$D$4:$D$7,0)),""))</f>
        <v/>
      </c>
      <c r="Y137" s="43" t="str">
        <f aca="false">IF(W137="","",W137*T137)</f>
        <v/>
      </c>
      <c r="Z137" s="40" t="str">
        <f aca="false">IF(OR(Y137="",N($B$4)=0),"",Y137/$B$4)</f>
        <v/>
      </c>
      <c r="AA137" s="43" t="str">
        <f aca="false">IF(W137="","",W137*$E137*N137*IF($J137="",1,$J137))</f>
        <v/>
      </c>
      <c r="AB137" s="44" t="str">
        <f aca="false">IF(OR(Q137="",N(Q137)=0),"",IF($G137&lt;&gt;"",$G137,$E137+SIGN($E137-$F137)*$B$6*Q137))</f>
        <v/>
      </c>
      <c r="AC137" s="48" t="str">
        <f aca="false">IF(AB137="","",ABS(AB137-$E137)/Q137)</f>
        <v/>
      </c>
      <c r="AD137" s="43" t="str">
        <f aca="false">IF(OR(W137="",AB137=""),"",W137*ABS(AB137-$E137)*N137*IF($J137="",1,$J137))</f>
        <v/>
      </c>
      <c r="AE137" s="47" t="str">
        <f aca="false">IF($E137="","",IF(N($B$4)&lt;=0,"Enter account size",IF(ISNA(MATCH($C137,$D$4:$D$7,0)),"Pick a market",IF($F137="","Enter stop price",IF(Q137=0,"Stop equals entry",IF(AND($D137="Long",$F137&gt;$E137),"Stop above entry for a long",IF(AND($D137="Short",$F137&lt;$E137),"Stop below entry for a short",IF(N137="","Enter multiplier",IF(AND($G137&lt;&gt;"",($G137-$E137)*($E137-$F137)&lt;=0),"Target on wrong side of entry",IF(W137=0,"Size rounds to 0: risk too small",IF(W137&lt;U137,"Capped by max position","OK")))))))))))</f>
        <v/>
      </c>
    </row>
    <row r="138" customFormat="false" ht="15" hidden="false" customHeight="false" outlineLevel="0" collapsed="false">
      <c r="A138" s="32"/>
      <c r="B138" s="33"/>
      <c r="C138" s="54"/>
      <c r="D138" s="54"/>
      <c r="E138" s="34"/>
      <c r="F138" s="34"/>
      <c r="G138" s="34"/>
      <c r="H138" s="35"/>
      <c r="I138" s="36"/>
      <c r="J138" s="37"/>
      <c r="K138" s="38"/>
      <c r="L138" s="39"/>
      <c r="M138" s="40" t="str">
        <f aca="false">IF($E138="","",IF($H138&lt;&gt;"",$H138,$B$5))</f>
        <v/>
      </c>
      <c r="N138" s="41" t="str">
        <f aca="false">IF($E138="","",IF($I138&lt;&gt;"",$I138,IFERROR(IF(N(INDEX($E$4:$E$7,MATCH($C138,$D$4:$D$7,0)))=0,"",INDEX($E$4:$E$7,MATCH($C138,$D$4:$D$7,0))),"")))</f>
        <v/>
      </c>
      <c r="O138" s="42" t="str">
        <f aca="false">IF($E138="","",IF($L138&lt;&gt;"",$L138,IFERROR(IF(N(INDEX($F$4:$F$7,MATCH($C138,$D$4:$D$7,0)))=0,"",INDEX($F$4:$F$7,MATCH($C138,$D$4:$D$7,0))),"")))</f>
        <v/>
      </c>
      <c r="P138" s="43" t="str">
        <f aca="false">IF($E138="","",N($B$4)*M138)</f>
        <v/>
      </c>
      <c r="Q138" s="44" t="str">
        <f aca="false">IF(OR($E138="",$F138=""),"",ABS($E138-$F138))</f>
        <v/>
      </c>
      <c r="R138" s="45" t="str">
        <f aca="false">IF(OR($C138&lt;&gt;"Forex",Q138=""),"",Q138/IF($K138="",0.0001,$K138))</f>
        <v/>
      </c>
      <c r="S138" s="43" t="str">
        <f aca="false">IF(OR($C138&lt;&gt;"Forex",N138=""),"",IF($K138="",0.0001,$K138)*N138*IF($J138="",1,$J138))</f>
        <v/>
      </c>
      <c r="T138" s="43" t="str">
        <f aca="false">IF(OR(Q138="",N138=""),"",IF(Q138=0,"",Q138*N138*IF($J138="",1,$J138)))</f>
        <v/>
      </c>
      <c r="U138" s="42" t="str">
        <f aca="false">IF(OR(T138="",O138=""),"",ROUNDDOWN(P138/T138/O138+0.000000001,0)*O138)</f>
        <v/>
      </c>
      <c r="V138" s="42" t="str">
        <f aca="false">IF(U138="","",IF(N(INDEX($G$4:$G$7,MATCH($C138,$D$4:$D$7,0)))=0,"",ROUNDDOWN(N($B$4)*INDEX($G$4:$G$7,MATCH($C138,$D$4:$D$7,0))/($E138*N138*IF($J138="",1,$J138))/O138+0.000000001,0)*O138))</f>
        <v/>
      </c>
      <c r="W138" s="46" t="str">
        <f aca="false">IF(U138="","",IF(V138="",U138,MIN(U138,V138)))</f>
        <v/>
      </c>
      <c r="X138" s="47" t="str">
        <f aca="false">IF($E138="","",IFERROR(INDEX($H$4:$H$7,MATCH($C138,$D$4:$D$7,0)),""))</f>
        <v/>
      </c>
      <c r="Y138" s="43" t="str">
        <f aca="false">IF(W138="","",W138*T138)</f>
        <v/>
      </c>
      <c r="Z138" s="40" t="str">
        <f aca="false">IF(OR(Y138="",N($B$4)=0),"",Y138/$B$4)</f>
        <v/>
      </c>
      <c r="AA138" s="43" t="str">
        <f aca="false">IF(W138="","",W138*$E138*N138*IF($J138="",1,$J138))</f>
        <v/>
      </c>
      <c r="AB138" s="44" t="str">
        <f aca="false">IF(OR(Q138="",N(Q138)=0),"",IF($G138&lt;&gt;"",$G138,$E138+SIGN($E138-$F138)*$B$6*Q138))</f>
        <v/>
      </c>
      <c r="AC138" s="48" t="str">
        <f aca="false">IF(AB138="","",ABS(AB138-$E138)/Q138)</f>
        <v/>
      </c>
      <c r="AD138" s="43" t="str">
        <f aca="false">IF(OR(W138="",AB138=""),"",W138*ABS(AB138-$E138)*N138*IF($J138="",1,$J138))</f>
        <v/>
      </c>
      <c r="AE138" s="47" t="str">
        <f aca="false">IF($E138="","",IF(N($B$4)&lt;=0,"Enter account size",IF(ISNA(MATCH($C138,$D$4:$D$7,0)),"Pick a market",IF($F138="","Enter stop price",IF(Q138=0,"Stop equals entry",IF(AND($D138="Long",$F138&gt;$E138),"Stop above entry for a long",IF(AND($D138="Short",$F138&lt;$E138),"Stop below entry for a short",IF(N138="","Enter multiplier",IF(AND($G138&lt;&gt;"",($G138-$E138)*($E138-$F138)&lt;=0),"Target on wrong side of entry",IF(W138=0,"Size rounds to 0: risk too small",IF(W138&lt;U138,"Capped by max position","OK")))))))))))</f>
        <v/>
      </c>
    </row>
    <row r="139" customFormat="false" ht="15" hidden="false" customHeight="false" outlineLevel="0" collapsed="false">
      <c r="A139" s="32"/>
      <c r="B139" s="33"/>
      <c r="C139" s="54"/>
      <c r="D139" s="54"/>
      <c r="E139" s="34"/>
      <c r="F139" s="34"/>
      <c r="G139" s="34"/>
      <c r="H139" s="35"/>
      <c r="I139" s="36"/>
      <c r="J139" s="37"/>
      <c r="K139" s="38"/>
      <c r="L139" s="39"/>
      <c r="M139" s="40" t="str">
        <f aca="false">IF($E139="","",IF($H139&lt;&gt;"",$H139,$B$5))</f>
        <v/>
      </c>
      <c r="N139" s="41" t="str">
        <f aca="false">IF($E139="","",IF($I139&lt;&gt;"",$I139,IFERROR(IF(N(INDEX($E$4:$E$7,MATCH($C139,$D$4:$D$7,0)))=0,"",INDEX($E$4:$E$7,MATCH($C139,$D$4:$D$7,0))),"")))</f>
        <v/>
      </c>
      <c r="O139" s="42" t="str">
        <f aca="false">IF($E139="","",IF($L139&lt;&gt;"",$L139,IFERROR(IF(N(INDEX($F$4:$F$7,MATCH($C139,$D$4:$D$7,0)))=0,"",INDEX($F$4:$F$7,MATCH($C139,$D$4:$D$7,0))),"")))</f>
        <v/>
      </c>
      <c r="P139" s="43" t="str">
        <f aca="false">IF($E139="","",N($B$4)*M139)</f>
        <v/>
      </c>
      <c r="Q139" s="44" t="str">
        <f aca="false">IF(OR($E139="",$F139=""),"",ABS($E139-$F139))</f>
        <v/>
      </c>
      <c r="R139" s="45" t="str">
        <f aca="false">IF(OR($C139&lt;&gt;"Forex",Q139=""),"",Q139/IF($K139="",0.0001,$K139))</f>
        <v/>
      </c>
      <c r="S139" s="43" t="str">
        <f aca="false">IF(OR($C139&lt;&gt;"Forex",N139=""),"",IF($K139="",0.0001,$K139)*N139*IF($J139="",1,$J139))</f>
        <v/>
      </c>
      <c r="T139" s="43" t="str">
        <f aca="false">IF(OR(Q139="",N139=""),"",IF(Q139=0,"",Q139*N139*IF($J139="",1,$J139)))</f>
        <v/>
      </c>
      <c r="U139" s="42" t="str">
        <f aca="false">IF(OR(T139="",O139=""),"",ROUNDDOWN(P139/T139/O139+0.000000001,0)*O139)</f>
        <v/>
      </c>
      <c r="V139" s="42" t="str">
        <f aca="false">IF(U139="","",IF(N(INDEX($G$4:$G$7,MATCH($C139,$D$4:$D$7,0)))=0,"",ROUNDDOWN(N($B$4)*INDEX($G$4:$G$7,MATCH($C139,$D$4:$D$7,0))/($E139*N139*IF($J139="",1,$J139))/O139+0.000000001,0)*O139))</f>
        <v/>
      </c>
      <c r="W139" s="46" t="str">
        <f aca="false">IF(U139="","",IF(V139="",U139,MIN(U139,V139)))</f>
        <v/>
      </c>
      <c r="X139" s="47" t="str">
        <f aca="false">IF($E139="","",IFERROR(INDEX($H$4:$H$7,MATCH($C139,$D$4:$D$7,0)),""))</f>
        <v/>
      </c>
      <c r="Y139" s="43" t="str">
        <f aca="false">IF(W139="","",W139*T139)</f>
        <v/>
      </c>
      <c r="Z139" s="40" t="str">
        <f aca="false">IF(OR(Y139="",N($B$4)=0),"",Y139/$B$4)</f>
        <v/>
      </c>
      <c r="AA139" s="43" t="str">
        <f aca="false">IF(W139="","",W139*$E139*N139*IF($J139="",1,$J139))</f>
        <v/>
      </c>
      <c r="AB139" s="44" t="str">
        <f aca="false">IF(OR(Q139="",N(Q139)=0),"",IF($G139&lt;&gt;"",$G139,$E139+SIGN($E139-$F139)*$B$6*Q139))</f>
        <v/>
      </c>
      <c r="AC139" s="48" t="str">
        <f aca="false">IF(AB139="","",ABS(AB139-$E139)/Q139)</f>
        <v/>
      </c>
      <c r="AD139" s="43" t="str">
        <f aca="false">IF(OR(W139="",AB139=""),"",W139*ABS(AB139-$E139)*N139*IF($J139="",1,$J139))</f>
        <v/>
      </c>
      <c r="AE139" s="47" t="str">
        <f aca="false">IF($E139="","",IF(N($B$4)&lt;=0,"Enter account size",IF(ISNA(MATCH($C139,$D$4:$D$7,0)),"Pick a market",IF($F139="","Enter stop price",IF(Q139=0,"Stop equals entry",IF(AND($D139="Long",$F139&gt;$E139),"Stop above entry for a long",IF(AND($D139="Short",$F139&lt;$E139),"Stop below entry for a short",IF(N139="","Enter multiplier",IF(AND($G139&lt;&gt;"",($G139-$E139)*($E139-$F139)&lt;=0),"Target on wrong side of entry",IF(W139=0,"Size rounds to 0: risk too small",IF(W139&lt;U139,"Capped by max position","OK")))))))))))</f>
        <v/>
      </c>
    </row>
    <row r="140" customFormat="false" ht="15" hidden="false" customHeight="false" outlineLevel="0" collapsed="false">
      <c r="A140" s="32"/>
      <c r="B140" s="33"/>
      <c r="C140" s="54"/>
      <c r="D140" s="54"/>
      <c r="E140" s="34"/>
      <c r="F140" s="34"/>
      <c r="G140" s="34"/>
      <c r="H140" s="35"/>
      <c r="I140" s="36"/>
      <c r="J140" s="37"/>
      <c r="K140" s="38"/>
      <c r="L140" s="39"/>
      <c r="M140" s="40" t="str">
        <f aca="false">IF($E140="","",IF($H140&lt;&gt;"",$H140,$B$5))</f>
        <v/>
      </c>
      <c r="N140" s="41" t="str">
        <f aca="false">IF($E140="","",IF($I140&lt;&gt;"",$I140,IFERROR(IF(N(INDEX($E$4:$E$7,MATCH($C140,$D$4:$D$7,0)))=0,"",INDEX($E$4:$E$7,MATCH($C140,$D$4:$D$7,0))),"")))</f>
        <v/>
      </c>
      <c r="O140" s="42" t="str">
        <f aca="false">IF($E140="","",IF($L140&lt;&gt;"",$L140,IFERROR(IF(N(INDEX($F$4:$F$7,MATCH($C140,$D$4:$D$7,0)))=0,"",INDEX($F$4:$F$7,MATCH($C140,$D$4:$D$7,0))),"")))</f>
        <v/>
      </c>
      <c r="P140" s="43" t="str">
        <f aca="false">IF($E140="","",N($B$4)*M140)</f>
        <v/>
      </c>
      <c r="Q140" s="44" t="str">
        <f aca="false">IF(OR($E140="",$F140=""),"",ABS($E140-$F140))</f>
        <v/>
      </c>
      <c r="R140" s="45" t="str">
        <f aca="false">IF(OR($C140&lt;&gt;"Forex",Q140=""),"",Q140/IF($K140="",0.0001,$K140))</f>
        <v/>
      </c>
      <c r="S140" s="43" t="str">
        <f aca="false">IF(OR($C140&lt;&gt;"Forex",N140=""),"",IF($K140="",0.0001,$K140)*N140*IF($J140="",1,$J140))</f>
        <v/>
      </c>
      <c r="T140" s="43" t="str">
        <f aca="false">IF(OR(Q140="",N140=""),"",IF(Q140=0,"",Q140*N140*IF($J140="",1,$J140)))</f>
        <v/>
      </c>
      <c r="U140" s="42" t="str">
        <f aca="false">IF(OR(T140="",O140=""),"",ROUNDDOWN(P140/T140/O140+0.000000001,0)*O140)</f>
        <v/>
      </c>
      <c r="V140" s="42" t="str">
        <f aca="false">IF(U140="","",IF(N(INDEX($G$4:$G$7,MATCH($C140,$D$4:$D$7,0)))=0,"",ROUNDDOWN(N($B$4)*INDEX($G$4:$G$7,MATCH($C140,$D$4:$D$7,0))/($E140*N140*IF($J140="",1,$J140))/O140+0.000000001,0)*O140))</f>
        <v/>
      </c>
      <c r="W140" s="46" t="str">
        <f aca="false">IF(U140="","",IF(V140="",U140,MIN(U140,V140)))</f>
        <v/>
      </c>
      <c r="X140" s="47" t="str">
        <f aca="false">IF($E140="","",IFERROR(INDEX($H$4:$H$7,MATCH($C140,$D$4:$D$7,0)),""))</f>
        <v/>
      </c>
      <c r="Y140" s="43" t="str">
        <f aca="false">IF(W140="","",W140*T140)</f>
        <v/>
      </c>
      <c r="Z140" s="40" t="str">
        <f aca="false">IF(OR(Y140="",N($B$4)=0),"",Y140/$B$4)</f>
        <v/>
      </c>
      <c r="AA140" s="43" t="str">
        <f aca="false">IF(W140="","",W140*$E140*N140*IF($J140="",1,$J140))</f>
        <v/>
      </c>
      <c r="AB140" s="44" t="str">
        <f aca="false">IF(OR(Q140="",N(Q140)=0),"",IF($G140&lt;&gt;"",$G140,$E140+SIGN($E140-$F140)*$B$6*Q140))</f>
        <v/>
      </c>
      <c r="AC140" s="48" t="str">
        <f aca="false">IF(AB140="","",ABS(AB140-$E140)/Q140)</f>
        <v/>
      </c>
      <c r="AD140" s="43" t="str">
        <f aca="false">IF(OR(W140="",AB140=""),"",W140*ABS(AB140-$E140)*N140*IF($J140="",1,$J140))</f>
        <v/>
      </c>
      <c r="AE140" s="47" t="str">
        <f aca="false">IF($E140="","",IF(N($B$4)&lt;=0,"Enter account size",IF(ISNA(MATCH($C140,$D$4:$D$7,0)),"Pick a market",IF($F140="","Enter stop price",IF(Q140=0,"Stop equals entry",IF(AND($D140="Long",$F140&gt;$E140),"Stop above entry for a long",IF(AND($D140="Short",$F140&lt;$E140),"Stop below entry for a short",IF(N140="","Enter multiplier",IF(AND($G140&lt;&gt;"",($G140-$E140)*($E140-$F140)&lt;=0),"Target on wrong side of entry",IF(W140=0,"Size rounds to 0: risk too small",IF(W140&lt;U140,"Capped by max position","OK")))))))))))</f>
        <v/>
      </c>
    </row>
    <row r="141" customFormat="false" ht="15" hidden="false" customHeight="false" outlineLevel="0" collapsed="false">
      <c r="A141" s="32"/>
      <c r="B141" s="33"/>
      <c r="C141" s="54"/>
      <c r="D141" s="54"/>
      <c r="E141" s="34"/>
      <c r="F141" s="34"/>
      <c r="G141" s="34"/>
      <c r="H141" s="35"/>
      <c r="I141" s="36"/>
      <c r="J141" s="37"/>
      <c r="K141" s="38"/>
      <c r="L141" s="39"/>
      <c r="M141" s="40" t="str">
        <f aca="false">IF($E141="","",IF($H141&lt;&gt;"",$H141,$B$5))</f>
        <v/>
      </c>
      <c r="N141" s="41" t="str">
        <f aca="false">IF($E141="","",IF($I141&lt;&gt;"",$I141,IFERROR(IF(N(INDEX($E$4:$E$7,MATCH($C141,$D$4:$D$7,0)))=0,"",INDEX($E$4:$E$7,MATCH($C141,$D$4:$D$7,0))),"")))</f>
        <v/>
      </c>
      <c r="O141" s="42" t="str">
        <f aca="false">IF($E141="","",IF($L141&lt;&gt;"",$L141,IFERROR(IF(N(INDEX($F$4:$F$7,MATCH($C141,$D$4:$D$7,0)))=0,"",INDEX($F$4:$F$7,MATCH($C141,$D$4:$D$7,0))),"")))</f>
        <v/>
      </c>
      <c r="P141" s="43" t="str">
        <f aca="false">IF($E141="","",N($B$4)*M141)</f>
        <v/>
      </c>
      <c r="Q141" s="44" t="str">
        <f aca="false">IF(OR($E141="",$F141=""),"",ABS($E141-$F141))</f>
        <v/>
      </c>
      <c r="R141" s="45" t="str">
        <f aca="false">IF(OR($C141&lt;&gt;"Forex",Q141=""),"",Q141/IF($K141="",0.0001,$K141))</f>
        <v/>
      </c>
      <c r="S141" s="43" t="str">
        <f aca="false">IF(OR($C141&lt;&gt;"Forex",N141=""),"",IF($K141="",0.0001,$K141)*N141*IF($J141="",1,$J141))</f>
        <v/>
      </c>
      <c r="T141" s="43" t="str">
        <f aca="false">IF(OR(Q141="",N141=""),"",IF(Q141=0,"",Q141*N141*IF($J141="",1,$J141)))</f>
        <v/>
      </c>
      <c r="U141" s="42" t="str">
        <f aca="false">IF(OR(T141="",O141=""),"",ROUNDDOWN(P141/T141/O141+0.000000001,0)*O141)</f>
        <v/>
      </c>
      <c r="V141" s="42" t="str">
        <f aca="false">IF(U141="","",IF(N(INDEX($G$4:$G$7,MATCH($C141,$D$4:$D$7,0)))=0,"",ROUNDDOWN(N($B$4)*INDEX($G$4:$G$7,MATCH($C141,$D$4:$D$7,0))/($E141*N141*IF($J141="",1,$J141))/O141+0.000000001,0)*O141))</f>
        <v/>
      </c>
      <c r="W141" s="46" t="str">
        <f aca="false">IF(U141="","",IF(V141="",U141,MIN(U141,V141)))</f>
        <v/>
      </c>
      <c r="X141" s="47" t="str">
        <f aca="false">IF($E141="","",IFERROR(INDEX($H$4:$H$7,MATCH($C141,$D$4:$D$7,0)),""))</f>
        <v/>
      </c>
      <c r="Y141" s="43" t="str">
        <f aca="false">IF(W141="","",W141*T141)</f>
        <v/>
      </c>
      <c r="Z141" s="40" t="str">
        <f aca="false">IF(OR(Y141="",N($B$4)=0),"",Y141/$B$4)</f>
        <v/>
      </c>
      <c r="AA141" s="43" t="str">
        <f aca="false">IF(W141="","",W141*$E141*N141*IF($J141="",1,$J141))</f>
        <v/>
      </c>
      <c r="AB141" s="44" t="str">
        <f aca="false">IF(OR(Q141="",N(Q141)=0),"",IF($G141&lt;&gt;"",$G141,$E141+SIGN($E141-$F141)*$B$6*Q141))</f>
        <v/>
      </c>
      <c r="AC141" s="48" t="str">
        <f aca="false">IF(AB141="","",ABS(AB141-$E141)/Q141)</f>
        <v/>
      </c>
      <c r="AD141" s="43" t="str">
        <f aca="false">IF(OR(W141="",AB141=""),"",W141*ABS(AB141-$E141)*N141*IF($J141="",1,$J141))</f>
        <v/>
      </c>
      <c r="AE141" s="47" t="str">
        <f aca="false">IF($E141="","",IF(N($B$4)&lt;=0,"Enter account size",IF(ISNA(MATCH($C141,$D$4:$D$7,0)),"Pick a market",IF($F141="","Enter stop price",IF(Q141=0,"Stop equals entry",IF(AND($D141="Long",$F141&gt;$E141),"Stop above entry for a long",IF(AND($D141="Short",$F141&lt;$E141),"Stop below entry for a short",IF(N141="","Enter multiplier",IF(AND($G141&lt;&gt;"",($G141-$E141)*($E141-$F141)&lt;=0),"Target on wrong side of entry",IF(W141=0,"Size rounds to 0: risk too small",IF(W141&lt;U141,"Capped by max position","OK")))))))))))</f>
        <v/>
      </c>
    </row>
    <row r="142" customFormat="false" ht="15" hidden="false" customHeight="false" outlineLevel="0" collapsed="false">
      <c r="A142" s="32"/>
      <c r="B142" s="33"/>
      <c r="C142" s="54"/>
      <c r="D142" s="54"/>
      <c r="E142" s="34"/>
      <c r="F142" s="34"/>
      <c r="G142" s="34"/>
      <c r="H142" s="35"/>
      <c r="I142" s="36"/>
      <c r="J142" s="37"/>
      <c r="K142" s="38"/>
      <c r="L142" s="39"/>
      <c r="M142" s="40" t="str">
        <f aca="false">IF($E142="","",IF($H142&lt;&gt;"",$H142,$B$5))</f>
        <v/>
      </c>
      <c r="N142" s="41" t="str">
        <f aca="false">IF($E142="","",IF($I142&lt;&gt;"",$I142,IFERROR(IF(N(INDEX($E$4:$E$7,MATCH($C142,$D$4:$D$7,0)))=0,"",INDEX($E$4:$E$7,MATCH($C142,$D$4:$D$7,0))),"")))</f>
        <v/>
      </c>
      <c r="O142" s="42" t="str">
        <f aca="false">IF($E142="","",IF($L142&lt;&gt;"",$L142,IFERROR(IF(N(INDEX($F$4:$F$7,MATCH($C142,$D$4:$D$7,0)))=0,"",INDEX($F$4:$F$7,MATCH($C142,$D$4:$D$7,0))),"")))</f>
        <v/>
      </c>
      <c r="P142" s="43" t="str">
        <f aca="false">IF($E142="","",N($B$4)*M142)</f>
        <v/>
      </c>
      <c r="Q142" s="44" t="str">
        <f aca="false">IF(OR($E142="",$F142=""),"",ABS($E142-$F142))</f>
        <v/>
      </c>
      <c r="R142" s="45" t="str">
        <f aca="false">IF(OR($C142&lt;&gt;"Forex",Q142=""),"",Q142/IF($K142="",0.0001,$K142))</f>
        <v/>
      </c>
      <c r="S142" s="43" t="str">
        <f aca="false">IF(OR($C142&lt;&gt;"Forex",N142=""),"",IF($K142="",0.0001,$K142)*N142*IF($J142="",1,$J142))</f>
        <v/>
      </c>
      <c r="T142" s="43" t="str">
        <f aca="false">IF(OR(Q142="",N142=""),"",IF(Q142=0,"",Q142*N142*IF($J142="",1,$J142)))</f>
        <v/>
      </c>
      <c r="U142" s="42" t="str">
        <f aca="false">IF(OR(T142="",O142=""),"",ROUNDDOWN(P142/T142/O142+0.000000001,0)*O142)</f>
        <v/>
      </c>
      <c r="V142" s="42" t="str">
        <f aca="false">IF(U142="","",IF(N(INDEX($G$4:$G$7,MATCH($C142,$D$4:$D$7,0)))=0,"",ROUNDDOWN(N($B$4)*INDEX($G$4:$G$7,MATCH($C142,$D$4:$D$7,0))/($E142*N142*IF($J142="",1,$J142))/O142+0.000000001,0)*O142))</f>
        <v/>
      </c>
      <c r="W142" s="46" t="str">
        <f aca="false">IF(U142="","",IF(V142="",U142,MIN(U142,V142)))</f>
        <v/>
      </c>
      <c r="X142" s="47" t="str">
        <f aca="false">IF($E142="","",IFERROR(INDEX($H$4:$H$7,MATCH($C142,$D$4:$D$7,0)),""))</f>
        <v/>
      </c>
      <c r="Y142" s="43" t="str">
        <f aca="false">IF(W142="","",W142*T142)</f>
        <v/>
      </c>
      <c r="Z142" s="40" t="str">
        <f aca="false">IF(OR(Y142="",N($B$4)=0),"",Y142/$B$4)</f>
        <v/>
      </c>
      <c r="AA142" s="43" t="str">
        <f aca="false">IF(W142="","",W142*$E142*N142*IF($J142="",1,$J142))</f>
        <v/>
      </c>
      <c r="AB142" s="44" t="str">
        <f aca="false">IF(OR(Q142="",N(Q142)=0),"",IF($G142&lt;&gt;"",$G142,$E142+SIGN($E142-$F142)*$B$6*Q142))</f>
        <v/>
      </c>
      <c r="AC142" s="48" t="str">
        <f aca="false">IF(AB142="","",ABS(AB142-$E142)/Q142)</f>
        <v/>
      </c>
      <c r="AD142" s="43" t="str">
        <f aca="false">IF(OR(W142="",AB142=""),"",W142*ABS(AB142-$E142)*N142*IF($J142="",1,$J142))</f>
        <v/>
      </c>
      <c r="AE142" s="47" t="str">
        <f aca="false">IF($E142="","",IF(N($B$4)&lt;=0,"Enter account size",IF(ISNA(MATCH($C142,$D$4:$D$7,0)),"Pick a market",IF($F142="","Enter stop price",IF(Q142=0,"Stop equals entry",IF(AND($D142="Long",$F142&gt;$E142),"Stop above entry for a long",IF(AND($D142="Short",$F142&lt;$E142),"Stop below entry for a short",IF(N142="","Enter multiplier",IF(AND($G142&lt;&gt;"",($G142-$E142)*($E142-$F142)&lt;=0),"Target on wrong side of entry",IF(W142=0,"Size rounds to 0: risk too small",IF(W142&lt;U142,"Capped by max position","OK")))))))))))</f>
        <v/>
      </c>
    </row>
    <row r="143" customFormat="false" ht="15" hidden="false" customHeight="false" outlineLevel="0" collapsed="false">
      <c r="A143" s="32"/>
      <c r="B143" s="33"/>
      <c r="C143" s="54"/>
      <c r="D143" s="54"/>
      <c r="E143" s="34"/>
      <c r="F143" s="34"/>
      <c r="G143" s="34"/>
      <c r="H143" s="35"/>
      <c r="I143" s="36"/>
      <c r="J143" s="37"/>
      <c r="K143" s="38"/>
      <c r="L143" s="39"/>
      <c r="M143" s="40" t="str">
        <f aca="false">IF($E143="","",IF($H143&lt;&gt;"",$H143,$B$5))</f>
        <v/>
      </c>
      <c r="N143" s="41" t="str">
        <f aca="false">IF($E143="","",IF($I143&lt;&gt;"",$I143,IFERROR(IF(N(INDEX($E$4:$E$7,MATCH($C143,$D$4:$D$7,0)))=0,"",INDEX($E$4:$E$7,MATCH($C143,$D$4:$D$7,0))),"")))</f>
        <v/>
      </c>
      <c r="O143" s="42" t="str">
        <f aca="false">IF($E143="","",IF($L143&lt;&gt;"",$L143,IFERROR(IF(N(INDEX($F$4:$F$7,MATCH($C143,$D$4:$D$7,0)))=0,"",INDEX($F$4:$F$7,MATCH($C143,$D$4:$D$7,0))),"")))</f>
        <v/>
      </c>
      <c r="P143" s="43" t="str">
        <f aca="false">IF($E143="","",N($B$4)*M143)</f>
        <v/>
      </c>
      <c r="Q143" s="44" t="str">
        <f aca="false">IF(OR($E143="",$F143=""),"",ABS($E143-$F143))</f>
        <v/>
      </c>
      <c r="R143" s="45" t="str">
        <f aca="false">IF(OR($C143&lt;&gt;"Forex",Q143=""),"",Q143/IF($K143="",0.0001,$K143))</f>
        <v/>
      </c>
      <c r="S143" s="43" t="str">
        <f aca="false">IF(OR($C143&lt;&gt;"Forex",N143=""),"",IF($K143="",0.0001,$K143)*N143*IF($J143="",1,$J143))</f>
        <v/>
      </c>
      <c r="T143" s="43" t="str">
        <f aca="false">IF(OR(Q143="",N143=""),"",IF(Q143=0,"",Q143*N143*IF($J143="",1,$J143)))</f>
        <v/>
      </c>
      <c r="U143" s="42" t="str">
        <f aca="false">IF(OR(T143="",O143=""),"",ROUNDDOWN(P143/T143/O143+0.000000001,0)*O143)</f>
        <v/>
      </c>
      <c r="V143" s="42" t="str">
        <f aca="false">IF(U143="","",IF(N(INDEX($G$4:$G$7,MATCH($C143,$D$4:$D$7,0)))=0,"",ROUNDDOWN(N($B$4)*INDEX($G$4:$G$7,MATCH($C143,$D$4:$D$7,0))/($E143*N143*IF($J143="",1,$J143))/O143+0.000000001,0)*O143))</f>
        <v/>
      </c>
      <c r="W143" s="46" t="str">
        <f aca="false">IF(U143="","",IF(V143="",U143,MIN(U143,V143)))</f>
        <v/>
      </c>
      <c r="X143" s="47" t="str">
        <f aca="false">IF($E143="","",IFERROR(INDEX($H$4:$H$7,MATCH($C143,$D$4:$D$7,0)),""))</f>
        <v/>
      </c>
      <c r="Y143" s="43" t="str">
        <f aca="false">IF(W143="","",W143*T143)</f>
        <v/>
      </c>
      <c r="Z143" s="40" t="str">
        <f aca="false">IF(OR(Y143="",N($B$4)=0),"",Y143/$B$4)</f>
        <v/>
      </c>
      <c r="AA143" s="43" t="str">
        <f aca="false">IF(W143="","",W143*$E143*N143*IF($J143="",1,$J143))</f>
        <v/>
      </c>
      <c r="AB143" s="44" t="str">
        <f aca="false">IF(OR(Q143="",N(Q143)=0),"",IF($G143&lt;&gt;"",$G143,$E143+SIGN($E143-$F143)*$B$6*Q143))</f>
        <v/>
      </c>
      <c r="AC143" s="48" t="str">
        <f aca="false">IF(AB143="","",ABS(AB143-$E143)/Q143)</f>
        <v/>
      </c>
      <c r="AD143" s="43" t="str">
        <f aca="false">IF(OR(W143="",AB143=""),"",W143*ABS(AB143-$E143)*N143*IF($J143="",1,$J143))</f>
        <v/>
      </c>
      <c r="AE143" s="47" t="str">
        <f aca="false">IF($E143="","",IF(N($B$4)&lt;=0,"Enter account size",IF(ISNA(MATCH($C143,$D$4:$D$7,0)),"Pick a market",IF($F143="","Enter stop price",IF(Q143=0,"Stop equals entry",IF(AND($D143="Long",$F143&gt;$E143),"Stop above entry for a long",IF(AND($D143="Short",$F143&lt;$E143),"Stop below entry for a short",IF(N143="","Enter multiplier",IF(AND($G143&lt;&gt;"",($G143-$E143)*($E143-$F143)&lt;=0),"Target on wrong side of entry",IF(W143=0,"Size rounds to 0: risk too small",IF(W143&lt;U143,"Capped by max position","OK")))))))))))</f>
        <v/>
      </c>
    </row>
    <row r="144" customFormat="false" ht="15" hidden="false" customHeight="false" outlineLevel="0" collapsed="false">
      <c r="A144" s="32"/>
      <c r="B144" s="33"/>
      <c r="C144" s="54"/>
      <c r="D144" s="54"/>
      <c r="E144" s="34"/>
      <c r="F144" s="34"/>
      <c r="G144" s="34"/>
      <c r="H144" s="35"/>
      <c r="I144" s="36"/>
      <c r="J144" s="37"/>
      <c r="K144" s="38"/>
      <c r="L144" s="39"/>
      <c r="M144" s="40" t="str">
        <f aca="false">IF($E144="","",IF($H144&lt;&gt;"",$H144,$B$5))</f>
        <v/>
      </c>
      <c r="N144" s="41" t="str">
        <f aca="false">IF($E144="","",IF($I144&lt;&gt;"",$I144,IFERROR(IF(N(INDEX($E$4:$E$7,MATCH($C144,$D$4:$D$7,0)))=0,"",INDEX($E$4:$E$7,MATCH($C144,$D$4:$D$7,0))),"")))</f>
        <v/>
      </c>
      <c r="O144" s="42" t="str">
        <f aca="false">IF($E144="","",IF($L144&lt;&gt;"",$L144,IFERROR(IF(N(INDEX($F$4:$F$7,MATCH($C144,$D$4:$D$7,0)))=0,"",INDEX($F$4:$F$7,MATCH($C144,$D$4:$D$7,0))),"")))</f>
        <v/>
      </c>
      <c r="P144" s="43" t="str">
        <f aca="false">IF($E144="","",N($B$4)*M144)</f>
        <v/>
      </c>
      <c r="Q144" s="44" t="str">
        <f aca="false">IF(OR($E144="",$F144=""),"",ABS($E144-$F144))</f>
        <v/>
      </c>
      <c r="R144" s="45" t="str">
        <f aca="false">IF(OR($C144&lt;&gt;"Forex",Q144=""),"",Q144/IF($K144="",0.0001,$K144))</f>
        <v/>
      </c>
      <c r="S144" s="43" t="str">
        <f aca="false">IF(OR($C144&lt;&gt;"Forex",N144=""),"",IF($K144="",0.0001,$K144)*N144*IF($J144="",1,$J144))</f>
        <v/>
      </c>
      <c r="T144" s="43" t="str">
        <f aca="false">IF(OR(Q144="",N144=""),"",IF(Q144=0,"",Q144*N144*IF($J144="",1,$J144)))</f>
        <v/>
      </c>
      <c r="U144" s="42" t="str">
        <f aca="false">IF(OR(T144="",O144=""),"",ROUNDDOWN(P144/T144/O144+0.000000001,0)*O144)</f>
        <v/>
      </c>
      <c r="V144" s="42" t="str">
        <f aca="false">IF(U144="","",IF(N(INDEX($G$4:$G$7,MATCH($C144,$D$4:$D$7,0)))=0,"",ROUNDDOWN(N($B$4)*INDEX($G$4:$G$7,MATCH($C144,$D$4:$D$7,0))/($E144*N144*IF($J144="",1,$J144))/O144+0.000000001,0)*O144))</f>
        <v/>
      </c>
      <c r="W144" s="46" t="str">
        <f aca="false">IF(U144="","",IF(V144="",U144,MIN(U144,V144)))</f>
        <v/>
      </c>
      <c r="X144" s="47" t="str">
        <f aca="false">IF($E144="","",IFERROR(INDEX($H$4:$H$7,MATCH($C144,$D$4:$D$7,0)),""))</f>
        <v/>
      </c>
      <c r="Y144" s="43" t="str">
        <f aca="false">IF(W144="","",W144*T144)</f>
        <v/>
      </c>
      <c r="Z144" s="40" t="str">
        <f aca="false">IF(OR(Y144="",N($B$4)=0),"",Y144/$B$4)</f>
        <v/>
      </c>
      <c r="AA144" s="43" t="str">
        <f aca="false">IF(W144="","",W144*$E144*N144*IF($J144="",1,$J144))</f>
        <v/>
      </c>
      <c r="AB144" s="44" t="str">
        <f aca="false">IF(OR(Q144="",N(Q144)=0),"",IF($G144&lt;&gt;"",$G144,$E144+SIGN($E144-$F144)*$B$6*Q144))</f>
        <v/>
      </c>
      <c r="AC144" s="48" t="str">
        <f aca="false">IF(AB144="","",ABS(AB144-$E144)/Q144)</f>
        <v/>
      </c>
      <c r="AD144" s="43" t="str">
        <f aca="false">IF(OR(W144="",AB144=""),"",W144*ABS(AB144-$E144)*N144*IF($J144="",1,$J144))</f>
        <v/>
      </c>
      <c r="AE144" s="47" t="str">
        <f aca="false">IF($E144="","",IF(N($B$4)&lt;=0,"Enter account size",IF(ISNA(MATCH($C144,$D$4:$D$7,0)),"Pick a market",IF($F144="","Enter stop price",IF(Q144=0,"Stop equals entry",IF(AND($D144="Long",$F144&gt;$E144),"Stop above entry for a long",IF(AND($D144="Short",$F144&lt;$E144),"Stop below entry for a short",IF(N144="","Enter multiplier",IF(AND($G144&lt;&gt;"",($G144-$E144)*($E144-$F144)&lt;=0),"Target on wrong side of entry",IF(W144=0,"Size rounds to 0: risk too small",IF(W144&lt;U144,"Capped by max position","OK")))))))))))</f>
        <v/>
      </c>
    </row>
    <row r="145" customFormat="false" ht="15" hidden="false" customHeight="false" outlineLevel="0" collapsed="false">
      <c r="A145" s="32"/>
      <c r="B145" s="33"/>
      <c r="C145" s="54"/>
      <c r="D145" s="54"/>
      <c r="E145" s="34"/>
      <c r="F145" s="34"/>
      <c r="G145" s="34"/>
      <c r="H145" s="35"/>
      <c r="I145" s="36"/>
      <c r="J145" s="37"/>
      <c r="K145" s="38"/>
      <c r="L145" s="39"/>
      <c r="M145" s="40" t="str">
        <f aca="false">IF($E145="","",IF($H145&lt;&gt;"",$H145,$B$5))</f>
        <v/>
      </c>
      <c r="N145" s="41" t="str">
        <f aca="false">IF($E145="","",IF($I145&lt;&gt;"",$I145,IFERROR(IF(N(INDEX($E$4:$E$7,MATCH($C145,$D$4:$D$7,0)))=0,"",INDEX($E$4:$E$7,MATCH($C145,$D$4:$D$7,0))),"")))</f>
        <v/>
      </c>
      <c r="O145" s="42" t="str">
        <f aca="false">IF($E145="","",IF($L145&lt;&gt;"",$L145,IFERROR(IF(N(INDEX($F$4:$F$7,MATCH($C145,$D$4:$D$7,0)))=0,"",INDEX($F$4:$F$7,MATCH($C145,$D$4:$D$7,0))),"")))</f>
        <v/>
      </c>
      <c r="P145" s="43" t="str">
        <f aca="false">IF($E145="","",N($B$4)*M145)</f>
        <v/>
      </c>
      <c r="Q145" s="44" t="str">
        <f aca="false">IF(OR($E145="",$F145=""),"",ABS($E145-$F145))</f>
        <v/>
      </c>
      <c r="R145" s="45" t="str">
        <f aca="false">IF(OR($C145&lt;&gt;"Forex",Q145=""),"",Q145/IF($K145="",0.0001,$K145))</f>
        <v/>
      </c>
      <c r="S145" s="43" t="str">
        <f aca="false">IF(OR($C145&lt;&gt;"Forex",N145=""),"",IF($K145="",0.0001,$K145)*N145*IF($J145="",1,$J145))</f>
        <v/>
      </c>
      <c r="T145" s="43" t="str">
        <f aca="false">IF(OR(Q145="",N145=""),"",IF(Q145=0,"",Q145*N145*IF($J145="",1,$J145)))</f>
        <v/>
      </c>
      <c r="U145" s="42" t="str">
        <f aca="false">IF(OR(T145="",O145=""),"",ROUNDDOWN(P145/T145/O145+0.000000001,0)*O145)</f>
        <v/>
      </c>
      <c r="V145" s="42" t="str">
        <f aca="false">IF(U145="","",IF(N(INDEX($G$4:$G$7,MATCH($C145,$D$4:$D$7,0)))=0,"",ROUNDDOWN(N($B$4)*INDEX($G$4:$G$7,MATCH($C145,$D$4:$D$7,0))/($E145*N145*IF($J145="",1,$J145))/O145+0.000000001,0)*O145))</f>
        <v/>
      </c>
      <c r="W145" s="46" t="str">
        <f aca="false">IF(U145="","",IF(V145="",U145,MIN(U145,V145)))</f>
        <v/>
      </c>
      <c r="X145" s="47" t="str">
        <f aca="false">IF($E145="","",IFERROR(INDEX($H$4:$H$7,MATCH($C145,$D$4:$D$7,0)),""))</f>
        <v/>
      </c>
      <c r="Y145" s="43" t="str">
        <f aca="false">IF(W145="","",W145*T145)</f>
        <v/>
      </c>
      <c r="Z145" s="40" t="str">
        <f aca="false">IF(OR(Y145="",N($B$4)=0),"",Y145/$B$4)</f>
        <v/>
      </c>
      <c r="AA145" s="43" t="str">
        <f aca="false">IF(W145="","",W145*$E145*N145*IF($J145="",1,$J145))</f>
        <v/>
      </c>
      <c r="AB145" s="44" t="str">
        <f aca="false">IF(OR(Q145="",N(Q145)=0),"",IF($G145&lt;&gt;"",$G145,$E145+SIGN($E145-$F145)*$B$6*Q145))</f>
        <v/>
      </c>
      <c r="AC145" s="48" t="str">
        <f aca="false">IF(AB145="","",ABS(AB145-$E145)/Q145)</f>
        <v/>
      </c>
      <c r="AD145" s="43" t="str">
        <f aca="false">IF(OR(W145="",AB145=""),"",W145*ABS(AB145-$E145)*N145*IF($J145="",1,$J145))</f>
        <v/>
      </c>
      <c r="AE145" s="47" t="str">
        <f aca="false">IF($E145="","",IF(N($B$4)&lt;=0,"Enter account size",IF(ISNA(MATCH($C145,$D$4:$D$7,0)),"Pick a market",IF($F145="","Enter stop price",IF(Q145=0,"Stop equals entry",IF(AND($D145="Long",$F145&gt;$E145),"Stop above entry for a long",IF(AND($D145="Short",$F145&lt;$E145),"Stop below entry for a short",IF(N145="","Enter multiplier",IF(AND($G145&lt;&gt;"",($G145-$E145)*($E145-$F145)&lt;=0),"Target on wrong side of entry",IF(W145=0,"Size rounds to 0: risk too small",IF(W145&lt;U145,"Capped by max position","OK")))))))))))</f>
        <v/>
      </c>
    </row>
    <row r="146" customFormat="false" ht="15" hidden="false" customHeight="false" outlineLevel="0" collapsed="false">
      <c r="A146" s="32"/>
      <c r="B146" s="33"/>
      <c r="C146" s="54"/>
      <c r="D146" s="54"/>
      <c r="E146" s="34"/>
      <c r="F146" s="34"/>
      <c r="G146" s="34"/>
      <c r="H146" s="35"/>
      <c r="I146" s="36"/>
      <c r="J146" s="37"/>
      <c r="K146" s="38"/>
      <c r="L146" s="39"/>
      <c r="M146" s="40" t="str">
        <f aca="false">IF($E146="","",IF($H146&lt;&gt;"",$H146,$B$5))</f>
        <v/>
      </c>
      <c r="N146" s="41" t="str">
        <f aca="false">IF($E146="","",IF($I146&lt;&gt;"",$I146,IFERROR(IF(N(INDEX($E$4:$E$7,MATCH($C146,$D$4:$D$7,0)))=0,"",INDEX($E$4:$E$7,MATCH($C146,$D$4:$D$7,0))),"")))</f>
        <v/>
      </c>
      <c r="O146" s="42" t="str">
        <f aca="false">IF($E146="","",IF($L146&lt;&gt;"",$L146,IFERROR(IF(N(INDEX($F$4:$F$7,MATCH($C146,$D$4:$D$7,0)))=0,"",INDEX($F$4:$F$7,MATCH($C146,$D$4:$D$7,0))),"")))</f>
        <v/>
      </c>
      <c r="P146" s="43" t="str">
        <f aca="false">IF($E146="","",N($B$4)*M146)</f>
        <v/>
      </c>
      <c r="Q146" s="44" t="str">
        <f aca="false">IF(OR($E146="",$F146=""),"",ABS($E146-$F146))</f>
        <v/>
      </c>
      <c r="R146" s="45" t="str">
        <f aca="false">IF(OR($C146&lt;&gt;"Forex",Q146=""),"",Q146/IF($K146="",0.0001,$K146))</f>
        <v/>
      </c>
      <c r="S146" s="43" t="str">
        <f aca="false">IF(OR($C146&lt;&gt;"Forex",N146=""),"",IF($K146="",0.0001,$K146)*N146*IF($J146="",1,$J146))</f>
        <v/>
      </c>
      <c r="T146" s="43" t="str">
        <f aca="false">IF(OR(Q146="",N146=""),"",IF(Q146=0,"",Q146*N146*IF($J146="",1,$J146)))</f>
        <v/>
      </c>
      <c r="U146" s="42" t="str">
        <f aca="false">IF(OR(T146="",O146=""),"",ROUNDDOWN(P146/T146/O146+0.000000001,0)*O146)</f>
        <v/>
      </c>
      <c r="V146" s="42" t="str">
        <f aca="false">IF(U146="","",IF(N(INDEX($G$4:$G$7,MATCH($C146,$D$4:$D$7,0)))=0,"",ROUNDDOWN(N($B$4)*INDEX($G$4:$G$7,MATCH($C146,$D$4:$D$7,0))/($E146*N146*IF($J146="",1,$J146))/O146+0.000000001,0)*O146))</f>
        <v/>
      </c>
      <c r="W146" s="46" t="str">
        <f aca="false">IF(U146="","",IF(V146="",U146,MIN(U146,V146)))</f>
        <v/>
      </c>
      <c r="X146" s="47" t="str">
        <f aca="false">IF($E146="","",IFERROR(INDEX($H$4:$H$7,MATCH($C146,$D$4:$D$7,0)),""))</f>
        <v/>
      </c>
      <c r="Y146" s="43" t="str">
        <f aca="false">IF(W146="","",W146*T146)</f>
        <v/>
      </c>
      <c r="Z146" s="40" t="str">
        <f aca="false">IF(OR(Y146="",N($B$4)=0),"",Y146/$B$4)</f>
        <v/>
      </c>
      <c r="AA146" s="43" t="str">
        <f aca="false">IF(W146="","",W146*$E146*N146*IF($J146="",1,$J146))</f>
        <v/>
      </c>
      <c r="AB146" s="44" t="str">
        <f aca="false">IF(OR(Q146="",N(Q146)=0),"",IF($G146&lt;&gt;"",$G146,$E146+SIGN($E146-$F146)*$B$6*Q146))</f>
        <v/>
      </c>
      <c r="AC146" s="48" t="str">
        <f aca="false">IF(AB146="","",ABS(AB146-$E146)/Q146)</f>
        <v/>
      </c>
      <c r="AD146" s="43" t="str">
        <f aca="false">IF(OR(W146="",AB146=""),"",W146*ABS(AB146-$E146)*N146*IF($J146="",1,$J146))</f>
        <v/>
      </c>
      <c r="AE146" s="47" t="str">
        <f aca="false">IF($E146="","",IF(N($B$4)&lt;=0,"Enter account size",IF(ISNA(MATCH($C146,$D$4:$D$7,0)),"Pick a market",IF($F146="","Enter stop price",IF(Q146=0,"Stop equals entry",IF(AND($D146="Long",$F146&gt;$E146),"Stop above entry for a long",IF(AND($D146="Short",$F146&lt;$E146),"Stop below entry for a short",IF(N146="","Enter multiplier",IF(AND($G146&lt;&gt;"",($G146-$E146)*($E146-$F146)&lt;=0),"Target on wrong side of entry",IF(W146=0,"Size rounds to 0: risk too small",IF(W146&lt;U146,"Capped by max position","OK")))))))))))</f>
        <v/>
      </c>
    </row>
    <row r="147" customFormat="false" ht="15" hidden="false" customHeight="false" outlineLevel="0" collapsed="false">
      <c r="A147" s="32"/>
      <c r="B147" s="33"/>
      <c r="C147" s="54"/>
      <c r="D147" s="54"/>
      <c r="E147" s="34"/>
      <c r="F147" s="34"/>
      <c r="G147" s="34"/>
      <c r="H147" s="35"/>
      <c r="I147" s="36"/>
      <c r="J147" s="37"/>
      <c r="K147" s="38"/>
      <c r="L147" s="39"/>
      <c r="M147" s="40" t="str">
        <f aca="false">IF($E147="","",IF($H147&lt;&gt;"",$H147,$B$5))</f>
        <v/>
      </c>
      <c r="N147" s="41" t="str">
        <f aca="false">IF($E147="","",IF($I147&lt;&gt;"",$I147,IFERROR(IF(N(INDEX($E$4:$E$7,MATCH($C147,$D$4:$D$7,0)))=0,"",INDEX($E$4:$E$7,MATCH($C147,$D$4:$D$7,0))),"")))</f>
        <v/>
      </c>
      <c r="O147" s="42" t="str">
        <f aca="false">IF($E147="","",IF($L147&lt;&gt;"",$L147,IFERROR(IF(N(INDEX($F$4:$F$7,MATCH($C147,$D$4:$D$7,0)))=0,"",INDEX($F$4:$F$7,MATCH($C147,$D$4:$D$7,0))),"")))</f>
        <v/>
      </c>
      <c r="P147" s="43" t="str">
        <f aca="false">IF($E147="","",N($B$4)*M147)</f>
        <v/>
      </c>
      <c r="Q147" s="44" t="str">
        <f aca="false">IF(OR($E147="",$F147=""),"",ABS($E147-$F147))</f>
        <v/>
      </c>
      <c r="R147" s="45" t="str">
        <f aca="false">IF(OR($C147&lt;&gt;"Forex",Q147=""),"",Q147/IF($K147="",0.0001,$K147))</f>
        <v/>
      </c>
      <c r="S147" s="43" t="str">
        <f aca="false">IF(OR($C147&lt;&gt;"Forex",N147=""),"",IF($K147="",0.0001,$K147)*N147*IF($J147="",1,$J147))</f>
        <v/>
      </c>
      <c r="T147" s="43" t="str">
        <f aca="false">IF(OR(Q147="",N147=""),"",IF(Q147=0,"",Q147*N147*IF($J147="",1,$J147)))</f>
        <v/>
      </c>
      <c r="U147" s="42" t="str">
        <f aca="false">IF(OR(T147="",O147=""),"",ROUNDDOWN(P147/T147/O147+0.000000001,0)*O147)</f>
        <v/>
      </c>
      <c r="V147" s="42" t="str">
        <f aca="false">IF(U147="","",IF(N(INDEX($G$4:$G$7,MATCH($C147,$D$4:$D$7,0)))=0,"",ROUNDDOWN(N($B$4)*INDEX($G$4:$G$7,MATCH($C147,$D$4:$D$7,0))/($E147*N147*IF($J147="",1,$J147))/O147+0.000000001,0)*O147))</f>
        <v/>
      </c>
      <c r="W147" s="46" t="str">
        <f aca="false">IF(U147="","",IF(V147="",U147,MIN(U147,V147)))</f>
        <v/>
      </c>
      <c r="X147" s="47" t="str">
        <f aca="false">IF($E147="","",IFERROR(INDEX($H$4:$H$7,MATCH($C147,$D$4:$D$7,0)),""))</f>
        <v/>
      </c>
      <c r="Y147" s="43" t="str">
        <f aca="false">IF(W147="","",W147*T147)</f>
        <v/>
      </c>
      <c r="Z147" s="40" t="str">
        <f aca="false">IF(OR(Y147="",N($B$4)=0),"",Y147/$B$4)</f>
        <v/>
      </c>
      <c r="AA147" s="43" t="str">
        <f aca="false">IF(W147="","",W147*$E147*N147*IF($J147="",1,$J147))</f>
        <v/>
      </c>
      <c r="AB147" s="44" t="str">
        <f aca="false">IF(OR(Q147="",N(Q147)=0),"",IF($G147&lt;&gt;"",$G147,$E147+SIGN($E147-$F147)*$B$6*Q147))</f>
        <v/>
      </c>
      <c r="AC147" s="48" t="str">
        <f aca="false">IF(AB147="","",ABS(AB147-$E147)/Q147)</f>
        <v/>
      </c>
      <c r="AD147" s="43" t="str">
        <f aca="false">IF(OR(W147="",AB147=""),"",W147*ABS(AB147-$E147)*N147*IF($J147="",1,$J147))</f>
        <v/>
      </c>
      <c r="AE147" s="47" t="str">
        <f aca="false">IF($E147="","",IF(N($B$4)&lt;=0,"Enter account size",IF(ISNA(MATCH($C147,$D$4:$D$7,0)),"Pick a market",IF($F147="","Enter stop price",IF(Q147=0,"Stop equals entry",IF(AND($D147="Long",$F147&gt;$E147),"Stop above entry for a long",IF(AND($D147="Short",$F147&lt;$E147),"Stop below entry for a short",IF(N147="","Enter multiplier",IF(AND($G147&lt;&gt;"",($G147-$E147)*($E147-$F147)&lt;=0),"Target on wrong side of entry",IF(W147=0,"Size rounds to 0: risk too small",IF(W147&lt;U147,"Capped by max position","OK")))))))))))</f>
        <v/>
      </c>
    </row>
    <row r="148" customFormat="false" ht="15" hidden="false" customHeight="false" outlineLevel="0" collapsed="false">
      <c r="A148" s="32"/>
      <c r="B148" s="33"/>
      <c r="C148" s="54"/>
      <c r="D148" s="54"/>
      <c r="E148" s="34"/>
      <c r="F148" s="34"/>
      <c r="G148" s="34"/>
      <c r="H148" s="35"/>
      <c r="I148" s="36"/>
      <c r="J148" s="37"/>
      <c r="K148" s="38"/>
      <c r="L148" s="39"/>
      <c r="M148" s="40" t="str">
        <f aca="false">IF($E148="","",IF($H148&lt;&gt;"",$H148,$B$5))</f>
        <v/>
      </c>
      <c r="N148" s="41" t="str">
        <f aca="false">IF($E148="","",IF($I148&lt;&gt;"",$I148,IFERROR(IF(N(INDEX($E$4:$E$7,MATCH($C148,$D$4:$D$7,0)))=0,"",INDEX($E$4:$E$7,MATCH($C148,$D$4:$D$7,0))),"")))</f>
        <v/>
      </c>
      <c r="O148" s="42" t="str">
        <f aca="false">IF($E148="","",IF($L148&lt;&gt;"",$L148,IFERROR(IF(N(INDEX($F$4:$F$7,MATCH($C148,$D$4:$D$7,0)))=0,"",INDEX($F$4:$F$7,MATCH($C148,$D$4:$D$7,0))),"")))</f>
        <v/>
      </c>
      <c r="P148" s="43" t="str">
        <f aca="false">IF($E148="","",N($B$4)*M148)</f>
        <v/>
      </c>
      <c r="Q148" s="44" t="str">
        <f aca="false">IF(OR($E148="",$F148=""),"",ABS($E148-$F148))</f>
        <v/>
      </c>
      <c r="R148" s="45" t="str">
        <f aca="false">IF(OR($C148&lt;&gt;"Forex",Q148=""),"",Q148/IF($K148="",0.0001,$K148))</f>
        <v/>
      </c>
      <c r="S148" s="43" t="str">
        <f aca="false">IF(OR($C148&lt;&gt;"Forex",N148=""),"",IF($K148="",0.0001,$K148)*N148*IF($J148="",1,$J148))</f>
        <v/>
      </c>
      <c r="T148" s="43" t="str">
        <f aca="false">IF(OR(Q148="",N148=""),"",IF(Q148=0,"",Q148*N148*IF($J148="",1,$J148)))</f>
        <v/>
      </c>
      <c r="U148" s="42" t="str">
        <f aca="false">IF(OR(T148="",O148=""),"",ROUNDDOWN(P148/T148/O148+0.000000001,0)*O148)</f>
        <v/>
      </c>
      <c r="V148" s="42" t="str">
        <f aca="false">IF(U148="","",IF(N(INDEX($G$4:$G$7,MATCH($C148,$D$4:$D$7,0)))=0,"",ROUNDDOWN(N($B$4)*INDEX($G$4:$G$7,MATCH($C148,$D$4:$D$7,0))/($E148*N148*IF($J148="",1,$J148))/O148+0.000000001,0)*O148))</f>
        <v/>
      </c>
      <c r="W148" s="46" t="str">
        <f aca="false">IF(U148="","",IF(V148="",U148,MIN(U148,V148)))</f>
        <v/>
      </c>
      <c r="X148" s="47" t="str">
        <f aca="false">IF($E148="","",IFERROR(INDEX($H$4:$H$7,MATCH($C148,$D$4:$D$7,0)),""))</f>
        <v/>
      </c>
      <c r="Y148" s="43" t="str">
        <f aca="false">IF(W148="","",W148*T148)</f>
        <v/>
      </c>
      <c r="Z148" s="40" t="str">
        <f aca="false">IF(OR(Y148="",N($B$4)=0),"",Y148/$B$4)</f>
        <v/>
      </c>
      <c r="AA148" s="43" t="str">
        <f aca="false">IF(W148="","",W148*$E148*N148*IF($J148="",1,$J148))</f>
        <v/>
      </c>
      <c r="AB148" s="44" t="str">
        <f aca="false">IF(OR(Q148="",N(Q148)=0),"",IF($G148&lt;&gt;"",$G148,$E148+SIGN($E148-$F148)*$B$6*Q148))</f>
        <v/>
      </c>
      <c r="AC148" s="48" t="str">
        <f aca="false">IF(AB148="","",ABS(AB148-$E148)/Q148)</f>
        <v/>
      </c>
      <c r="AD148" s="43" t="str">
        <f aca="false">IF(OR(W148="",AB148=""),"",W148*ABS(AB148-$E148)*N148*IF($J148="",1,$J148))</f>
        <v/>
      </c>
      <c r="AE148" s="47" t="str">
        <f aca="false">IF($E148="","",IF(N($B$4)&lt;=0,"Enter account size",IF(ISNA(MATCH($C148,$D$4:$D$7,0)),"Pick a market",IF($F148="","Enter stop price",IF(Q148=0,"Stop equals entry",IF(AND($D148="Long",$F148&gt;$E148),"Stop above entry for a long",IF(AND($D148="Short",$F148&lt;$E148),"Stop below entry for a short",IF(N148="","Enter multiplier",IF(AND($G148&lt;&gt;"",($G148-$E148)*($E148-$F148)&lt;=0),"Target on wrong side of entry",IF(W148=0,"Size rounds to 0: risk too small",IF(W148&lt;U148,"Capped by max position","OK")))))))))))</f>
        <v/>
      </c>
    </row>
    <row r="149" customFormat="false" ht="15" hidden="false" customHeight="false" outlineLevel="0" collapsed="false">
      <c r="A149" s="32"/>
      <c r="B149" s="33"/>
      <c r="C149" s="54"/>
      <c r="D149" s="54"/>
      <c r="E149" s="34"/>
      <c r="F149" s="34"/>
      <c r="G149" s="34"/>
      <c r="H149" s="35"/>
      <c r="I149" s="36"/>
      <c r="J149" s="37"/>
      <c r="K149" s="38"/>
      <c r="L149" s="39"/>
      <c r="M149" s="40" t="str">
        <f aca="false">IF($E149="","",IF($H149&lt;&gt;"",$H149,$B$5))</f>
        <v/>
      </c>
      <c r="N149" s="41" t="str">
        <f aca="false">IF($E149="","",IF($I149&lt;&gt;"",$I149,IFERROR(IF(N(INDEX($E$4:$E$7,MATCH($C149,$D$4:$D$7,0)))=0,"",INDEX($E$4:$E$7,MATCH($C149,$D$4:$D$7,0))),"")))</f>
        <v/>
      </c>
      <c r="O149" s="42" t="str">
        <f aca="false">IF($E149="","",IF($L149&lt;&gt;"",$L149,IFERROR(IF(N(INDEX($F$4:$F$7,MATCH($C149,$D$4:$D$7,0)))=0,"",INDEX($F$4:$F$7,MATCH($C149,$D$4:$D$7,0))),"")))</f>
        <v/>
      </c>
      <c r="P149" s="43" t="str">
        <f aca="false">IF($E149="","",N($B$4)*M149)</f>
        <v/>
      </c>
      <c r="Q149" s="44" t="str">
        <f aca="false">IF(OR($E149="",$F149=""),"",ABS($E149-$F149))</f>
        <v/>
      </c>
      <c r="R149" s="45" t="str">
        <f aca="false">IF(OR($C149&lt;&gt;"Forex",Q149=""),"",Q149/IF($K149="",0.0001,$K149))</f>
        <v/>
      </c>
      <c r="S149" s="43" t="str">
        <f aca="false">IF(OR($C149&lt;&gt;"Forex",N149=""),"",IF($K149="",0.0001,$K149)*N149*IF($J149="",1,$J149))</f>
        <v/>
      </c>
      <c r="T149" s="43" t="str">
        <f aca="false">IF(OR(Q149="",N149=""),"",IF(Q149=0,"",Q149*N149*IF($J149="",1,$J149)))</f>
        <v/>
      </c>
      <c r="U149" s="42" t="str">
        <f aca="false">IF(OR(T149="",O149=""),"",ROUNDDOWN(P149/T149/O149+0.000000001,0)*O149)</f>
        <v/>
      </c>
      <c r="V149" s="42" t="str">
        <f aca="false">IF(U149="","",IF(N(INDEX($G$4:$G$7,MATCH($C149,$D$4:$D$7,0)))=0,"",ROUNDDOWN(N($B$4)*INDEX($G$4:$G$7,MATCH($C149,$D$4:$D$7,0))/($E149*N149*IF($J149="",1,$J149))/O149+0.000000001,0)*O149))</f>
        <v/>
      </c>
      <c r="W149" s="46" t="str">
        <f aca="false">IF(U149="","",IF(V149="",U149,MIN(U149,V149)))</f>
        <v/>
      </c>
      <c r="X149" s="47" t="str">
        <f aca="false">IF($E149="","",IFERROR(INDEX($H$4:$H$7,MATCH($C149,$D$4:$D$7,0)),""))</f>
        <v/>
      </c>
      <c r="Y149" s="43" t="str">
        <f aca="false">IF(W149="","",W149*T149)</f>
        <v/>
      </c>
      <c r="Z149" s="40" t="str">
        <f aca="false">IF(OR(Y149="",N($B$4)=0),"",Y149/$B$4)</f>
        <v/>
      </c>
      <c r="AA149" s="43" t="str">
        <f aca="false">IF(W149="","",W149*$E149*N149*IF($J149="",1,$J149))</f>
        <v/>
      </c>
      <c r="AB149" s="44" t="str">
        <f aca="false">IF(OR(Q149="",N(Q149)=0),"",IF($G149&lt;&gt;"",$G149,$E149+SIGN($E149-$F149)*$B$6*Q149))</f>
        <v/>
      </c>
      <c r="AC149" s="48" t="str">
        <f aca="false">IF(AB149="","",ABS(AB149-$E149)/Q149)</f>
        <v/>
      </c>
      <c r="AD149" s="43" t="str">
        <f aca="false">IF(OR(W149="",AB149=""),"",W149*ABS(AB149-$E149)*N149*IF($J149="",1,$J149))</f>
        <v/>
      </c>
      <c r="AE149" s="47" t="str">
        <f aca="false">IF($E149="","",IF(N($B$4)&lt;=0,"Enter account size",IF(ISNA(MATCH($C149,$D$4:$D$7,0)),"Pick a market",IF($F149="","Enter stop price",IF(Q149=0,"Stop equals entry",IF(AND($D149="Long",$F149&gt;$E149),"Stop above entry for a long",IF(AND($D149="Short",$F149&lt;$E149),"Stop below entry for a short",IF(N149="","Enter multiplier",IF(AND($G149&lt;&gt;"",($G149-$E149)*($E149-$F149)&lt;=0),"Target on wrong side of entry",IF(W149=0,"Size rounds to 0: risk too small",IF(W149&lt;U149,"Capped by max position","OK")))))))))))</f>
        <v/>
      </c>
    </row>
    <row r="150" customFormat="false" ht="15" hidden="false" customHeight="false" outlineLevel="0" collapsed="false">
      <c r="A150" s="32"/>
      <c r="B150" s="33"/>
      <c r="C150" s="54"/>
      <c r="D150" s="54"/>
      <c r="E150" s="34"/>
      <c r="F150" s="34"/>
      <c r="G150" s="34"/>
      <c r="H150" s="35"/>
      <c r="I150" s="36"/>
      <c r="J150" s="37"/>
      <c r="K150" s="38"/>
      <c r="L150" s="39"/>
      <c r="M150" s="40" t="str">
        <f aca="false">IF($E150="","",IF($H150&lt;&gt;"",$H150,$B$5))</f>
        <v/>
      </c>
      <c r="N150" s="41" t="str">
        <f aca="false">IF($E150="","",IF($I150&lt;&gt;"",$I150,IFERROR(IF(N(INDEX($E$4:$E$7,MATCH($C150,$D$4:$D$7,0)))=0,"",INDEX($E$4:$E$7,MATCH($C150,$D$4:$D$7,0))),"")))</f>
        <v/>
      </c>
      <c r="O150" s="42" t="str">
        <f aca="false">IF($E150="","",IF($L150&lt;&gt;"",$L150,IFERROR(IF(N(INDEX($F$4:$F$7,MATCH($C150,$D$4:$D$7,0)))=0,"",INDEX($F$4:$F$7,MATCH($C150,$D$4:$D$7,0))),"")))</f>
        <v/>
      </c>
      <c r="P150" s="43" t="str">
        <f aca="false">IF($E150="","",N($B$4)*M150)</f>
        <v/>
      </c>
      <c r="Q150" s="44" t="str">
        <f aca="false">IF(OR($E150="",$F150=""),"",ABS($E150-$F150))</f>
        <v/>
      </c>
      <c r="R150" s="45" t="str">
        <f aca="false">IF(OR($C150&lt;&gt;"Forex",Q150=""),"",Q150/IF($K150="",0.0001,$K150))</f>
        <v/>
      </c>
      <c r="S150" s="43" t="str">
        <f aca="false">IF(OR($C150&lt;&gt;"Forex",N150=""),"",IF($K150="",0.0001,$K150)*N150*IF($J150="",1,$J150))</f>
        <v/>
      </c>
      <c r="T150" s="43" t="str">
        <f aca="false">IF(OR(Q150="",N150=""),"",IF(Q150=0,"",Q150*N150*IF($J150="",1,$J150)))</f>
        <v/>
      </c>
      <c r="U150" s="42" t="str">
        <f aca="false">IF(OR(T150="",O150=""),"",ROUNDDOWN(P150/T150/O150+0.000000001,0)*O150)</f>
        <v/>
      </c>
      <c r="V150" s="42" t="str">
        <f aca="false">IF(U150="","",IF(N(INDEX($G$4:$G$7,MATCH($C150,$D$4:$D$7,0)))=0,"",ROUNDDOWN(N($B$4)*INDEX($G$4:$G$7,MATCH($C150,$D$4:$D$7,0))/($E150*N150*IF($J150="",1,$J150))/O150+0.000000001,0)*O150))</f>
        <v/>
      </c>
      <c r="W150" s="46" t="str">
        <f aca="false">IF(U150="","",IF(V150="",U150,MIN(U150,V150)))</f>
        <v/>
      </c>
      <c r="X150" s="47" t="str">
        <f aca="false">IF($E150="","",IFERROR(INDEX($H$4:$H$7,MATCH($C150,$D$4:$D$7,0)),""))</f>
        <v/>
      </c>
      <c r="Y150" s="43" t="str">
        <f aca="false">IF(W150="","",W150*T150)</f>
        <v/>
      </c>
      <c r="Z150" s="40" t="str">
        <f aca="false">IF(OR(Y150="",N($B$4)=0),"",Y150/$B$4)</f>
        <v/>
      </c>
      <c r="AA150" s="43" t="str">
        <f aca="false">IF(W150="","",W150*$E150*N150*IF($J150="",1,$J150))</f>
        <v/>
      </c>
      <c r="AB150" s="44" t="str">
        <f aca="false">IF(OR(Q150="",N(Q150)=0),"",IF($G150&lt;&gt;"",$G150,$E150+SIGN($E150-$F150)*$B$6*Q150))</f>
        <v/>
      </c>
      <c r="AC150" s="48" t="str">
        <f aca="false">IF(AB150="","",ABS(AB150-$E150)/Q150)</f>
        <v/>
      </c>
      <c r="AD150" s="43" t="str">
        <f aca="false">IF(OR(W150="",AB150=""),"",W150*ABS(AB150-$E150)*N150*IF($J150="",1,$J150))</f>
        <v/>
      </c>
      <c r="AE150" s="47" t="str">
        <f aca="false">IF($E150="","",IF(N($B$4)&lt;=0,"Enter account size",IF(ISNA(MATCH($C150,$D$4:$D$7,0)),"Pick a market",IF($F150="","Enter stop price",IF(Q150=0,"Stop equals entry",IF(AND($D150="Long",$F150&gt;$E150),"Stop above entry for a long",IF(AND($D150="Short",$F150&lt;$E150),"Stop below entry for a short",IF(N150="","Enter multiplier",IF(AND($G150&lt;&gt;"",($G150-$E150)*($E150-$F150)&lt;=0),"Target on wrong side of entry",IF(W150=0,"Size rounds to 0: risk too small",IF(W150&lt;U150,"Capped by max position","OK")))))))))))</f>
        <v/>
      </c>
    </row>
    <row r="151" customFormat="false" ht="15" hidden="false" customHeight="false" outlineLevel="0" collapsed="false">
      <c r="A151" s="32"/>
      <c r="B151" s="33"/>
      <c r="C151" s="54"/>
      <c r="D151" s="54"/>
      <c r="E151" s="34"/>
      <c r="F151" s="34"/>
      <c r="G151" s="34"/>
      <c r="H151" s="35"/>
      <c r="I151" s="36"/>
      <c r="J151" s="37"/>
      <c r="K151" s="38"/>
      <c r="L151" s="39"/>
      <c r="M151" s="40" t="str">
        <f aca="false">IF($E151="","",IF($H151&lt;&gt;"",$H151,$B$5))</f>
        <v/>
      </c>
      <c r="N151" s="41" t="str">
        <f aca="false">IF($E151="","",IF($I151&lt;&gt;"",$I151,IFERROR(IF(N(INDEX($E$4:$E$7,MATCH($C151,$D$4:$D$7,0)))=0,"",INDEX($E$4:$E$7,MATCH($C151,$D$4:$D$7,0))),"")))</f>
        <v/>
      </c>
      <c r="O151" s="42" t="str">
        <f aca="false">IF($E151="","",IF($L151&lt;&gt;"",$L151,IFERROR(IF(N(INDEX($F$4:$F$7,MATCH($C151,$D$4:$D$7,0)))=0,"",INDEX($F$4:$F$7,MATCH($C151,$D$4:$D$7,0))),"")))</f>
        <v/>
      </c>
      <c r="P151" s="43" t="str">
        <f aca="false">IF($E151="","",N($B$4)*M151)</f>
        <v/>
      </c>
      <c r="Q151" s="44" t="str">
        <f aca="false">IF(OR($E151="",$F151=""),"",ABS($E151-$F151))</f>
        <v/>
      </c>
      <c r="R151" s="45" t="str">
        <f aca="false">IF(OR($C151&lt;&gt;"Forex",Q151=""),"",Q151/IF($K151="",0.0001,$K151))</f>
        <v/>
      </c>
      <c r="S151" s="43" t="str">
        <f aca="false">IF(OR($C151&lt;&gt;"Forex",N151=""),"",IF($K151="",0.0001,$K151)*N151*IF($J151="",1,$J151))</f>
        <v/>
      </c>
      <c r="T151" s="43" t="str">
        <f aca="false">IF(OR(Q151="",N151=""),"",IF(Q151=0,"",Q151*N151*IF($J151="",1,$J151)))</f>
        <v/>
      </c>
      <c r="U151" s="42" t="str">
        <f aca="false">IF(OR(T151="",O151=""),"",ROUNDDOWN(P151/T151/O151+0.000000001,0)*O151)</f>
        <v/>
      </c>
      <c r="V151" s="42" t="str">
        <f aca="false">IF(U151="","",IF(N(INDEX($G$4:$G$7,MATCH($C151,$D$4:$D$7,0)))=0,"",ROUNDDOWN(N($B$4)*INDEX($G$4:$G$7,MATCH($C151,$D$4:$D$7,0))/($E151*N151*IF($J151="",1,$J151))/O151+0.000000001,0)*O151))</f>
        <v/>
      </c>
      <c r="W151" s="46" t="str">
        <f aca="false">IF(U151="","",IF(V151="",U151,MIN(U151,V151)))</f>
        <v/>
      </c>
      <c r="X151" s="47" t="str">
        <f aca="false">IF($E151="","",IFERROR(INDEX($H$4:$H$7,MATCH($C151,$D$4:$D$7,0)),""))</f>
        <v/>
      </c>
      <c r="Y151" s="43" t="str">
        <f aca="false">IF(W151="","",W151*T151)</f>
        <v/>
      </c>
      <c r="Z151" s="40" t="str">
        <f aca="false">IF(OR(Y151="",N($B$4)=0),"",Y151/$B$4)</f>
        <v/>
      </c>
      <c r="AA151" s="43" t="str">
        <f aca="false">IF(W151="","",W151*$E151*N151*IF($J151="",1,$J151))</f>
        <v/>
      </c>
      <c r="AB151" s="44" t="str">
        <f aca="false">IF(OR(Q151="",N(Q151)=0),"",IF($G151&lt;&gt;"",$G151,$E151+SIGN($E151-$F151)*$B$6*Q151))</f>
        <v/>
      </c>
      <c r="AC151" s="48" t="str">
        <f aca="false">IF(AB151="","",ABS(AB151-$E151)/Q151)</f>
        <v/>
      </c>
      <c r="AD151" s="43" t="str">
        <f aca="false">IF(OR(W151="",AB151=""),"",W151*ABS(AB151-$E151)*N151*IF($J151="",1,$J151))</f>
        <v/>
      </c>
      <c r="AE151" s="47" t="str">
        <f aca="false">IF($E151="","",IF(N($B$4)&lt;=0,"Enter account size",IF(ISNA(MATCH($C151,$D$4:$D$7,0)),"Pick a market",IF($F151="","Enter stop price",IF(Q151=0,"Stop equals entry",IF(AND($D151="Long",$F151&gt;$E151),"Stop above entry for a long",IF(AND($D151="Short",$F151&lt;$E151),"Stop below entry for a short",IF(N151="","Enter multiplier",IF(AND($G151&lt;&gt;"",($G151-$E151)*($E151-$F151)&lt;=0),"Target on wrong side of entry",IF(W151=0,"Size rounds to 0: risk too small",IF(W151&lt;U151,"Capped by max position","OK")))))))))))</f>
        <v/>
      </c>
    </row>
    <row r="152" customFormat="false" ht="15" hidden="false" customHeight="false" outlineLevel="0" collapsed="false">
      <c r="A152" s="32"/>
      <c r="B152" s="33"/>
      <c r="C152" s="54"/>
      <c r="D152" s="54"/>
      <c r="E152" s="34"/>
      <c r="F152" s="34"/>
      <c r="G152" s="34"/>
      <c r="H152" s="35"/>
      <c r="I152" s="36"/>
      <c r="J152" s="37"/>
      <c r="K152" s="38"/>
      <c r="L152" s="39"/>
      <c r="M152" s="40" t="str">
        <f aca="false">IF($E152="","",IF($H152&lt;&gt;"",$H152,$B$5))</f>
        <v/>
      </c>
      <c r="N152" s="41" t="str">
        <f aca="false">IF($E152="","",IF($I152&lt;&gt;"",$I152,IFERROR(IF(N(INDEX($E$4:$E$7,MATCH($C152,$D$4:$D$7,0)))=0,"",INDEX($E$4:$E$7,MATCH($C152,$D$4:$D$7,0))),"")))</f>
        <v/>
      </c>
      <c r="O152" s="42" t="str">
        <f aca="false">IF($E152="","",IF($L152&lt;&gt;"",$L152,IFERROR(IF(N(INDEX($F$4:$F$7,MATCH($C152,$D$4:$D$7,0)))=0,"",INDEX($F$4:$F$7,MATCH($C152,$D$4:$D$7,0))),"")))</f>
        <v/>
      </c>
      <c r="P152" s="43" t="str">
        <f aca="false">IF($E152="","",N($B$4)*M152)</f>
        <v/>
      </c>
      <c r="Q152" s="44" t="str">
        <f aca="false">IF(OR($E152="",$F152=""),"",ABS($E152-$F152))</f>
        <v/>
      </c>
      <c r="R152" s="45" t="str">
        <f aca="false">IF(OR($C152&lt;&gt;"Forex",Q152=""),"",Q152/IF($K152="",0.0001,$K152))</f>
        <v/>
      </c>
      <c r="S152" s="43" t="str">
        <f aca="false">IF(OR($C152&lt;&gt;"Forex",N152=""),"",IF($K152="",0.0001,$K152)*N152*IF($J152="",1,$J152))</f>
        <v/>
      </c>
      <c r="T152" s="43" t="str">
        <f aca="false">IF(OR(Q152="",N152=""),"",IF(Q152=0,"",Q152*N152*IF($J152="",1,$J152)))</f>
        <v/>
      </c>
      <c r="U152" s="42" t="str">
        <f aca="false">IF(OR(T152="",O152=""),"",ROUNDDOWN(P152/T152/O152+0.000000001,0)*O152)</f>
        <v/>
      </c>
      <c r="V152" s="42" t="str">
        <f aca="false">IF(U152="","",IF(N(INDEX($G$4:$G$7,MATCH($C152,$D$4:$D$7,0)))=0,"",ROUNDDOWN(N($B$4)*INDEX($G$4:$G$7,MATCH($C152,$D$4:$D$7,0))/($E152*N152*IF($J152="",1,$J152))/O152+0.000000001,0)*O152))</f>
        <v/>
      </c>
      <c r="W152" s="46" t="str">
        <f aca="false">IF(U152="","",IF(V152="",U152,MIN(U152,V152)))</f>
        <v/>
      </c>
      <c r="X152" s="47" t="str">
        <f aca="false">IF($E152="","",IFERROR(INDEX($H$4:$H$7,MATCH($C152,$D$4:$D$7,0)),""))</f>
        <v/>
      </c>
      <c r="Y152" s="43" t="str">
        <f aca="false">IF(W152="","",W152*T152)</f>
        <v/>
      </c>
      <c r="Z152" s="40" t="str">
        <f aca="false">IF(OR(Y152="",N($B$4)=0),"",Y152/$B$4)</f>
        <v/>
      </c>
      <c r="AA152" s="43" t="str">
        <f aca="false">IF(W152="","",W152*$E152*N152*IF($J152="",1,$J152))</f>
        <v/>
      </c>
      <c r="AB152" s="44" t="str">
        <f aca="false">IF(OR(Q152="",N(Q152)=0),"",IF($G152&lt;&gt;"",$G152,$E152+SIGN($E152-$F152)*$B$6*Q152))</f>
        <v/>
      </c>
      <c r="AC152" s="48" t="str">
        <f aca="false">IF(AB152="","",ABS(AB152-$E152)/Q152)</f>
        <v/>
      </c>
      <c r="AD152" s="43" t="str">
        <f aca="false">IF(OR(W152="",AB152=""),"",W152*ABS(AB152-$E152)*N152*IF($J152="",1,$J152))</f>
        <v/>
      </c>
      <c r="AE152" s="47" t="str">
        <f aca="false">IF($E152="","",IF(N($B$4)&lt;=0,"Enter account size",IF(ISNA(MATCH($C152,$D$4:$D$7,0)),"Pick a market",IF($F152="","Enter stop price",IF(Q152=0,"Stop equals entry",IF(AND($D152="Long",$F152&gt;$E152),"Stop above entry for a long",IF(AND($D152="Short",$F152&lt;$E152),"Stop below entry for a short",IF(N152="","Enter multiplier",IF(AND($G152&lt;&gt;"",($G152-$E152)*($E152-$F152)&lt;=0),"Target on wrong side of entry",IF(W152=0,"Size rounds to 0: risk too small",IF(W152&lt;U152,"Capped by max position","OK")))))))))))</f>
        <v/>
      </c>
    </row>
    <row r="153" customFormat="false" ht="15" hidden="false" customHeight="false" outlineLevel="0" collapsed="false">
      <c r="A153" s="32"/>
      <c r="B153" s="33"/>
      <c r="C153" s="54"/>
      <c r="D153" s="54"/>
      <c r="E153" s="34"/>
      <c r="F153" s="34"/>
      <c r="G153" s="34"/>
      <c r="H153" s="35"/>
      <c r="I153" s="36"/>
      <c r="J153" s="37"/>
      <c r="K153" s="38"/>
      <c r="L153" s="39"/>
      <c r="M153" s="40" t="str">
        <f aca="false">IF($E153="","",IF($H153&lt;&gt;"",$H153,$B$5))</f>
        <v/>
      </c>
      <c r="N153" s="41" t="str">
        <f aca="false">IF($E153="","",IF($I153&lt;&gt;"",$I153,IFERROR(IF(N(INDEX($E$4:$E$7,MATCH($C153,$D$4:$D$7,0)))=0,"",INDEX($E$4:$E$7,MATCH($C153,$D$4:$D$7,0))),"")))</f>
        <v/>
      </c>
      <c r="O153" s="42" t="str">
        <f aca="false">IF($E153="","",IF($L153&lt;&gt;"",$L153,IFERROR(IF(N(INDEX($F$4:$F$7,MATCH($C153,$D$4:$D$7,0)))=0,"",INDEX($F$4:$F$7,MATCH($C153,$D$4:$D$7,0))),"")))</f>
        <v/>
      </c>
      <c r="P153" s="43" t="str">
        <f aca="false">IF($E153="","",N($B$4)*M153)</f>
        <v/>
      </c>
      <c r="Q153" s="44" t="str">
        <f aca="false">IF(OR($E153="",$F153=""),"",ABS($E153-$F153))</f>
        <v/>
      </c>
      <c r="R153" s="45" t="str">
        <f aca="false">IF(OR($C153&lt;&gt;"Forex",Q153=""),"",Q153/IF($K153="",0.0001,$K153))</f>
        <v/>
      </c>
      <c r="S153" s="43" t="str">
        <f aca="false">IF(OR($C153&lt;&gt;"Forex",N153=""),"",IF($K153="",0.0001,$K153)*N153*IF($J153="",1,$J153))</f>
        <v/>
      </c>
      <c r="T153" s="43" t="str">
        <f aca="false">IF(OR(Q153="",N153=""),"",IF(Q153=0,"",Q153*N153*IF($J153="",1,$J153)))</f>
        <v/>
      </c>
      <c r="U153" s="42" t="str">
        <f aca="false">IF(OR(T153="",O153=""),"",ROUNDDOWN(P153/T153/O153+0.000000001,0)*O153)</f>
        <v/>
      </c>
      <c r="V153" s="42" t="str">
        <f aca="false">IF(U153="","",IF(N(INDEX($G$4:$G$7,MATCH($C153,$D$4:$D$7,0)))=0,"",ROUNDDOWN(N($B$4)*INDEX($G$4:$G$7,MATCH($C153,$D$4:$D$7,0))/($E153*N153*IF($J153="",1,$J153))/O153+0.000000001,0)*O153))</f>
        <v/>
      </c>
      <c r="W153" s="46" t="str">
        <f aca="false">IF(U153="","",IF(V153="",U153,MIN(U153,V153)))</f>
        <v/>
      </c>
      <c r="X153" s="47" t="str">
        <f aca="false">IF($E153="","",IFERROR(INDEX($H$4:$H$7,MATCH($C153,$D$4:$D$7,0)),""))</f>
        <v/>
      </c>
      <c r="Y153" s="43" t="str">
        <f aca="false">IF(W153="","",W153*T153)</f>
        <v/>
      </c>
      <c r="Z153" s="40" t="str">
        <f aca="false">IF(OR(Y153="",N($B$4)=0),"",Y153/$B$4)</f>
        <v/>
      </c>
      <c r="AA153" s="43" t="str">
        <f aca="false">IF(W153="","",W153*$E153*N153*IF($J153="",1,$J153))</f>
        <v/>
      </c>
      <c r="AB153" s="44" t="str">
        <f aca="false">IF(OR(Q153="",N(Q153)=0),"",IF($G153&lt;&gt;"",$G153,$E153+SIGN($E153-$F153)*$B$6*Q153))</f>
        <v/>
      </c>
      <c r="AC153" s="48" t="str">
        <f aca="false">IF(AB153="","",ABS(AB153-$E153)/Q153)</f>
        <v/>
      </c>
      <c r="AD153" s="43" t="str">
        <f aca="false">IF(OR(W153="",AB153=""),"",W153*ABS(AB153-$E153)*N153*IF($J153="",1,$J153))</f>
        <v/>
      </c>
      <c r="AE153" s="47" t="str">
        <f aca="false">IF($E153="","",IF(N($B$4)&lt;=0,"Enter account size",IF(ISNA(MATCH($C153,$D$4:$D$7,0)),"Pick a market",IF($F153="","Enter stop price",IF(Q153=0,"Stop equals entry",IF(AND($D153="Long",$F153&gt;$E153),"Stop above entry for a long",IF(AND($D153="Short",$F153&lt;$E153),"Stop below entry for a short",IF(N153="","Enter multiplier",IF(AND($G153&lt;&gt;"",($G153-$E153)*($E153-$F153)&lt;=0),"Target on wrong side of entry",IF(W153=0,"Size rounds to 0: risk too small",IF(W153&lt;U153,"Capped by max position","OK")))))))))))</f>
        <v/>
      </c>
    </row>
    <row r="154" customFormat="false" ht="15" hidden="false" customHeight="false" outlineLevel="0" collapsed="false">
      <c r="A154" s="32"/>
      <c r="B154" s="33"/>
      <c r="C154" s="54"/>
      <c r="D154" s="54"/>
      <c r="E154" s="34"/>
      <c r="F154" s="34"/>
      <c r="G154" s="34"/>
      <c r="H154" s="35"/>
      <c r="I154" s="36"/>
      <c r="J154" s="37"/>
      <c r="K154" s="38"/>
      <c r="L154" s="39"/>
      <c r="M154" s="40" t="str">
        <f aca="false">IF($E154="","",IF($H154&lt;&gt;"",$H154,$B$5))</f>
        <v/>
      </c>
      <c r="N154" s="41" t="str">
        <f aca="false">IF($E154="","",IF($I154&lt;&gt;"",$I154,IFERROR(IF(N(INDEX($E$4:$E$7,MATCH($C154,$D$4:$D$7,0)))=0,"",INDEX($E$4:$E$7,MATCH($C154,$D$4:$D$7,0))),"")))</f>
        <v/>
      </c>
      <c r="O154" s="42" t="str">
        <f aca="false">IF($E154="","",IF($L154&lt;&gt;"",$L154,IFERROR(IF(N(INDEX($F$4:$F$7,MATCH($C154,$D$4:$D$7,0)))=0,"",INDEX($F$4:$F$7,MATCH($C154,$D$4:$D$7,0))),"")))</f>
        <v/>
      </c>
      <c r="P154" s="43" t="str">
        <f aca="false">IF($E154="","",N($B$4)*M154)</f>
        <v/>
      </c>
      <c r="Q154" s="44" t="str">
        <f aca="false">IF(OR($E154="",$F154=""),"",ABS($E154-$F154))</f>
        <v/>
      </c>
      <c r="R154" s="45" t="str">
        <f aca="false">IF(OR($C154&lt;&gt;"Forex",Q154=""),"",Q154/IF($K154="",0.0001,$K154))</f>
        <v/>
      </c>
      <c r="S154" s="43" t="str">
        <f aca="false">IF(OR($C154&lt;&gt;"Forex",N154=""),"",IF($K154="",0.0001,$K154)*N154*IF($J154="",1,$J154))</f>
        <v/>
      </c>
      <c r="T154" s="43" t="str">
        <f aca="false">IF(OR(Q154="",N154=""),"",IF(Q154=0,"",Q154*N154*IF($J154="",1,$J154)))</f>
        <v/>
      </c>
      <c r="U154" s="42" t="str">
        <f aca="false">IF(OR(T154="",O154=""),"",ROUNDDOWN(P154/T154/O154+0.000000001,0)*O154)</f>
        <v/>
      </c>
      <c r="V154" s="42" t="str">
        <f aca="false">IF(U154="","",IF(N(INDEX($G$4:$G$7,MATCH($C154,$D$4:$D$7,0)))=0,"",ROUNDDOWN(N($B$4)*INDEX($G$4:$G$7,MATCH($C154,$D$4:$D$7,0))/($E154*N154*IF($J154="",1,$J154))/O154+0.000000001,0)*O154))</f>
        <v/>
      </c>
      <c r="W154" s="46" t="str">
        <f aca="false">IF(U154="","",IF(V154="",U154,MIN(U154,V154)))</f>
        <v/>
      </c>
      <c r="X154" s="47" t="str">
        <f aca="false">IF($E154="","",IFERROR(INDEX($H$4:$H$7,MATCH($C154,$D$4:$D$7,0)),""))</f>
        <v/>
      </c>
      <c r="Y154" s="43" t="str">
        <f aca="false">IF(W154="","",W154*T154)</f>
        <v/>
      </c>
      <c r="Z154" s="40" t="str">
        <f aca="false">IF(OR(Y154="",N($B$4)=0),"",Y154/$B$4)</f>
        <v/>
      </c>
      <c r="AA154" s="43" t="str">
        <f aca="false">IF(W154="","",W154*$E154*N154*IF($J154="",1,$J154))</f>
        <v/>
      </c>
      <c r="AB154" s="44" t="str">
        <f aca="false">IF(OR(Q154="",N(Q154)=0),"",IF($G154&lt;&gt;"",$G154,$E154+SIGN($E154-$F154)*$B$6*Q154))</f>
        <v/>
      </c>
      <c r="AC154" s="48" t="str">
        <f aca="false">IF(AB154="","",ABS(AB154-$E154)/Q154)</f>
        <v/>
      </c>
      <c r="AD154" s="43" t="str">
        <f aca="false">IF(OR(W154="",AB154=""),"",W154*ABS(AB154-$E154)*N154*IF($J154="",1,$J154))</f>
        <v/>
      </c>
      <c r="AE154" s="47" t="str">
        <f aca="false">IF($E154="","",IF(N($B$4)&lt;=0,"Enter account size",IF(ISNA(MATCH($C154,$D$4:$D$7,0)),"Pick a market",IF($F154="","Enter stop price",IF(Q154=0,"Stop equals entry",IF(AND($D154="Long",$F154&gt;$E154),"Stop above entry for a long",IF(AND($D154="Short",$F154&lt;$E154),"Stop below entry for a short",IF(N154="","Enter multiplier",IF(AND($G154&lt;&gt;"",($G154-$E154)*($E154-$F154)&lt;=0),"Target on wrong side of entry",IF(W154=0,"Size rounds to 0: risk too small",IF(W154&lt;U154,"Capped by max position","OK")))))))))))</f>
        <v/>
      </c>
    </row>
    <row r="155" customFormat="false" ht="15" hidden="false" customHeight="false" outlineLevel="0" collapsed="false">
      <c r="A155" s="32"/>
      <c r="B155" s="33"/>
      <c r="C155" s="54"/>
      <c r="D155" s="54"/>
      <c r="E155" s="34"/>
      <c r="F155" s="34"/>
      <c r="G155" s="34"/>
      <c r="H155" s="35"/>
      <c r="I155" s="36"/>
      <c r="J155" s="37"/>
      <c r="K155" s="38"/>
      <c r="L155" s="39"/>
      <c r="M155" s="40" t="str">
        <f aca="false">IF($E155="","",IF($H155&lt;&gt;"",$H155,$B$5))</f>
        <v/>
      </c>
      <c r="N155" s="41" t="str">
        <f aca="false">IF($E155="","",IF($I155&lt;&gt;"",$I155,IFERROR(IF(N(INDEX($E$4:$E$7,MATCH($C155,$D$4:$D$7,0)))=0,"",INDEX($E$4:$E$7,MATCH($C155,$D$4:$D$7,0))),"")))</f>
        <v/>
      </c>
      <c r="O155" s="42" t="str">
        <f aca="false">IF($E155="","",IF($L155&lt;&gt;"",$L155,IFERROR(IF(N(INDEX($F$4:$F$7,MATCH($C155,$D$4:$D$7,0)))=0,"",INDEX($F$4:$F$7,MATCH($C155,$D$4:$D$7,0))),"")))</f>
        <v/>
      </c>
      <c r="P155" s="43" t="str">
        <f aca="false">IF($E155="","",N($B$4)*M155)</f>
        <v/>
      </c>
      <c r="Q155" s="44" t="str">
        <f aca="false">IF(OR($E155="",$F155=""),"",ABS($E155-$F155))</f>
        <v/>
      </c>
      <c r="R155" s="45" t="str">
        <f aca="false">IF(OR($C155&lt;&gt;"Forex",Q155=""),"",Q155/IF($K155="",0.0001,$K155))</f>
        <v/>
      </c>
      <c r="S155" s="43" t="str">
        <f aca="false">IF(OR($C155&lt;&gt;"Forex",N155=""),"",IF($K155="",0.0001,$K155)*N155*IF($J155="",1,$J155))</f>
        <v/>
      </c>
      <c r="T155" s="43" t="str">
        <f aca="false">IF(OR(Q155="",N155=""),"",IF(Q155=0,"",Q155*N155*IF($J155="",1,$J155)))</f>
        <v/>
      </c>
      <c r="U155" s="42" t="str">
        <f aca="false">IF(OR(T155="",O155=""),"",ROUNDDOWN(P155/T155/O155+0.000000001,0)*O155)</f>
        <v/>
      </c>
      <c r="V155" s="42" t="str">
        <f aca="false">IF(U155="","",IF(N(INDEX($G$4:$G$7,MATCH($C155,$D$4:$D$7,0)))=0,"",ROUNDDOWN(N($B$4)*INDEX($G$4:$G$7,MATCH($C155,$D$4:$D$7,0))/($E155*N155*IF($J155="",1,$J155))/O155+0.000000001,0)*O155))</f>
        <v/>
      </c>
      <c r="W155" s="46" t="str">
        <f aca="false">IF(U155="","",IF(V155="",U155,MIN(U155,V155)))</f>
        <v/>
      </c>
      <c r="X155" s="47" t="str">
        <f aca="false">IF($E155="","",IFERROR(INDEX($H$4:$H$7,MATCH($C155,$D$4:$D$7,0)),""))</f>
        <v/>
      </c>
      <c r="Y155" s="43" t="str">
        <f aca="false">IF(W155="","",W155*T155)</f>
        <v/>
      </c>
      <c r="Z155" s="40" t="str">
        <f aca="false">IF(OR(Y155="",N($B$4)=0),"",Y155/$B$4)</f>
        <v/>
      </c>
      <c r="AA155" s="43" t="str">
        <f aca="false">IF(W155="","",W155*$E155*N155*IF($J155="",1,$J155))</f>
        <v/>
      </c>
      <c r="AB155" s="44" t="str">
        <f aca="false">IF(OR(Q155="",N(Q155)=0),"",IF($G155&lt;&gt;"",$G155,$E155+SIGN($E155-$F155)*$B$6*Q155))</f>
        <v/>
      </c>
      <c r="AC155" s="48" t="str">
        <f aca="false">IF(AB155="","",ABS(AB155-$E155)/Q155)</f>
        <v/>
      </c>
      <c r="AD155" s="43" t="str">
        <f aca="false">IF(OR(W155="",AB155=""),"",W155*ABS(AB155-$E155)*N155*IF($J155="",1,$J155))</f>
        <v/>
      </c>
      <c r="AE155" s="47" t="str">
        <f aca="false">IF($E155="","",IF(N($B$4)&lt;=0,"Enter account size",IF(ISNA(MATCH($C155,$D$4:$D$7,0)),"Pick a market",IF($F155="","Enter stop price",IF(Q155=0,"Stop equals entry",IF(AND($D155="Long",$F155&gt;$E155),"Stop above entry for a long",IF(AND($D155="Short",$F155&lt;$E155),"Stop below entry for a short",IF(N155="","Enter multiplier",IF(AND($G155&lt;&gt;"",($G155-$E155)*($E155-$F155)&lt;=0),"Target on wrong side of entry",IF(W155=0,"Size rounds to 0: risk too small",IF(W155&lt;U155,"Capped by max position","OK")))))))))))</f>
        <v/>
      </c>
    </row>
    <row r="156" customFormat="false" ht="15" hidden="false" customHeight="false" outlineLevel="0" collapsed="false">
      <c r="A156" s="32"/>
      <c r="B156" s="33"/>
      <c r="C156" s="54"/>
      <c r="D156" s="54"/>
      <c r="E156" s="34"/>
      <c r="F156" s="34"/>
      <c r="G156" s="34"/>
      <c r="H156" s="35"/>
      <c r="I156" s="36"/>
      <c r="J156" s="37"/>
      <c r="K156" s="38"/>
      <c r="L156" s="39"/>
      <c r="M156" s="40" t="str">
        <f aca="false">IF($E156="","",IF($H156&lt;&gt;"",$H156,$B$5))</f>
        <v/>
      </c>
      <c r="N156" s="41" t="str">
        <f aca="false">IF($E156="","",IF($I156&lt;&gt;"",$I156,IFERROR(IF(N(INDEX($E$4:$E$7,MATCH($C156,$D$4:$D$7,0)))=0,"",INDEX($E$4:$E$7,MATCH($C156,$D$4:$D$7,0))),"")))</f>
        <v/>
      </c>
      <c r="O156" s="42" t="str">
        <f aca="false">IF($E156="","",IF($L156&lt;&gt;"",$L156,IFERROR(IF(N(INDEX($F$4:$F$7,MATCH($C156,$D$4:$D$7,0)))=0,"",INDEX($F$4:$F$7,MATCH($C156,$D$4:$D$7,0))),"")))</f>
        <v/>
      </c>
      <c r="P156" s="43" t="str">
        <f aca="false">IF($E156="","",N($B$4)*M156)</f>
        <v/>
      </c>
      <c r="Q156" s="44" t="str">
        <f aca="false">IF(OR($E156="",$F156=""),"",ABS($E156-$F156))</f>
        <v/>
      </c>
      <c r="R156" s="45" t="str">
        <f aca="false">IF(OR($C156&lt;&gt;"Forex",Q156=""),"",Q156/IF($K156="",0.0001,$K156))</f>
        <v/>
      </c>
      <c r="S156" s="43" t="str">
        <f aca="false">IF(OR($C156&lt;&gt;"Forex",N156=""),"",IF($K156="",0.0001,$K156)*N156*IF($J156="",1,$J156))</f>
        <v/>
      </c>
      <c r="T156" s="43" t="str">
        <f aca="false">IF(OR(Q156="",N156=""),"",IF(Q156=0,"",Q156*N156*IF($J156="",1,$J156)))</f>
        <v/>
      </c>
      <c r="U156" s="42" t="str">
        <f aca="false">IF(OR(T156="",O156=""),"",ROUNDDOWN(P156/T156/O156+0.000000001,0)*O156)</f>
        <v/>
      </c>
      <c r="V156" s="42" t="str">
        <f aca="false">IF(U156="","",IF(N(INDEX($G$4:$G$7,MATCH($C156,$D$4:$D$7,0)))=0,"",ROUNDDOWN(N($B$4)*INDEX($G$4:$G$7,MATCH($C156,$D$4:$D$7,0))/($E156*N156*IF($J156="",1,$J156))/O156+0.000000001,0)*O156))</f>
        <v/>
      </c>
      <c r="W156" s="46" t="str">
        <f aca="false">IF(U156="","",IF(V156="",U156,MIN(U156,V156)))</f>
        <v/>
      </c>
      <c r="X156" s="47" t="str">
        <f aca="false">IF($E156="","",IFERROR(INDEX($H$4:$H$7,MATCH($C156,$D$4:$D$7,0)),""))</f>
        <v/>
      </c>
      <c r="Y156" s="43" t="str">
        <f aca="false">IF(W156="","",W156*T156)</f>
        <v/>
      </c>
      <c r="Z156" s="40" t="str">
        <f aca="false">IF(OR(Y156="",N($B$4)=0),"",Y156/$B$4)</f>
        <v/>
      </c>
      <c r="AA156" s="43" t="str">
        <f aca="false">IF(W156="","",W156*$E156*N156*IF($J156="",1,$J156))</f>
        <v/>
      </c>
      <c r="AB156" s="44" t="str">
        <f aca="false">IF(OR(Q156="",N(Q156)=0),"",IF($G156&lt;&gt;"",$G156,$E156+SIGN($E156-$F156)*$B$6*Q156))</f>
        <v/>
      </c>
      <c r="AC156" s="48" t="str">
        <f aca="false">IF(AB156="","",ABS(AB156-$E156)/Q156)</f>
        <v/>
      </c>
      <c r="AD156" s="43" t="str">
        <f aca="false">IF(OR(W156="",AB156=""),"",W156*ABS(AB156-$E156)*N156*IF($J156="",1,$J156))</f>
        <v/>
      </c>
      <c r="AE156" s="47" t="str">
        <f aca="false">IF($E156="","",IF(N($B$4)&lt;=0,"Enter account size",IF(ISNA(MATCH($C156,$D$4:$D$7,0)),"Pick a market",IF($F156="","Enter stop price",IF(Q156=0,"Stop equals entry",IF(AND($D156="Long",$F156&gt;$E156),"Stop above entry for a long",IF(AND($D156="Short",$F156&lt;$E156),"Stop below entry for a short",IF(N156="","Enter multiplier",IF(AND($G156&lt;&gt;"",($G156-$E156)*($E156-$F156)&lt;=0),"Target on wrong side of entry",IF(W156=0,"Size rounds to 0: risk too small",IF(W156&lt;U156,"Capped by max position","OK")))))))))))</f>
        <v/>
      </c>
    </row>
    <row r="157" customFormat="false" ht="15" hidden="false" customHeight="false" outlineLevel="0" collapsed="false">
      <c r="A157" s="32"/>
      <c r="B157" s="33"/>
      <c r="C157" s="54"/>
      <c r="D157" s="54"/>
      <c r="E157" s="34"/>
      <c r="F157" s="34"/>
      <c r="G157" s="34"/>
      <c r="H157" s="35"/>
      <c r="I157" s="36"/>
      <c r="J157" s="37"/>
      <c r="K157" s="38"/>
      <c r="L157" s="39"/>
      <c r="M157" s="40" t="str">
        <f aca="false">IF($E157="","",IF($H157&lt;&gt;"",$H157,$B$5))</f>
        <v/>
      </c>
      <c r="N157" s="41" t="str">
        <f aca="false">IF($E157="","",IF($I157&lt;&gt;"",$I157,IFERROR(IF(N(INDEX($E$4:$E$7,MATCH($C157,$D$4:$D$7,0)))=0,"",INDEX($E$4:$E$7,MATCH($C157,$D$4:$D$7,0))),"")))</f>
        <v/>
      </c>
      <c r="O157" s="42" t="str">
        <f aca="false">IF($E157="","",IF($L157&lt;&gt;"",$L157,IFERROR(IF(N(INDEX($F$4:$F$7,MATCH($C157,$D$4:$D$7,0)))=0,"",INDEX($F$4:$F$7,MATCH($C157,$D$4:$D$7,0))),"")))</f>
        <v/>
      </c>
      <c r="P157" s="43" t="str">
        <f aca="false">IF($E157="","",N($B$4)*M157)</f>
        <v/>
      </c>
      <c r="Q157" s="44" t="str">
        <f aca="false">IF(OR($E157="",$F157=""),"",ABS($E157-$F157))</f>
        <v/>
      </c>
      <c r="R157" s="45" t="str">
        <f aca="false">IF(OR($C157&lt;&gt;"Forex",Q157=""),"",Q157/IF($K157="",0.0001,$K157))</f>
        <v/>
      </c>
      <c r="S157" s="43" t="str">
        <f aca="false">IF(OR($C157&lt;&gt;"Forex",N157=""),"",IF($K157="",0.0001,$K157)*N157*IF($J157="",1,$J157))</f>
        <v/>
      </c>
      <c r="T157" s="43" t="str">
        <f aca="false">IF(OR(Q157="",N157=""),"",IF(Q157=0,"",Q157*N157*IF($J157="",1,$J157)))</f>
        <v/>
      </c>
      <c r="U157" s="42" t="str">
        <f aca="false">IF(OR(T157="",O157=""),"",ROUNDDOWN(P157/T157/O157+0.000000001,0)*O157)</f>
        <v/>
      </c>
      <c r="V157" s="42" t="str">
        <f aca="false">IF(U157="","",IF(N(INDEX($G$4:$G$7,MATCH($C157,$D$4:$D$7,0)))=0,"",ROUNDDOWN(N($B$4)*INDEX($G$4:$G$7,MATCH($C157,$D$4:$D$7,0))/($E157*N157*IF($J157="",1,$J157))/O157+0.000000001,0)*O157))</f>
        <v/>
      </c>
      <c r="W157" s="46" t="str">
        <f aca="false">IF(U157="","",IF(V157="",U157,MIN(U157,V157)))</f>
        <v/>
      </c>
      <c r="X157" s="47" t="str">
        <f aca="false">IF($E157="","",IFERROR(INDEX($H$4:$H$7,MATCH($C157,$D$4:$D$7,0)),""))</f>
        <v/>
      </c>
      <c r="Y157" s="43" t="str">
        <f aca="false">IF(W157="","",W157*T157)</f>
        <v/>
      </c>
      <c r="Z157" s="40" t="str">
        <f aca="false">IF(OR(Y157="",N($B$4)=0),"",Y157/$B$4)</f>
        <v/>
      </c>
      <c r="AA157" s="43" t="str">
        <f aca="false">IF(W157="","",W157*$E157*N157*IF($J157="",1,$J157))</f>
        <v/>
      </c>
      <c r="AB157" s="44" t="str">
        <f aca="false">IF(OR(Q157="",N(Q157)=0),"",IF($G157&lt;&gt;"",$G157,$E157+SIGN($E157-$F157)*$B$6*Q157))</f>
        <v/>
      </c>
      <c r="AC157" s="48" t="str">
        <f aca="false">IF(AB157="","",ABS(AB157-$E157)/Q157)</f>
        <v/>
      </c>
      <c r="AD157" s="43" t="str">
        <f aca="false">IF(OR(W157="",AB157=""),"",W157*ABS(AB157-$E157)*N157*IF($J157="",1,$J157))</f>
        <v/>
      </c>
      <c r="AE157" s="47" t="str">
        <f aca="false">IF($E157="","",IF(N($B$4)&lt;=0,"Enter account size",IF(ISNA(MATCH($C157,$D$4:$D$7,0)),"Pick a market",IF($F157="","Enter stop price",IF(Q157=0,"Stop equals entry",IF(AND($D157="Long",$F157&gt;$E157),"Stop above entry for a long",IF(AND($D157="Short",$F157&lt;$E157),"Stop below entry for a short",IF(N157="","Enter multiplier",IF(AND($G157&lt;&gt;"",($G157-$E157)*($E157-$F157)&lt;=0),"Target on wrong side of entry",IF(W157=0,"Size rounds to 0: risk too small",IF(W157&lt;U157,"Capped by max position","OK")))))))))))</f>
        <v/>
      </c>
    </row>
    <row r="158" customFormat="false" ht="15" hidden="false" customHeight="false" outlineLevel="0" collapsed="false">
      <c r="A158" s="32"/>
      <c r="B158" s="33"/>
      <c r="C158" s="54"/>
      <c r="D158" s="54"/>
      <c r="E158" s="34"/>
      <c r="F158" s="34"/>
      <c r="G158" s="34"/>
      <c r="H158" s="35"/>
      <c r="I158" s="36"/>
      <c r="J158" s="37"/>
      <c r="K158" s="38"/>
      <c r="L158" s="39"/>
      <c r="M158" s="40" t="str">
        <f aca="false">IF($E158="","",IF($H158&lt;&gt;"",$H158,$B$5))</f>
        <v/>
      </c>
      <c r="N158" s="41" t="str">
        <f aca="false">IF($E158="","",IF($I158&lt;&gt;"",$I158,IFERROR(IF(N(INDEX($E$4:$E$7,MATCH($C158,$D$4:$D$7,0)))=0,"",INDEX($E$4:$E$7,MATCH($C158,$D$4:$D$7,0))),"")))</f>
        <v/>
      </c>
      <c r="O158" s="42" t="str">
        <f aca="false">IF($E158="","",IF($L158&lt;&gt;"",$L158,IFERROR(IF(N(INDEX($F$4:$F$7,MATCH($C158,$D$4:$D$7,0)))=0,"",INDEX($F$4:$F$7,MATCH($C158,$D$4:$D$7,0))),"")))</f>
        <v/>
      </c>
      <c r="P158" s="43" t="str">
        <f aca="false">IF($E158="","",N($B$4)*M158)</f>
        <v/>
      </c>
      <c r="Q158" s="44" t="str">
        <f aca="false">IF(OR($E158="",$F158=""),"",ABS($E158-$F158))</f>
        <v/>
      </c>
      <c r="R158" s="45" t="str">
        <f aca="false">IF(OR($C158&lt;&gt;"Forex",Q158=""),"",Q158/IF($K158="",0.0001,$K158))</f>
        <v/>
      </c>
      <c r="S158" s="43" t="str">
        <f aca="false">IF(OR($C158&lt;&gt;"Forex",N158=""),"",IF($K158="",0.0001,$K158)*N158*IF($J158="",1,$J158))</f>
        <v/>
      </c>
      <c r="T158" s="43" t="str">
        <f aca="false">IF(OR(Q158="",N158=""),"",IF(Q158=0,"",Q158*N158*IF($J158="",1,$J158)))</f>
        <v/>
      </c>
      <c r="U158" s="42" t="str">
        <f aca="false">IF(OR(T158="",O158=""),"",ROUNDDOWN(P158/T158/O158+0.000000001,0)*O158)</f>
        <v/>
      </c>
      <c r="V158" s="42" t="str">
        <f aca="false">IF(U158="","",IF(N(INDEX($G$4:$G$7,MATCH($C158,$D$4:$D$7,0)))=0,"",ROUNDDOWN(N($B$4)*INDEX($G$4:$G$7,MATCH($C158,$D$4:$D$7,0))/($E158*N158*IF($J158="",1,$J158))/O158+0.000000001,0)*O158))</f>
        <v/>
      </c>
      <c r="W158" s="46" t="str">
        <f aca="false">IF(U158="","",IF(V158="",U158,MIN(U158,V158)))</f>
        <v/>
      </c>
      <c r="X158" s="47" t="str">
        <f aca="false">IF($E158="","",IFERROR(INDEX($H$4:$H$7,MATCH($C158,$D$4:$D$7,0)),""))</f>
        <v/>
      </c>
      <c r="Y158" s="43" t="str">
        <f aca="false">IF(W158="","",W158*T158)</f>
        <v/>
      </c>
      <c r="Z158" s="40" t="str">
        <f aca="false">IF(OR(Y158="",N($B$4)=0),"",Y158/$B$4)</f>
        <v/>
      </c>
      <c r="AA158" s="43" t="str">
        <f aca="false">IF(W158="","",W158*$E158*N158*IF($J158="",1,$J158))</f>
        <v/>
      </c>
      <c r="AB158" s="44" t="str">
        <f aca="false">IF(OR(Q158="",N(Q158)=0),"",IF($G158&lt;&gt;"",$G158,$E158+SIGN($E158-$F158)*$B$6*Q158))</f>
        <v/>
      </c>
      <c r="AC158" s="48" t="str">
        <f aca="false">IF(AB158="","",ABS(AB158-$E158)/Q158)</f>
        <v/>
      </c>
      <c r="AD158" s="43" t="str">
        <f aca="false">IF(OR(W158="",AB158=""),"",W158*ABS(AB158-$E158)*N158*IF($J158="",1,$J158))</f>
        <v/>
      </c>
      <c r="AE158" s="47" t="str">
        <f aca="false">IF($E158="","",IF(N($B$4)&lt;=0,"Enter account size",IF(ISNA(MATCH($C158,$D$4:$D$7,0)),"Pick a market",IF($F158="","Enter stop price",IF(Q158=0,"Stop equals entry",IF(AND($D158="Long",$F158&gt;$E158),"Stop above entry for a long",IF(AND($D158="Short",$F158&lt;$E158),"Stop below entry for a short",IF(N158="","Enter multiplier",IF(AND($G158&lt;&gt;"",($G158-$E158)*($E158-$F158)&lt;=0),"Target on wrong side of entry",IF(W158=0,"Size rounds to 0: risk too small",IF(W158&lt;U158,"Capped by max position","OK")))))))))))</f>
        <v/>
      </c>
    </row>
    <row r="159" customFormat="false" ht="15" hidden="false" customHeight="false" outlineLevel="0" collapsed="false">
      <c r="A159" s="32"/>
      <c r="B159" s="33"/>
      <c r="C159" s="54"/>
      <c r="D159" s="54"/>
      <c r="E159" s="34"/>
      <c r="F159" s="34"/>
      <c r="G159" s="34"/>
      <c r="H159" s="35"/>
      <c r="I159" s="36"/>
      <c r="J159" s="37"/>
      <c r="K159" s="38"/>
      <c r="L159" s="39"/>
      <c r="M159" s="40" t="str">
        <f aca="false">IF($E159="","",IF($H159&lt;&gt;"",$H159,$B$5))</f>
        <v/>
      </c>
      <c r="N159" s="41" t="str">
        <f aca="false">IF($E159="","",IF($I159&lt;&gt;"",$I159,IFERROR(IF(N(INDEX($E$4:$E$7,MATCH($C159,$D$4:$D$7,0)))=0,"",INDEX($E$4:$E$7,MATCH($C159,$D$4:$D$7,0))),"")))</f>
        <v/>
      </c>
      <c r="O159" s="42" t="str">
        <f aca="false">IF($E159="","",IF($L159&lt;&gt;"",$L159,IFERROR(IF(N(INDEX($F$4:$F$7,MATCH($C159,$D$4:$D$7,0)))=0,"",INDEX($F$4:$F$7,MATCH($C159,$D$4:$D$7,0))),"")))</f>
        <v/>
      </c>
      <c r="P159" s="43" t="str">
        <f aca="false">IF($E159="","",N($B$4)*M159)</f>
        <v/>
      </c>
      <c r="Q159" s="44" t="str">
        <f aca="false">IF(OR($E159="",$F159=""),"",ABS($E159-$F159))</f>
        <v/>
      </c>
      <c r="R159" s="45" t="str">
        <f aca="false">IF(OR($C159&lt;&gt;"Forex",Q159=""),"",Q159/IF($K159="",0.0001,$K159))</f>
        <v/>
      </c>
      <c r="S159" s="43" t="str">
        <f aca="false">IF(OR($C159&lt;&gt;"Forex",N159=""),"",IF($K159="",0.0001,$K159)*N159*IF($J159="",1,$J159))</f>
        <v/>
      </c>
      <c r="T159" s="43" t="str">
        <f aca="false">IF(OR(Q159="",N159=""),"",IF(Q159=0,"",Q159*N159*IF($J159="",1,$J159)))</f>
        <v/>
      </c>
      <c r="U159" s="42" t="str">
        <f aca="false">IF(OR(T159="",O159=""),"",ROUNDDOWN(P159/T159/O159+0.000000001,0)*O159)</f>
        <v/>
      </c>
      <c r="V159" s="42" t="str">
        <f aca="false">IF(U159="","",IF(N(INDEX($G$4:$G$7,MATCH($C159,$D$4:$D$7,0)))=0,"",ROUNDDOWN(N($B$4)*INDEX($G$4:$G$7,MATCH($C159,$D$4:$D$7,0))/($E159*N159*IF($J159="",1,$J159))/O159+0.000000001,0)*O159))</f>
        <v/>
      </c>
      <c r="W159" s="46" t="str">
        <f aca="false">IF(U159="","",IF(V159="",U159,MIN(U159,V159)))</f>
        <v/>
      </c>
      <c r="X159" s="47" t="str">
        <f aca="false">IF($E159="","",IFERROR(INDEX($H$4:$H$7,MATCH($C159,$D$4:$D$7,0)),""))</f>
        <v/>
      </c>
      <c r="Y159" s="43" t="str">
        <f aca="false">IF(W159="","",W159*T159)</f>
        <v/>
      </c>
      <c r="Z159" s="40" t="str">
        <f aca="false">IF(OR(Y159="",N($B$4)=0),"",Y159/$B$4)</f>
        <v/>
      </c>
      <c r="AA159" s="43" t="str">
        <f aca="false">IF(W159="","",W159*$E159*N159*IF($J159="",1,$J159))</f>
        <v/>
      </c>
      <c r="AB159" s="44" t="str">
        <f aca="false">IF(OR(Q159="",N(Q159)=0),"",IF($G159&lt;&gt;"",$G159,$E159+SIGN($E159-$F159)*$B$6*Q159))</f>
        <v/>
      </c>
      <c r="AC159" s="48" t="str">
        <f aca="false">IF(AB159="","",ABS(AB159-$E159)/Q159)</f>
        <v/>
      </c>
      <c r="AD159" s="43" t="str">
        <f aca="false">IF(OR(W159="",AB159=""),"",W159*ABS(AB159-$E159)*N159*IF($J159="",1,$J159))</f>
        <v/>
      </c>
      <c r="AE159" s="47" t="str">
        <f aca="false">IF($E159="","",IF(N($B$4)&lt;=0,"Enter account size",IF(ISNA(MATCH($C159,$D$4:$D$7,0)),"Pick a market",IF($F159="","Enter stop price",IF(Q159=0,"Stop equals entry",IF(AND($D159="Long",$F159&gt;$E159),"Stop above entry for a long",IF(AND($D159="Short",$F159&lt;$E159),"Stop below entry for a short",IF(N159="","Enter multiplier",IF(AND($G159&lt;&gt;"",($G159-$E159)*($E159-$F159)&lt;=0),"Target on wrong side of entry",IF(W159=0,"Size rounds to 0: risk too small",IF(W159&lt;U159,"Capped by max position","OK")))))))))))</f>
        <v/>
      </c>
    </row>
    <row r="160" customFormat="false" ht="15" hidden="false" customHeight="false" outlineLevel="0" collapsed="false">
      <c r="A160" s="32"/>
      <c r="B160" s="33"/>
      <c r="C160" s="54"/>
      <c r="D160" s="54"/>
      <c r="E160" s="34"/>
      <c r="F160" s="34"/>
      <c r="G160" s="34"/>
      <c r="H160" s="35"/>
      <c r="I160" s="36"/>
      <c r="J160" s="37"/>
      <c r="K160" s="38"/>
      <c r="L160" s="39"/>
      <c r="M160" s="40" t="str">
        <f aca="false">IF($E160="","",IF($H160&lt;&gt;"",$H160,$B$5))</f>
        <v/>
      </c>
      <c r="N160" s="41" t="str">
        <f aca="false">IF($E160="","",IF($I160&lt;&gt;"",$I160,IFERROR(IF(N(INDEX($E$4:$E$7,MATCH($C160,$D$4:$D$7,0)))=0,"",INDEX($E$4:$E$7,MATCH($C160,$D$4:$D$7,0))),"")))</f>
        <v/>
      </c>
      <c r="O160" s="42" t="str">
        <f aca="false">IF($E160="","",IF($L160&lt;&gt;"",$L160,IFERROR(IF(N(INDEX($F$4:$F$7,MATCH($C160,$D$4:$D$7,0)))=0,"",INDEX($F$4:$F$7,MATCH($C160,$D$4:$D$7,0))),"")))</f>
        <v/>
      </c>
      <c r="P160" s="43" t="str">
        <f aca="false">IF($E160="","",N($B$4)*M160)</f>
        <v/>
      </c>
      <c r="Q160" s="44" t="str">
        <f aca="false">IF(OR($E160="",$F160=""),"",ABS($E160-$F160))</f>
        <v/>
      </c>
      <c r="R160" s="45" t="str">
        <f aca="false">IF(OR($C160&lt;&gt;"Forex",Q160=""),"",Q160/IF($K160="",0.0001,$K160))</f>
        <v/>
      </c>
      <c r="S160" s="43" t="str">
        <f aca="false">IF(OR($C160&lt;&gt;"Forex",N160=""),"",IF($K160="",0.0001,$K160)*N160*IF($J160="",1,$J160))</f>
        <v/>
      </c>
      <c r="T160" s="43" t="str">
        <f aca="false">IF(OR(Q160="",N160=""),"",IF(Q160=0,"",Q160*N160*IF($J160="",1,$J160)))</f>
        <v/>
      </c>
      <c r="U160" s="42" t="str">
        <f aca="false">IF(OR(T160="",O160=""),"",ROUNDDOWN(P160/T160/O160+0.000000001,0)*O160)</f>
        <v/>
      </c>
      <c r="V160" s="42" t="str">
        <f aca="false">IF(U160="","",IF(N(INDEX($G$4:$G$7,MATCH($C160,$D$4:$D$7,0)))=0,"",ROUNDDOWN(N($B$4)*INDEX($G$4:$G$7,MATCH($C160,$D$4:$D$7,0))/($E160*N160*IF($J160="",1,$J160))/O160+0.000000001,0)*O160))</f>
        <v/>
      </c>
      <c r="W160" s="46" t="str">
        <f aca="false">IF(U160="","",IF(V160="",U160,MIN(U160,V160)))</f>
        <v/>
      </c>
      <c r="X160" s="47" t="str">
        <f aca="false">IF($E160="","",IFERROR(INDEX($H$4:$H$7,MATCH($C160,$D$4:$D$7,0)),""))</f>
        <v/>
      </c>
      <c r="Y160" s="43" t="str">
        <f aca="false">IF(W160="","",W160*T160)</f>
        <v/>
      </c>
      <c r="Z160" s="40" t="str">
        <f aca="false">IF(OR(Y160="",N($B$4)=0),"",Y160/$B$4)</f>
        <v/>
      </c>
      <c r="AA160" s="43" t="str">
        <f aca="false">IF(W160="","",W160*$E160*N160*IF($J160="",1,$J160))</f>
        <v/>
      </c>
      <c r="AB160" s="44" t="str">
        <f aca="false">IF(OR(Q160="",N(Q160)=0),"",IF($G160&lt;&gt;"",$G160,$E160+SIGN($E160-$F160)*$B$6*Q160))</f>
        <v/>
      </c>
      <c r="AC160" s="48" t="str">
        <f aca="false">IF(AB160="","",ABS(AB160-$E160)/Q160)</f>
        <v/>
      </c>
      <c r="AD160" s="43" t="str">
        <f aca="false">IF(OR(W160="",AB160=""),"",W160*ABS(AB160-$E160)*N160*IF($J160="",1,$J160))</f>
        <v/>
      </c>
      <c r="AE160" s="47" t="str">
        <f aca="false">IF($E160="","",IF(N($B$4)&lt;=0,"Enter account size",IF(ISNA(MATCH($C160,$D$4:$D$7,0)),"Pick a market",IF($F160="","Enter stop price",IF(Q160=0,"Stop equals entry",IF(AND($D160="Long",$F160&gt;$E160),"Stop above entry for a long",IF(AND($D160="Short",$F160&lt;$E160),"Stop below entry for a short",IF(N160="","Enter multiplier",IF(AND($G160&lt;&gt;"",($G160-$E160)*($E160-$F160)&lt;=0),"Target on wrong side of entry",IF(W160=0,"Size rounds to 0: risk too small",IF(W160&lt;U160,"Capped by max position","OK")))))))))))</f>
        <v/>
      </c>
    </row>
    <row r="161" customFormat="false" ht="15" hidden="false" customHeight="false" outlineLevel="0" collapsed="false">
      <c r="A161" s="32"/>
      <c r="B161" s="33"/>
      <c r="C161" s="54"/>
      <c r="D161" s="54"/>
      <c r="E161" s="34"/>
      <c r="F161" s="34"/>
      <c r="G161" s="34"/>
      <c r="H161" s="35"/>
      <c r="I161" s="36"/>
      <c r="J161" s="37"/>
      <c r="K161" s="38"/>
      <c r="L161" s="39"/>
      <c r="M161" s="40" t="str">
        <f aca="false">IF($E161="","",IF($H161&lt;&gt;"",$H161,$B$5))</f>
        <v/>
      </c>
      <c r="N161" s="41" t="str">
        <f aca="false">IF($E161="","",IF($I161&lt;&gt;"",$I161,IFERROR(IF(N(INDEX($E$4:$E$7,MATCH($C161,$D$4:$D$7,0)))=0,"",INDEX($E$4:$E$7,MATCH($C161,$D$4:$D$7,0))),"")))</f>
        <v/>
      </c>
      <c r="O161" s="42" t="str">
        <f aca="false">IF($E161="","",IF($L161&lt;&gt;"",$L161,IFERROR(IF(N(INDEX($F$4:$F$7,MATCH($C161,$D$4:$D$7,0)))=0,"",INDEX($F$4:$F$7,MATCH($C161,$D$4:$D$7,0))),"")))</f>
        <v/>
      </c>
      <c r="P161" s="43" t="str">
        <f aca="false">IF($E161="","",N($B$4)*M161)</f>
        <v/>
      </c>
      <c r="Q161" s="44" t="str">
        <f aca="false">IF(OR($E161="",$F161=""),"",ABS($E161-$F161))</f>
        <v/>
      </c>
      <c r="R161" s="45" t="str">
        <f aca="false">IF(OR($C161&lt;&gt;"Forex",Q161=""),"",Q161/IF($K161="",0.0001,$K161))</f>
        <v/>
      </c>
      <c r="S161" s="43" t="str">
        <f aca="false">IF(OR($C161&lt;&gt;"Forex",N161=""),"",IF($K161="",0.0001,$K161)*N161*IF($J161="",1,$J161))</f>
        <v/>
      </c>
      <c r="T161" s="43" t="str">
        <f aca="false">IF(OR(Q161="",N161=""),"",IF(Q161=0,"",Q161*N161*IF($J161="",1,$J161)))</f>
        <v/>
      </c>
      <c r="U161" s="42" t="str">
        <f aca="false">IF(OR(T161="",O161=""),"",ROUNDDOWN(P161/T161/O161+0.000000001,0)*O161)</f>
        <v/>
      </c>
      <c r="V161" s="42" t="str">
        <f aca="false">IF(U161="","",IF(N(INDEX($G$4:$G$7,MATCH($C161,$D$4:$D$7,0)))=0,"",ROUNDDOWN(N($B$4)*INDEX($G$4:$G$7,MATCH($C161,$D$4:$D$7,0))/($E161*N161*IF($J161="",1,$J161))/O161+0.000000001,0)*O161))</f>
        <v/>
      </c>
      <c r="W161" s="46" t="str">
        <f aca="false">IF(U161="","",IF(V161="",U161,MIN(U161,V161)))</f>
        <v/>
      </c>
      <c r="X161" s="47" t="str">
        <f aca="false">IF($E161="","",IFERROR(INDEX($H$4:$H$7,MATCH($C161,$D$4:$D$7,0)),""))</f>
        <v/>
      </c>
      <c r="Y161" s="43" t="str">
        <f aca="false">IF(W161="","",W161*T161)</f>
        <v/>
      </c>
      <c r="Z161" s="40" t="str">
        <f aca="false">IF(OR(Y161="",N($B$4)=0),"",Y161/$B$4)</f>
        <v/>
      </c>
      <c r="AA161" s="43" t="str">
        <f aca="false">IF(W161="","",W161*$E161*N161*IF($J161="",1,$J161))</f>
        <v/>
      </c>
      <c r="AB161" s="44" t="str">
        <f aca="false">IF(OR(Q161="",N(Q161)=0),"",IF($G161&lt;&gt;"",$G161,$E161+SIGN($E161-$F161)*$B$6*Q161))</f>
        <v/>
      </c>
      <c r="AC161" s="48" t="str">
        <f aca="false">IF(AB161="","",ABS(AB161-$E161)/Q161)</f>
        <v/>
      </c>
      <c r="AD161" s="43" t="str">
        <f aca="false">IF(OR(W161="",AB161=""),"",W161*ABS(AB161-$E161)*N161*IF($J161="",1,$J161))</f>
        <v/>
      </c>
      <c r="AE161" s="47" t="str">
        <f aca="false">IF($E161="","",IF(N($B$4)&lt;=0,"Enter account size",IF(ISNA(MATCH($C161,$D$4:$D$7,0)),"Pick a market",IF($F161="","Enter stop price",IF(Q161=0,"Stop equals entry",IF(AND($D161="Long",$F161&gt;$E161),"Stop above entry for a long",IF(AND($D161="Short",$F161&lt;$E161),"Stop below entry for a short",IF(N161="","Enter multiplier",IF(AND($G161&lt;&gt;"",($G161-$E161)*($E161-$F161)&lt;=0),"Target on wrong side of entry",IF(W161=0,"Size rounds to 0: risk too small",IF(W161&lt;U161,"Capped by max position","OK")))))))))))</f>
        <v/>
      </c>
    </row>
    <row r="162" customFormat="false" ht="15" hidden="false" customHeight="false" outlineLevel="0" collapsed="false">
      <c r="A162" s="32"/>
      <c r="B162" s="33"/>
      <c r="C162" s="54"/>
      <c r="D162" s="54"/>
      <c r="E162" s="34"/>
      <c r="F162" s="34"/>
      <c r="G162" s="34"/>
      <c r="H162" s="35"/>
      <c r="I162" s="36"/>
      <c r="J162" s="37"/>
      <c r="K162" s="38"/>
      <c r="L162" s="39"/>
      <c r="M162" s="40" t="str">
        <f aca="false">IF($E162="","",IF($H162&lt;&gt;"",$H162,$B$5))</f>
        <v/>
      </c>
      <c r="N162" s="41" t="str">
        <f aca="false">IF($E162="","",IF($I162&lt;&gt;"",$I162,IFERROR(IF(N(INDEX($E$4:$E$7,MATCH($C162,$D$4:$D$7,0)))=0,"",INDEX($E$4:$E$7,MATCH($C162,$D$4:$D$7,0))),"")))</f>
        <v/>
      </c>
      <c r="O162" s="42" t="str">
        <f aca="false">IF($E162="","",IF($L162&lt;&gt;"",$L162,IFERROR(IF(N(INDEX($F$4:$F$7,MATCH($C162,$D$4:$D$7,0)))=0,"",INDEX($F$4:$F$7,MATCH($C162,$D$4:$D$7,0))),"")))</f>
        <v/>
      </c>
      <c r="P162" s="43" t="str">
        <f aca="false">IF($E162="","",N($B$4)*M162)</f>
        <v/>
      </c>
      <c r="Q162" s="44" t="str">
        <f aca="false">IF(OR($E162="",$F162=""),"",ABS($E162-$F162))</f>
        <v/>
      </c>
      <c r="R162" s="45" t="str">
        <f aca="false">IF(OR($C162&lt;&gt;"Forex",Q162=""),"",Q162/IF($K162="",0.0001,$K162))</f>
        <v/>
      </c>
      <c r="S162" s="43" t="str">
        <f aca="false">IF(OR($C162&lt;&gt;"Forex",N162=""),"",IF($K162="",0.0001,$K162)*N162*IF($J162="",1,$J162))</f>
        <v/>
      </c>
      <c r="T162" s="43" t="str">
        <f aca="false">IF(OR(Q162="",N162=""),"",IF(Q162=0,"",Q162*N162*IF($J162="",1,$J162)))</f>
        <v/>
      </c>
      <c r="U162" s="42" t="str">
        <f aca="false">IF(OR(T162="",O162=""),"",ROUNDDOWN(P162/T162/O162+0.000000001,0)*O162)</f>
        <v/>
      </c>
      <c r="V162" s="42" t="str">
        <f aca="false">IF(U162="","",IF(N(INDEX($G$4:$G$7,MATCH($C162,$D$4:$D$7,0)))=0,"",ROUNDDOWN(N($B$4)*INDEX($G$4:$G$7,MATCH($C162,$D$4:$D$7,0))/($E162*N162*IF($J162="",1,$J162))/O162+0.000000001,0)*O162))</f>
        <v/>
      </c>
      <c r="W162" s="46" t="str">
        <f aca="false">IF(U162="","",IF(V162="",U162,MIN(U162,V162)))</f>
        <v/>
      </c>
      <c r="X162" s="47" t="str">
        <f aca="false">IF($E162="","",IFERROR(INDEX($H$4:$H$7,MATCH($C162,$D$4:$D$7,0)),""))</f>
        <v/>
      </c>
      <c r="Y162" s="43" t="str">
        <f aca="false">IF(W162="","",W162*T162)</f>
        <v/>
      </c>
      <c r="Z162" s="40" t="str">
        <f aca="false">IF(OR(Y162="",N($B$4)=0),"",Y162/$B$4)</f>
        <v/>
      </c>
      <c r="AA162" s="43" t="str">
        <f aca="false">IF(W162="","",W162*$E162*N162*IF($J162="",1,$J162))</f>
        <v/>
      </c>
      <c r="AB162" s="44" t="str">
        <f aca="false">IF(OR(Q162="",N(Q162)=0),"",IF($G162&lt;&gt;"",$G162,$E162+SIGN($E162-$F162)*$B$6*Q162))</f>
        <v/>
      </c>
      <c r="AC162" s="48" t="str">
        <f aca="false">IF(AB162="","",ABS(AB162-$E162)/Q162)</f>
        <v/>
      </c>
      <c r="AD162" s="43" t="str">
        <f aca="false">IF(OR(W162="",AB162=""),"",W162*ABS(AB162-$E162)*N162*IF($J162="",1,$J162))</f>
        <v/>
      </c>
      <c r="AE162" s="47" t="str">
        <f aca="false">IF($E162="","",IF(N($B$4)&lt;=0,"Enter account size",IF(ISNA(MATCH($C162,$D$4:$D$7,0)),"Pick a market",IF($F162="","Enter stop price",IF(Q162=0,"Stop equals entry",IF(AND($D162="Long",$F162&gt;$E162),"Stop above entry for a long",IF(AND($D162="Short",$F162&lt;$E162),"Stop below entry for a short",IF(N162="","Enter multiplier",IF(AND($G162&lt;&gt;"",($G162-$E162)*($E162-$F162)&lt;=0),"Target on wrong side of entry",IF(W162=0,"Size rounds to 0: risk too small",IF(W162&lt;U162,"Capped by max position","OK")))))))))))</f>
        <v/>
      </c>
    </row>
    <row r="163" customFormat="false" ht="15" hidden="false" customHeight="false" outlineLevel="0" collapsed="false">
      <c r="A163" s="32"/>
      <c r="B163" s="33"/>
      <c r="C163" s="54"/>
      <c r="D163" s="54"/>
      <c r="E163" s="34"/>
      <c r="F163" s="34"/>
      <c r="G163" s="34"/>
      <c r="H163" s="35"/>
      <c r="I163" s="36"/>
      <c r="J163" s="37"/>
      <c r="K163" s="38"/>
      <c r="L163" s="39"/>
      <c r="M163" s="40" t="str">
        <f aca="false">IF($E163="","",IF($H163&lt;&gt;"",$H163,$B$5))</f>
        <v/>
      </c>
      <c r="N163" s="41" t="str">
        <f aca="false">IF($E163="","",IF($I163&lt;&gt;"",$I163,IFERROR(IF(N(INDEX($E$4:$E$7,MATCH($C163,$D$4:$D$7,0)))=0,"",INDEX($E$4:$E$7,MATCH($C163,$D$4:$D$7,0))),"")))</f>
        <v/>
      </c>
      <c r="O163" s="42" t="str">
        <f aca="false">IF($E163="","",IF($L163&lt;&gt;"",$L163,IFERROR(IF(N(INDEX($F$4:$F$7,MATCH($C163,$D$4:$D$7,0)))=0,"",INDEX($F$4:$F$7,MATCH($C163,$D$4:$D$7,0))),"")))</f>
        <v/>
      </c>
      <c r="P163" s="43" t="str">
        <f aca="false">IF($E163="","",N($B$4)*M163)</f>
        <v/>
      </c>
      <c r="Q163" s="44" t="str">
        <f aca="false">IF(OR($E163="",$F163=""),"",ABS($E163-$F163))</f>
        <v/>
      </c>
      <c r="R163" s="45" t="str">
        <f aca="false">IF(OR($C163&lt;&gt;"Forex",Q163=""),"",Q163/IF($K163="",0.0001,$K163))</f>
        <v/>
      </c>
      <c r="S163" s="43" t="str">
        <f aca="false">IF(OR($C163&lt;&gt;"Forex",N163=""),"",IF($K163="",0.0001,$K163)*N163*IF($J163="",1,$J163))</f>
        <v/>
      </c>
      <c r="T163" s="43" t="str">
        <f aca="false">IF(OR(Q163="",N163=""),"",IF(Q163=0,"",Q163*N163*IF($J163="",1,$J163)))</f>
        <v/>
      </c>
      <c r="U163" s="42" t="str">
        <f aca="false">IF(OR(T163="",O163=""),"",ROUNDDOWN(P163/T163/O163+0.000000001,0)*O163)</f>
        <v/>
      </c>
      <c r="V163" s="42" t="str">
        <f aca="false">IF(U163="","",IF(N(INDEX($G$4:$G$7,MATCH($C163,$D$4:$D$7,0)))=0,"",ROUNDDOWN(N($B$4)*INDEX($G$4:$G$7,MATCH($C163,$D$4:$D$7,0))/($E163*N163*IF($J163="",1,$J163))/O163+0.000000001,0)*O163))</f>
        <v/>
      </c>
      <c r="W163" s="46" t="str">
        <f aca="false">IF(U163="","",IF(V163="",U163,MIN(U163,V163)))</f>
        <v/>
      </c>
      <c r="X163" s="47" t="str">
        <f aca="false">IF($E163="","",IFERROR(INDEX($H$4:$H$7,MATCH($C163,$D$4:$D$7,0)),""))</f>
        <v/>
      </c>
      <c r="Y163" s="43" t="str">
        <f aca="false">IF(W163="","",W163*T163)</f>
        <v/>
      </c>
      <c r="Z163" s="40" t="str">
        <f aca="false">IF(OR(Y163="",N($B$4)=0),"",Y163/$B$4)</f>
        <v/>
      </c>
      <c r="AA163" s="43" t="str">
        <f aca="false">IF(W163="","",W163*$E163*N163*IF($J163="",1,$J163))</f>
        <v/>
      </c>
      <c r="AB163" s="44" t="str">
        <f aca="false">IF(OR(Q163="",N(Q163)=0),"",IF($G163&lt;&gt;"",$G163,$E163+SIGN($E163-$F163)*$B$6*Q163))</f>
        <v/>
      </c>
      <c r="AC163" s="48" t="str">
        <f aca="false">IF(AB163="","",ABS(AB163-$E163)/Q163)</f>
        <v/>
      </c>
      <c r="AD163" s="43" t="str">
        <f aca="false">IF(OR(W163="",AB163=""),"",W163*ABS(AB163-$E163)*N163*IF($J163="",1,$J163))</f>
        <v/>
      </c>
      <c r="AE163" s="47" t="str">
        <f aca="false">IF($E163="","",IF(N($B$4)&lt;=0,"Enter account size",IF(ISNA(MATCH($C163,$D$4:$D$7,0)),"Pick a market",IF($F163="","Enter stop price",IF(Q163=0,"Stop equals entry",IF(AND($D163="Long",$F163&gt;$E163),"Stop above entry for a long",IF(AND($D163="Short",$F163&lt;$E163),"Stop below entry for a short",IF(N163="","Enter multiplier",IF(AND($G163&lt;&gt;"",($G163-$E163)*($E163-$F163)&lt;=0),"Target on wrong side of entry",IF(W163=0,"Size rounds to 0: risk too small",IF(W163&lt;U163,"Capped by max position","OK")))))))))))</f>
        <v/>
      </c>
    </row>
    <row r="164" customFormat="false" ht="15" hidden="false" customHeight="false" outlineLevel="0" collapsed="false">
      <c r="A164" s="32"/>
      <c r="B164" s="33"/>
      <c r="C164" s="54"/>
      <c r="D164" s="54"/>
      <c r="E164" s="34"/>
      <c r="F164" s="34"/>
      <c r="G164" s="34"/>
      <c r="H164" s="35"/>
      <c r="I164" s="36"/>
      <c r="J164" s="37"/>
      <c r="K164" s="38"/>
      <c r="L164" s="39"/>
      <c r="M164" s="40" t="str">
        <f aca="false">IF($E164="","",IF($H164&lt;&gt;"",$H164,$B$5))</f>
        <v/>
      </c>
      <c r="N164" s="41" t="str">
        <f aca="false">IF($E164="","",IF($I164&lt;&gt;"",$I164,IFERROR(IF(N(INDEX($E$4:$E$7,MATCH($C164,$D$4:$D$7,0)))=0,"",INDEX($E$4:$E$7,MATCH($C164,$D$4:$D$7,0))),"")))</f>
        <v/>
      </c>
      <c r="O164" s="42" t="str">
        <f aca="false">IF($E164="","",IF($L164&lt;&gt;"",$L164,IFERROR(IF(N(INDEX($F$4:$F$7,MATCH($C164,$D$4:$D$7,0)))=0,"",INDEX($F$4:$F$7,MATCH($C164,$D$4:$D$7,0))),"")))</f>
        <v/>
      </c>
      <c r="P164" s="43" t="str">
        <f aca="false">IF($E164="","",N($B$4)*M164)</f>
        <v/>
      </c>
      <c r="Q164" s="44" t="str">
        <f aca="false">IF(OR($E164="",$F164=""),"",ABS($E164-$F164))</f>
        <v/>
      </c>
      <c r="R164" s="45" t="str">
        <f aca="false">IF(OR($C164&lt;&gt;"Forex",Q164=""),"",Q164/IF($K164="",0.0001,$K164))</f>
        <v/>
      </c>
      <c r="S164" s="43" t="str">
        <f aca="false">IF(OR($C164&lt;&gt;"Forex",N164=""),"",IF($K164="",0.0001,$K164)*N164*IF($J164="",1,$J164))</f>
        <v/>
      </c>
      <c r="T164" s="43" t="str">
        <f aca="false">IF(OR(Q164="",N164=""),"",IF(Q164=0,"",Q164*N164*IF($J164="",1,$J164)))</f>
        <v/>
      </c>
      <c r="U164" s="42" t="str">
        <f aca="false">IF(OR(T164="",O164=""),"",ROUNDDOWN(P164/T164/O164+0.000000001,0)*O164)</f>
        <v/>
      </c>
      <c r="V164" s="42" t="str">
        <f aca="false">IF(U164="","",IF(N(INDEX($G$4:$G$7,MATCH($C164,$D$4:$D$7,0)))=0,"",ROUNDDOWN(N($B$4)*INDEX($G$4:$G$7,MATCH($C164,$D$4:$D$7,0))/($E164*N164*IF($J164="",1,$J164))/O164+0.000000001,0)*O164))</f>
        <v/>
      </c>
      <c r="W164" s="46" t="str">
        <f aca="false">IF(U164="","",IF(V164="",U164,MIN(U164,V164)))</f>
        <v/>
      </c>
      <c r="X164" s="47" t="str">
        <f aca="false">IF($E164="","",IFERROR(INDEX($H$4:$H$7,MATCH($C164,$D$4:$D$7,0)),""))</f>
        <v/>
      </c>
      <c r="Y164" s="43" t="str">
        <f aca="false">IF(W164="","",W164*T164)</f>
        <v/>
      </c>
      <c r="Z164" s="40" t="str">
        <f aca="false">IF(OR(Y164="",N($B$4)=0),"",Y164/$B$4)</f>
        <v/>
      </c>
      <c r="AA164" s="43" t="str">
        <f aca="false">IF(W164="","",W164*$E164*N164*IF($J164="",1,$J164))</f>
        <v/>
      </c>
      <c r="AB164" s="44" t="str">
        <f aca="false">IF(OR(Q164="",N(Q164)=0),"",IF($G164&lt;&gt;"",$G164,$E164+SIGN($E164-$F164)*$B$6*Q164))</f>
        <v/>
      </c>
      <c r="AC164" s="48" t="str">
        <f aca="false">IF(AB164="","",ABS(AB164-$E164)/Q164)</f>
        <v/>
      </c>
      <c r="AD164" s="43" t="str">
        <f aca="false">IF(OR(W164="",AB164=""),"",W164*ABS(AB164-$E164)*N164*IF($J164="",1,$J164))</f>
        <v/>
      </c>
      <c r="AE164" s="47" t="str">
        <f aca="false">IF($E164="","",IF(N($B$4)&lt;=0,"Enter account size",IF(ISNA(MATCH($C164,$D$4:$D$7,0)),"Pick a market",IF($F164="","Enter stop price",IF(Q164=0,"Stop equals entry",IF(AND($D164="Long",$F164&gt;$E164),"Stop above entry for a long",IF(AND($D164="Short",$F164&lt;$E164),"Stop below entry for a short",IF(N164="","Enter multiplier",IF(AND($G164&lt;&gt;"",($G164-$E164)*($E164-$F164)&lt;=0),"Target on wrong side of entry",IF(W164=0,"Size rounds to 0: risk too small",IF(W164&lt;U164,"Capped by max position","OK")))))))))))</f>
        <v/>
      </c>
    </row>
    <row r="165" customFormat="false" ht="15" hidden="false" customHeight="false" outlineLevel="0" collapsed="false">
      <c r="A165" s="32"/>
      <c r="B165" s="33"/>
      <c r="C165" s="54"/>
      <c r="D165" s="54"/>
      <c r="E165" s="34"/>
      <c r="F165" s="34"/>
      <c r="G165" s="34"/>
      <c r="H165" s="35"/>
      <c r="I165" s="36"/>
      <c r="J165" s="37"/>
      <c r="K165" s="38"/>
      <c r="L165" s="39"/>
      <c r="M165" s="40" t="str">
        <f aca="false">IF($E165="","",IF($H165&lt;&gt;"",$H165,$B$5))</f>
        <v/>
      </c>
      <c r="N165" s="41" t="str">
        <f aca="false">IF($E165="","",IF($I165&lt;&gt;"",$I165,IFERROR(IF(N(INDEX($E$4:$E$7,MATCH($C165,$D$4:$D$7,0)))=0,"",INDEX($E$4:$E$7,MATCH($C165,$D$4:$D$7,0))),"")))</f>
        <v/>
      </c>
      <c r="O165" s="42" t="str">
        <f aca="false">IF($E165="","",IF($L165&lt;&gt;"",$L165,IFERROR(IF(N(INDEX($F$4:$F$7,MATCH($C165,$D$4:$D$7,0)))=0,"",INDEX($F$4:$F$7,MATCH($C165,$D$4:$D$7,0))),"")))</f>
        <v/>
      </c>
      <c r="P165" s="43" t="str">
        <f aca="false">IF($E165="","",N($B$4)*M165)</f>
        <v/>
      </c>
      <c r="Q165" s="44" t="str">
        <f aca="false">IF(OR($E165="",$F165=""),"",ABS($E165-$F165))</f>
        <v/>
      </c>
      <c r="R165" s="45" t="str">
        <f aca="false">IF(OR($C165&lt;&gt;"Forex",Q165=""),"",Q165/IF($K165="",0.0001,$K165))</f>
        <v/>
      </c>
      <c r="S165" s="43" t="str">
        <f aca="false">IF(OR($C165&lt;&gt;"Forex",N165=""),"",IF($K165="",0.0001,$K165)*N165*IF($J165="",1,$J165))</f>
        <v/>
      </c>
      <c r="T165" s="43" t="str">
        <f aca="false">IF(OR(Q165="",N165=""),"",IF(Q165=0,"",Q165*N165*IF($J165="",1,$J165)))</f>
        <v/>
      </c>
      <c r="U165" s="42" t="str">
        <f aca="false">IF(OR(T165="",O165=""),"",ROUNDDOWN(P165/T165/O165+0.000000001,0)*O165)</f>
        <v/>
      </c>
      <c r="V165" s="42" t="str">
        <f aca="false">IF(U165="","",IF(N(INDEX($G$4:$G$7,MATCH($C165,$D$4:$D$7,0)))=0,"",ROUNDDOWN(N($B$4)*INDEX($G$4:$G$7,MATCH($C165,$D$4:$D$7,0))/($E165*N165*IF($J165="",1,$J165))/O165+0.000000001,0)*O165))</f>
        <v/>
      </c>
      <c r="W165" s="46" t="str">
        <f aca="false">IF(U165="","",IF(V165="",U165,MIN(U165,V165)))</f>
        <v/>
      </c>
      <c r="X165" s="47" t="str">
        <f aca="false">IF($E165="","",IFERROR(INDEX($H$4:$H$7,MATCH($C165,$D$4:$D$7,0)),""))</f>
        <v/>
      </c>
      <c r="Y165" s="43" t="str">
        <f aca="false">IF(W165="","",W165*T165)</f>
        <v/>
      </c>
      <c r="Z165" s="40" t="str">
        <f aca="false">IF(OR(Y165="",N($B$4)=0),"",Y165/$B$4)</f>
        <v/>
      </c>
      <c r="AA165" s="43" t="str">
        <f aca="false">IF(W165="","",W165*$E165*N165*IF($J165="",1,$J165))</f>
        <v/>
      </c>
      <c r="AB165" s="44" t="str">
        <f aca="false">IF(OR(Q165="",N(Q165)=0),"",IF($G165&lt;&gt;"",$G165,$E165+SIGN($E165-$F165)*$B$6*Q165))</f>
        <v/>
      </c>
      <c r="AC165" s="48" t="str">
        <f aca="false">IF(AB165="","",ABS(AB165-$E165)/Q165)</f>
        <v/>
      </c>
      <c r="AD165" s="43" t="str">
        <f aca="false">IF(OR(W165="",AB165=""),"",W165*ABS(AB165-$E165)*N165*IF($J165="",1,$J165))</f>
        <v/>
      </c>
      <c r="AE165" s="47" t="str">
        <f aca="false">IF($E165="","",IF(N($B$4)&lt;=0,"Enter account size",IF(ISNA(MATCH($C165,$D$4:$D$7,0)),"Pick a market",IF($F165="","Enter stop price",IF(Q165=0,"Stop equals entry",IF(AND($D165="Long",$F165&gt;$E165),"Stop above entry for a long",IF(AND($D165="Short",$F165&lt;$E165),"Stop below entry for a short",IF(N165="","Enter multiplier",IF(AND($G165&lt;&gt;"",($G165-$E165)*($E165-$F165)&lt;=0),"Target on wrong side of entry",IF(W165=0,"Size rounds to 0: risk too small",IF(W165&lt;U165,"Capped by max position","OK")))))))))))</f>
        <v/>
      </c>
    </row>
    <row r="166" customFormat="false" ht="15" hidden="false" customHeight="false" outlineLevel="0" collapsed="false">
      <c r="A166" s="32"/>
      <c r="B166" s="33"/>
      <c r="C166" s="54"/>
      <c r="D166" s="54"/>
      <c r="E166" s="34"/>
      <c r="F166" s="34"/>
      <c r="G166" s="34"/>
      <c r="H166" s="35"/>
      <c r="I166" s="36"/>
      <c r="J166" s="37"/>
      <c r="K166" s="38"/>
      <c r="L166" s="39"/>
      <c r="M166" s="40" t="str">
        <f aca="false">IF($E166="","",IF($H166&lt;&gt;"",$H166,$B$5))</f>
        <v/>
      </c>
      <c r="N166" s="41" t="str">
        <f aca="false">IF($E166="","",IF($I166&lt;&gt;"",$I166,IFERROR(IF(N(INDEX($E$4:$E$7,MATCH($C166,$D$4:$D$7,0)))=0,"",INDEX($E$4:$E$7,MATCH($C166,$D$4:$D$7,0))),"")))</f>
        <v/>
      </c>
      <c r="O166" s="42" t="str">
        <f aca="false">IF($E166="","",IF($L166&lt;&gt;"",$L166,IFERROR(IF(N(INDEX($F$4:$F$7,MATCH($C166,$D$4:$D$7,0)))=0,"",INDEX($F$4:$F$7,MATCH($C166,$D$4:$D$7,0))),"")))</f>
        <v/>
      </c>
      <c r="P166" s="43" t="str">
        <f aca="false">IF($E166="","",N($B$4)*M166)</f>
        <v/>
      </c>
      <c r="Q166" s="44" t="str">
        <f aca="false">IF(OR($E166="",$F166=""),"",ABS($E166-$F166))</f>
        <v/>
      </c>
      <c r="R166" s="45" t="str">
        <f aca="false">IF(OR($C166&lt;&gt;"Forex",Q166=""),"",Q166/IF($K166="",0.0001,$K166))</f>
        <v/>
      </c>
      <c r="S166" s="43" t="str">
        <f aca="false">IF(OR($C166&lt;&gt;"Forex",N166=""),"",IF($K166="",0.0001,$K166)*N166*IF($J166="",1,$J166))</f>
        <v/>
      </c>
      <c r="T166" s="43" t="str">
        <f aca="false">IF(OR(Q166="",N166=""),"",IF(Q166=0,"",Q166*N166*IF($J166="",1,$J166)))</f>
        <v/>
      </c>
      <c r="U166" s="42" t="str">
        <f aca="false">IF(OR(T166="",O166=""),"",ROUNDDOWN(P166/T166/O166+0.000000001,0)*O166)</f>
        <v/>
      </c>
      <c r="V166" s="42" t="str">
        <f aca="false">IF(U166="","",IF(N(INDEX($G$4:$G$7,MATCH($C166,$D$4:$D$7,0)))=0,"",ROUNDDOWN(N($B$4)*INDEX($G$4:$G$7,MATCH($C166,$D$4:$D$7,0))/($E166*N166*IF($J166="",1,$J166))/O166+0.000000001,0)*O166))</f>
        <v/>
      </c>
      <c r="W166" s="46" t="str">
        <f aca="false">IF(U166="","",IF(V166="",U166,MIN(U166,V166)))</f>
        <v/>
      </c>
      <c r="X166" s="47" t="str">
        <f aca="false">IF($E166="","",IFERROR(INDEX($H$4:$H$7,MATCH($C166,$D$4:$D$7,0)),""))</f>
        <v/>
      </c>
      <c r="Y166" s="43" t="str">
        <f aca="false">IF(W166="","",W166*T166)</f>
        <v/>
      </c>
      <c r="Z166" s="40" t="str">
        <f aca="false">IF(OR(Y166="",N($B$4)=0),"",Y166/$B$4)</f>
        <v/>
      </c>
      <c r="AA166" s="43" t="str">
        <f aca="false">IF(W166="","",W166*$E166*N166*IF($J166="",1,$J166))</f>
        <v/>
      </c>
      <c r="AB166" s="44" t="str">
        <f aca="false">IF(OR(Q166="",N(Q166)=0),"",IF($G166&lt;&gt;"",$G166,$E166+SIGN($E166-$F166)*$B$6*Q166))</f>
        <v/>
      </c>
      <c r="AC166" s="48" t="str">
        <f aca="false">IF(AB166="","",ABS(AB166-$E166)/Q166)</f>
        <v/>
      </c>
      <c r="AD166" s="43" t="str">
        <f aca="false">IF(OR(W166="",AB166=""),"",W166*ABS(AB166-$E166)*N166*IF($J166="",1,$J166))</f>
        <v/>
      </c>
      <c r="AE166" s="47" t="str">
        <f aca="false">IF($E166="","",IF(N($B$4)&lt;=0,"Enter account size",IF(ISNA(MATCH($C166,$D$4:$D$7,0)),"Pick a market",IF($F166="","Enter stop price",IF(Q166=0,"Stop equals entry",IF(AND($D166="Long",$F166&gt;$E166),"Stop above entry for a long",IF(AND($D166="Short",$F166&lt;$E166),"Stop below entry for a short",IF(N166="","Enter multiplier",IF(AND($G166&lt;&gt;"",($G166-$E166)*($E166-$F166)&lt;=0),"Target on wrong side of entry",IF(W166=0,"Size rounds to 0: risk too small",IF(W166&lt;U166,"Capped by max position","OK")))))))))))</f>
        <v/>
      </c>
    </row>
    <row r="167" customFormat="false" ht="15" hidden="false" customHeight="false" outlineLevel="0" collapsed="false">
      <c r="A167" s="32"/>
      <c r="B167" s="33"/>
      <c r="C167" s="54"/>
      <c r="D167" s="54"/>
      <c r="E167" s="34"/>
      <c r="F167" s="34"/>
      <c r="G167" s="34"/>
      <c r="H167" s="35"/>
      <c r="I167" s="36"/>
      <c r="J167" s="37"/>
      <c r="K167" s="38"/>
      <c r="L167" s="39"/>
      <c r="M167" s="40" t="str">
        <f aca="false">IF($E167="","",IF($H167&lt;&gt;"",$H167,$B$5))</f>
        <v/>
      </c>
      <c r="N167" s="41" t="str">
        <f aca="false">IF($E167="","",IF($I167&lt;&gt;"",$I167,IFERROR(IF(N(INDEX($E$4:$E$7,MATCH($C167,$D$4:$D$7,0)))=0,"",INDEX($E$4:$E$7,MATCH($C167,$D$4:$D$7,0))),"")))</f>
        <v/>
      </c>
      <c r="O167" s="42" t="str">
        <f aca="false">IF($E167="","",IF($L167&lt;&gt;"",$L167,IFERROR(IF(N(INDEX($F$4:$F$7,MATCH($C167,$D$4:$D$7,0)))=0,"",INDEX($F$4:$F$7,MATCH($C167,$D$4:$D$7,0))),"")))</f>
        <v/>
      </c>
      <c r="P167" s="43" t="str">
        <f aca="false">IF($E167="","",N($B$4)*M167)</f>
        <v/>
      </c>
      <c r="Q167" s="44" t="str">
        <f aca="false">IF(OR($E167="",$F167=""),"",ABS($E167-$F167))</f>
        <v/>
      </c>
      <c r="R167" s="45" t="str">
        <f aca="false">IF(OR($C167&lt;&gt;"Forex",Q167=""),"",Q167/IF($K167="",0.0001,$K167))</f>
        <v/>
      </c>
      <c r="S167" s="43" t="str">
        <f aca="false">IF(OR($C167&lt;&gt;"Forex",N167=""),"",IF($K167="",0.0001,$K167)*N167*IF($J167="",1,$J167))</f>
        <v/>
      </c>
      <c r="T167" s="43" t="str">
        <f aca="false">IF(OR(Q167="",N167=""),"",IF(Q167=0,"",Q167*N167*IF($J167="",1,$J167)))</f>
        <v/>
      </c>
      <c r="U167" s="42" t="str">
        <f aca="false">IF(OR(T167="",O167=""),"",ROUNDDOWN(P167/T167/O167+0.000000001,0)*O167)</f>
        <v/>
      </c>
      <c r="V167" s="42" t="str">
        <f aca="false">IF(U167="","",IF(N(INDEX($G$4:$G$7,MATCH($C167,$D$4:$D$7,0)))=0,"",ROUNDDOWN(N($B$4)*INDEX($G$4:$G$7,MATCH($C167,$D$4:$D$7,0))/($E167*N167*IF($J167="",1,$J167))/O167+0.000000001,0)*O167))</f>
        <v/>
      </c>
      <c r="W167" s="46" t="str">
        <f aca="false">IF(U167="","",IF(V167="",U167,MIN(U167,V167)))</f>
        <v/>
      </c>
      <c r="X167" s="47" t="str">
        <f aca="false">IF($E167="","",IFERROR(INDEX($H$4:$H$7,MATCH($C167,$D$4:$D$7,0)),""))</f>
        <v/>
      </c>
      <c r="Y167" s="43" t="str">
        <f aca="false">IF(W167="","",W167*T167)</f>
        <v/>
      </c>
      <c r="Z167" s="40" t="str">
        <f aca="false">IF(OR(Y167="",N($B$4)=0),"",Y167/$B$4)</f>
        <v/>
      </c>
      <c r="AA167" s="43" t="str">
        <f aca="false">IF(W167="","",W167*$E167*N167*IF($J167="",1,$J167))</f>
        <v/>
      </c>
      <c r="AB167" s="44" t="str">
        <f aca="false">IF(OR(Q167="",N(Q167)=0),"",IF($G167&lt;&gt;"",$G167,$E167+SIGN($E167-$F167)*$B$6*Q167))</f>
        <v/>
      </c>
      <c r="AC167" s="48" t="str">
        <f aca="false">IF(AB167="","",ABS(AB167-$E167)/Q167)</f>
        <v/>
      </c>
      <c r="AD167" s="43" t="str">
        <f aca="false">IF(OR(W167="",AB167=""),"",W167*ABS(AB167-$E167)*N167*IF($J167="",1,$J167))</f>
        <v/>
      </c>
      <c r="AE167" s="47" t="str">
        <f aca="false">IF($E167="","",IF(N($B$4)&lt;=0,"Enter account size",IF(ISNA(MATCH($C167,$D$4:$D$7,0)),"Pick a market",IF($F167="","Enter stop price",IF(Q167=0,"Stop equals entry",IF(AND($D167="Long",$F167&gt;$E167),"Stop above entry for a long",IF(AND($D167="Short",$F167&lt;$E167),"Stop below entry for a short",IF(N167="","Enter multiplier",IF(AND($G167&lt;&gt;"",($G167-$E167)*($E167-$F167)&lt;=0),"Target on wrong side of entry",IF(W167=0,"Size rounds to 0: risk too small",IF(W167&lt;U167,"Capped by max position","OK")))))))))))</f>
        <v/>
      </c>
    </row>
    <row r="168" customFormat="false" ht="15" hidden="false" customHeight="false" outlineLevel="0" collapsed="false">
      <c r="A168" s="32"/>
      <c r="B168" s="33"/>
      <c r="C168" s="54"/>
      <c r="D168" s="54"/>
      <c r="E168" s="34"/>
      <c r="F168" s="34"/>
      <c r="G168" s="34"/>
      <c r="H168" s="35"/>
      <c r="I168" s="36"/>
      <c r="J168" s="37"/>
      <c r="K168" s="38"/>
      <c r="L168" s="39"/>
      <c r="M168" s="40" t="str">
        <f aca="false">IF($E168="","",IF($H168&lt;&gt;"",$H168,$B$5))</f>
        <v/>
      </c>
      <c r="N168" s="41" t="str">
        <f aca="false">IF($E168="","",IF($I168&lt;&gt;"",$I168,IFERROR(IF(N(INDEX($E$4:$E$7,MATCH($C168,$D$4:$D$7,0)))=0,"",INDEX($E$4:$E$7,MATCH($C168,$D$4:$D$7,0))),"")))</f>
        <v/>
      </c>
      <c r="O168" s="42" t="str">
        <f aca="false">IF($E168="","",IF($L168&lt;&gt;"",$L168,IFERROR(IF(N(INDEX($F$4:$F$7,MATCH($C168,$D$4:$D$7,0)))=0,"",INDEX($F$4:$F$7,MATCH($C168,$D$4:$D$7,0))),"")))</f>
        <v/>
      </c>
      <c r="P168" s="43" t="str">
        <f aca="false">IF($E168="","",N($B$4)*M168)</f>
        <v/>
      </c>
      <c r="Q168" s="44" t="str">
        <f aca="false">IF(OR($E168="",$F168=""),"",ABS($E168-$F168))</f>
        <v/>
      </c>
      <c r="R168" s="45" t="str">
        <f aca="false">IF(OR($C168&lt;&gt;"Forex",Q168=""),"",Q168/IF($K168="",0.0001,$K168))</f>
        <v/>
      </c>
      <c r="S168" s="43" t="str">
        <f aca="false">IF(OR($C168&lt;&gt;"Forex",N168=""),"",IF($K168="",0.0001,$K168)*N168*IF($J168="",1,$J168))</f>
        <v/>
      </c>
      <c r="T168" s="43" t="str">
        <f aca="false">IF(OR(Q168="",N168=""),"",IF(Q168=0,"",Q168*N168*IF($J168="",1,$J168)))</f>
        <v/>
      </c>
      <c r="U168" s="42" t="str">
        <f aca="false">IF(OR(T168="",O168=""),"",ROUNDDOWN(P168/T168/O168+0.000000001,0)*O168)</f>
        <v/>
      </c>
      <c r="V168" s="42" t="str">
        <f aca="false">IF(U168="","",IF(N(INDEX($G$4:$G$7,MATCH($C168,$D$4:$D$7,0)))=0,"",ROUNDDOWN(N($B$4)*INDEX($G$4:$G$7,MATCH($C168,$D$4:$D$7,0))/($E168*N168*IF($J168="",1,$J168))/O168+0.000000001,0)*O168))</f>
        <v/>
      </c>
      <c r="W168" s="46" t="str">
        <f aca="false">IF(U168="","",IF(V168="",U168,MIN(U168,V168)))</f>
        <v/>
      </c>
      <c r="X168" s="47" t="str">
        <f aca="false">IF($E168="","",IFERROR(INDEX($H$4:$H$7,MATCH($C168,$D$4:$D$7,0)),""))</f>
        <v/>
      </c>
      <c r="Y168" s="43" t="str">
        <f aca="false">IF(W168="","",W168*T168)</f>
        <v/>
      </c>
      <c r="Z168" s="40" t="str">
        <f aca="false">IF(OR(Y168="",N($B$4)=0),"",Y168/$B$4)</f>
        <v/>
      </c>
      <c r="AA168" s="43" t="str">
        <f aca="false">IF(W168="","",W168*$E168*N168*IF($J168="",1,$J168))</f>
        <v/>
      </c>
      <c r="AB168" s="44" t="str">
        <f aca="false">IF(OR(Q168="",N(Q168)=0),"",IF($G168&lt;&gt;"",$G168,$E168+SIGN($E168-$F168)*$B$6*Q168))</f>
        <v/>
      </c>
      <c r="AC168" s="48" t="str">
        <f aca="false">IF(AB168="","",ABS(AB168-$E168)/Q168)</f>
        <v/>
      </c>
      <c r="AD168" s="43" t="str">
        <f aca="false">IF(OR(W168="",AB168=""),"",W168*ABS(AB168-$E168)*N168*IF($J168="",1,$J168))</f>
        <v/>
      </c>
      <c r="AE168" s="47" t="str">
        <f aca="false">IF($E168="","",IF(N($B$4)&lt;=0,"Enter account size",IF(ISNA(MATCH($C168,$D$4:$D$7,0)),"Pick a market",IF($F168="","Enter stop price",IF(Q168=0,"Stop equals entry",IF(AND($D168="Long",$F168&gt;$E168),"Stop above entry for a long",IF(AND($D168="Short",$F168&lt;$E168),"Stop below entry for a short",IF(N168="","Enter multiplier",IF(AND($G168&lt;&gt;"",($G168-$E168)*($E168-$F168)&lt;=0),"Target on wrong side of entry",IF(W168=0,"Size rounds to 0: risk too small",IF(W168&lt;U168,"Capped by max position","OK")))))))))))</f>
        <v/>
      </c>
    </row>
    <row r="169" customFormat="false" ht="15" hidden="false" customHeight="false" outlineLevel="0" collapsed="false">
      <c r="A169" s="32"/>
      <c r="B169" s="33"/>
      <c r="C169" s="54"/>
      <c r="D169" s="54"/>
      <c r="E169" s="34"/>
      <c r="F169" s="34"/>
      <c r="G169" s="34"/>
      <c r="H169" s="35"/>
      <c r="I169" s="36"/>
      <c r="J169" s="37"/>
      <c r="K169" s="38"/>
      <c r="L169" s="39"/>
      <c r="M169" s="40" t="str">
        <f aca="false">IF($E169="","",IF($H169&lt;&gt;"",$H169,$B$5))</f>
        <v/>
      </c>
      <c r="N169" s="41" t="str">
        <f aca="false">IF($E169="","",IF($I169&lt;&gt;"",$I169,IFERROR(IF(N(INDEX($E$4:$E$7,MATCH($C169,$D$4:$D$7,0)))=0,"",INDEX($E$4:$E$7,MATCH($C169,$D$4:$D$7,0))),"")))</f>
        <v/>
      </c>
      <c r="O169" s="42" t="str">
        <f aca="false">IF($E169="","",IF($L169&lt;&gt;"",$L169,IFERROR(IF(N(INDEX($F$4:$F$7,MATCH($C169,$D$4:$D$7,0)))=0,"",INDEX($F$4:$F$7,MATCH($C169,$D$4:$D$7,0))),"")))</f>
        <v/>
      </c>
      <c r="P169" s="43" t="str">
        <f aca="false">IF($E169="","",N($B$4)*M169)</f>
        <v/>
      </c>
      <c r="Q169" s="44" t="str">
        <f aca="false">IF(OR($E169="",$F169=""),"",ABS($E169-$F169))</f>
        <v/>
      </c>
      <c r="R169" s="45" t="str">
        <f aca="false">IF(OR($C169&lt;&gt;"Forex",Q169=""),"",Q169/IF($K169="",0.0001,$K169))</f>
        <v/>
      </c>
      <c r="S169" s="43" t="str">
        <f aca="false">IF(OR($C169&lt;&gt;"Forex",N169=""),"",IF($K169="",0.0001,$K169)*N169*IF($J169="",1,$J169))</f>
        <v/>
      </c>
      <c r="T169" s="43" t="str">
        <f aca="false">IF(OR(Q169="",N169=""),"",IF(Q169=0,"",Q169*N169*IF($J169="",1,$J169)))</f>
        <v/>
      </c>
      <c r="U169" s="42" t="str">
        <f aca="false">IF(OR(T169="",O169=""),"",ROUNDDOWN(P169/T169/O169+0.000000001,0)*O169)</f>
        <v/>
      </c>
      <c r="V169" s="42" t="str">
        <f aca="false">IF(U169="","",IF(N(INDEX($G$4:$G$7,MATCH($C169,$D$4:$D$7,0)))=0,"",ROUNDDOWN(N($B$4)*INDEX($G$4:$G$7,MATCH($C169,$D$4:$D$7,0))/($E169*N169*IF($J169="",1,$J169))/O169+0.000000001,0)*O169))</f>
        <v/>
      </c>
      <c r="W169" s="46" t="str">
        <f aca="false">IF(U169="","",IF(V169="",U169,MIN(U169,V169)))</f>
        <v/>
      </c>
      <c r="X169" s="47" t="str">
        <f aca="false">IF($E169="","",IFERROR(INDEX($H$4:$H$7,MATCH($C169,$D$4:$D$7,0)),""))</f>
        <v/>
      </c>
      <c r="Y169" s="43" t="str">
        <f aca="false">IF(W169="","",W169*T169)</f>
        <v/>
      </c>
      <c r="Z169" s="40" t="str">
        <f aca="false">IF(OR(Y169="",N($B$4)=0),"",Y169/$B$4)</f>
        <v/>
      </c>
      <c r="AA169" s="43" t="str">
        <f aca="false">IF(W169="","",W169*$E169*N169*IF($J169="",1,$J169))</f>
        <v/>
      </c>
      <c r="AB169" s="44" t="str">
        <f aca="false">IF(OR(Q169="",N(Q169)=0),"",IF($G169&lt;&gt;"",$G169,$E169+SIGN($E169-$F169)*$B$6*Q169))</f>
        <v/>
      </c>
      <c r="AC169" s="48" t="str">
        <f aca="false">IF(AB169="","",ABS(AB169-$E169)/Q169)</f>
        <v/>
      </c>
      <c r="AD169" s="43" t="str">
        <f aca="false">IF(OR(W169="",AB169=""),"",W169*ABS(AB169-$E169)*N169*IF($J169="",1,$J169))</f>
        <v/>
      </c>
      <c r="AE169" s="47" t="str">
        <f aca="false">IF($E169="","",IF(N($B$4)&lt;=0,"Enter account size",IF(ISNA(MATCH($C169,$D$4:$D$7,0)),"Pick a market",IF($F169="","Enter stop price",IF(Q169=0,"Stop equals entry",IF(AND($D169="Long",$F169&gt;$E169),"Stop above entry for a long",IF(AND($D169="Short",$F169&lt;$E169),"Stop below entry for a short",IF(N169="","Enter multiplier",IF(AND($G169&lt;&gt;"",($G169-$E169)*($E169-$F169)&lt;=0),"Target on wrong side of entry",IF(W169=0,"Size rounds to 0: risk too small",IF(W169&lt;U169,"Capped by max position","OK")))))))))))</f>
        <v/>
      </c>
    </row>
    <row r="170" customFormat="false" ht="15" hidden="false" customHeight="false" outlineLevel="0" collapsed="false">
      <c r="A170" s="32"/>
      <c r="B170" s="33"/>
      <c r="C170" s="54"/>
      <c r="D170" s="54"/>
      <c r="E170" s="34"/>
      <c r="F170" s="34"/>
      <c r="G170" s="34"/>
      <c r="H170" s="35"/>
      <c r="I170" s="36"/>
      <c r="J170" s="37"/>
      <c r="K170" s="38"/>
      <c r="L170" s="39"/>
      <c r="M170" s="40" t="str">
        <f aca="false">IF($E170="","",IF($H170&lt;&gt;"",$H170,$B$5))</f>
        <v/>
      </c>
      <c r="N170" s="41" t="str">
        <f aca="false">IF($E170="","",IF($I170&lt;&gt;"",$I170,IFERROR(IF(N(INDEX($E$4:$E$7,MATCH($C170,$D$4:$D$7,0)))=0,"",INDEX($E$4:$E$7,MATCH($C170,$D$4:$D$7,0))),"")))</f>
        <v/>
      </c>
      <c r="O170" s="42" t="str">
        <f aca="false">IF($E170="","",IF($L170&lt;&gt;"",$L170,IFERROR(IF(N(INDEX($F$4:$F$7,MATCH($C170,$D$4:$D$7,0)))=0,"",INDEX($F$4:$F$7,MATCH($C170,$D$4:$D$7,0))),"")))</f>
        <v/>
      </c>
      <c r="P170" s="43" t="str">
        <f aca="false">IF($E170="","",N($B$4)*M170)</f>
        <v/>
      </c>
      <c r="Q170" s="44" t="str">
        <f aca="false">IF(OR($E170="",$F170=""),"",ABS($E170-$F170))</f>
        <v/>
      </c>
      <c r="R170" s="45" t="str">
        <f aca="false">IF(OR($C170&lt;&gt;"Forex",Q170=""),"",Q170/IF($K170="",0.0001,$K170))</f>
        <v/>
      </c>
      <c r="S170" s="43" t="str">
        <f aca="false">IF(OR($C170&lt;&gt;"Forex",N170=""),"",IF($K170="",0.0001,$K170)*N170*IF($J170="",1,$J170))</f>
        <v/>
      </c>
      <c r="T170" s="43" t="str">
        <f aca="false">IF(OR(Q170="",N170=""),"",IF(Q170=0,"",Q170*N170*IF($J170="",1,$J170)))</f>
        <v/>
      </c>
      <c r="U170" s="42" t="str">
        <f aca="false">IF(OR(T170="",O170=""),"",ROUNDDOWN(P170/T170/O170+0.000000001,0)*O170)</f>
        <v/>
      </c>
      <c r="V170" s="42" t="str">
        <f aca="false">IF(U170="","",IF(N(INDEX($G$4:$G$7,MATCH($C170,$D$4:$D$7,0)))=0,"",ROUNDDOWN(N($B$4)*INDEX($G$4:$G$7,MATCH($C170,$D$4:$D$7,0))/($E170*N170*IF($J170="",1,$J170))/O170+0.000000001,0)*O170))</f>
        <v/>
      </c>
      <c r="W170" s="46" t="str">
        <f aca="false">IF(U170="","",IF(V170="",U170,MIN(U170,V170)))</f>
        <v/>
      </c>
      <c r="X170" s="47" t="str">
        <f aca="false">IF($E170="","",IFERROR(INDEX($H$4:$H$7,MATCH($C170,$D$4:$D$7,0)),""))</f>
        <v/>
      </c>
      <c r="Y170" s="43" t="str">
        <f aca="false">IF(W170="","",W170*T170)</f>
        <v/>
      </c>
      <c r="Z170" s="40" t="str">
        <f aca="false">IF(OR(Y170="",N($B$4)=0),"",Y170/$B$4)</f>
        <v/>
      </c>
      <c r="AA170" s="43" t="str">
        <f aca="false">IF(W170="","",W170*$E170*N170*IF($J170="",1,$J170))</f>
        <v/>
      </c>
      <c r="AB170" s="44" t="str">
        <f aca="false">IF(OR(Q170="",N(Q170)=0),"",IF($G170&lt;&gt;"",$G170,$E170+SIGN($E170-$F170)*$B$6*Q170))</f>
        <v/>
      </c>
      <c r="AC170" s="48" t="str">
        <f aca="false">IF(AB170="","",ABS(AB170-$E170)/Q170)</f>
        <v/>
      </c>
      <c r="AD170" s="43" t="str">
        <f aca="false">IF(OR(W170="",AB170=""),"",W170*ABS(AB170-$E170)*N170*IF($J170="",1,$J170))</f>
        <v/>
      </c>
      <c r="AE170" s="47" t="str">
        <f aca="false">IF($E170="","",IF(N($B$4)&lt;=0,"Enter account size",IF(ISNA(MATCH($C170,$D$4:$D$7,0)),"Pick a market",IF($F170="","Enter stop price",IF(Q170=0,"Stop equals entry",IF(AND($D170="Long",$F170&gt;$E170),"Stop above entry for a long",IF(AND($D170="Short",$F170&lt;$E170),"Stop below entry for a short",IF(N170="","Enter multiplier",IF(AND($G170&lt;&gt;"",($G170-$E170)*($E170-$F170)&lt;=0),"Target on wrong side of entry",IF(W170=0,"Size rounds to 0: risk too small",IF(W170&lt;U170,"Capped by max position","OK")))))))))))</f>
        <v/>
      </c>
    </row>
    <row r="171" customFormat="false" ht="15" hidden="false" customHeight="false" outlineLevel="0" collapsed="false">
      <c r="A171" s="32"/>
      <c r="B171" s="33"/>
      <c r="C171" s="54"/>
      <c r="D171" s="54"/>
      <c r="E171" s="34"/>
      <c r="F171" s="34"/>
      <c r="G171" s="34"/>
      <c r="H171" s="35"/>
      <c r="I171" s="36"/>
      <c r="J171" s="37"/>
      <c r="K171" s="38"/>
      <c r="L171" s="39"/>
      <c r="M171" s="40" t="str">
        <f aca="false">IF($E171="","",IF($H171&lt;&gt;"",$H171,$B$5))</f>
        <v/>
      </c>
      <c r="N171" s="41" t="str">
        <f aca="false">IF($E171="","",IF($I171&lt;&gt;"",$I171,IFERROR(IF(N(INDEX($E$4:$E$7,MATCH($C171,$D$4:$D$7,0)))=0,"",INDEX($E$4:$E$7,MATCH($C171,$D$4:$D$7,0))),"")))</f>
        <v/>
      </c>
      <c r="O171" s="42" t="str">
        <f aca="false">IF($E171="","",IF($L171&lt;&gt;"",$L171,IFERROR(IF(N(INDEX($F$4:$F$7,MATCH($C171,$D$4:$D$7,0)))=0,"",INDEX($F$4:$F$7,MATCH($C171,$D$4:$D$7,0))),"")))</f>
        <v/>
      </c>
      <c r="P171" s="43" t="str">
        <f aca="false">IF($E171="","",N($B$4)*M171)</f>
        <v/>
      </c>
      <c r="Q171" s="44" t="str">
        <f aca="false">IF(OR($E171="",$F171=""),"",ABS($E171-$F171))</f>
        <v/>
      </c>
      <c r="R171" s="45" t="str">
        <f aca="false">IF(OR($C171&lt;&gt;"Forex",Q171=""),"",Q171/IF($K171="",0.0001,$K171))</f>
        <v/>
      </c>
      <c r="S171" s="43" t="str">
        <f aca="false">IF(OR($C171&lt;&gt;"Forex",N171=""),"",IF($K171="",0.0001,$K171)*N171*IF($J171="",1,$J171))</f>
        <v/>
      </c>
      <c r="T171" s="43" t="str">
        <f aca="false">IF(OR(Q171="",N171=""),"",IF(Q171=0,"",Q171*N171*IF($J171="",1,$J171)))</f>
        <v/>
      </c>
      <c r="U171" s="42" t="str">
        <f aca="false">IF(OR(T171="",O171=""),"",ROUNDDOWN(P171/T171/O171+0.000000001,0)*O171)</f>
        <v/>
      </c>
      <c r="V171" s="42" t="str">
        <f aca="false">IF(U171="","",IF(N(INDEX($G$4:$G$7,MATCH($C171,$D$4:$D$7,0)))=0,"",ROUNDDOWN(N($B$4)*INDEX($G$4:$G$7,MATCH($C171,$D$4:$D$7,0))/($E171*N171*IF($J171="",1,$J171))/O171+0.000000001,0)*O171))</f>
        <v/>
      </c>
      <c r="W171" s="46" t="str">
        <f aca="false">IF(U171="","",IF(V171="",U171,MIN(U171,V171)))</f>
        <v/>
      </c>
      <c r="X171" s="47" t="str">
        <f aca="false">IF($E171="","",IFERROR(INDEX($H$4:$H$7,MATCH($C171,$D$4:$D$7,0)),""))</f>
        <v/>
      </c>
      <c r="Y171" s="43" t="str">
        <f aca="false">IF(W171="","",W171*T171)</f>
        <v/>
      </c>
      <c r="Z171" s="40" t="str">
        <f aca="false">IF(OR(Y171="",N($B$4)=0),"",Y171/$B$4)</f>
        <v/>
      </c>
      <c r="AA171" s="43" t="str">
        <f aca="false">IF(W171="","",W171*$E171*N171*IF($J171="",1,$J171))</f>
        <v/>
      </c>
      <c r="AB171" s="44" t="str">
        <f aca="false">IF(OR(Q171="",N(Q171)=0),"",IF($G171&lt;&gt;"",$G171,$E171+SIGN($E171-$F171)*$B$6*Q171))</f>
        <v/>
      </c>
      <c r="AC171" s="48" t="str">
        <f aca="false">IF(AB171="","",ABS(AB171-$E171)/Q171)</f>
        <v/>
      </c>
      <c r="AD171" s="43" t="str">
        <f aca="false">IF(OR(W171="",AB171=""),"",W171*ABS(AB171-$E171)*N171*IF($J171="",1,$J171))</f>
        <v/>
      </c>
      <c r="AE171" s="47" t="str">
        <f aca="false">IF($E171="","",IF(N($B$4)&lt;=0,"Enter account size",IF(ISNA(MATCH($C171,$D$4:$D$7,0)),"Pick a market",IF($F171="","Enter stop price",IF(Q171=0,"Stop equals entry",IF(AND($D171="Long",$F171&gt;$E171),"Stop above entry for a long",IF(AND($D171="Short",$F171&lt;$E171),"Stop below entry for a short",IF(N171="","Enter multiplier",IF(AND($G171&lt;&gt;"",($G171-$E171)*($E171-$F171)&lt;=0),"Target on wrong side of entry",IF(W171=0,"Size rounds to 0: risk too small",IF(W171&lt;U171,"Capped by max position","OK")))))))))))</f>
        <v/>
      </c>
    </row>
    <row r="172" customFormat="false" ht="15" hidden="false" customHeight="false" outlineLevel="0" collapsed="false">
      <c r="A172" s="32"/>
      <c r="B172" s="33"/>
      <c r="C172" s="54"/>
      <c r="D172" s="54"/>
      <c r="E172" s="34"/>
      <c r="F172" s="34"/>
      <c r="G172" s="34"/>
      <c r="H172" s="35"/>
      <c r="I172" s="36"/>
      <c r="J172" s="37"/>
      <c r="K172" s="38"/>
      <c r="L172" s="39"/>
      <c r="M172" s="40" t="str">
        <f aca="false">IF($E172="","",IF($H172&lt;&gt;"",$H172,$B$5))</f>
        <v/>
      </c>
      <c r="N172" s="41" t="str">
        <f aca="false">IF($E172="","",IF($I172&lt;&gt;"",$I172,IFERROR(IF(N(INDEX($E$4:$E$7,MATCH($C172,$D$4:$D$7,0)))=0,"",INDEX($E$4:$E$7,MATCH($C172,$D$4:$D$7,0))),"")))</f>
        <v/>
      </c>
      <c r="O172" s="42" t="str">
        <f aca="false">IF($E172="","",IF($L172&lt;&gt;"",$L172,IFERROR(IF(N(INDEX($F$4:$F$7,MATCH($C172,$D$4:$D$7,0)))=0,"",INDEX($F$4:$F$7,MATCH($C172,$D$4:$D$7,0))),"")))</f>
        <v/>
      </c>
      <c r="P172" s="43" t="str">
        <f aca="false">IF($E172="","",N($B$4)*M172)</f>
        <v/>
      </c>
      <c r="Q172" s="44" t="str">
        <f aca="false">IF(OR($E172="",$F172=""),"",ABS($E172-$F172))</f>
        <v/>
      </c>
      <c r="R172" s="45" t="str">
        <f aca="false">IF(OR($C172&lt;&gt;"Forex",Q172=""),"",Q172/IF($K172="",0.0001,$K172))</f>
        <v/>
      </c>
      <c r="S172" s="43" t="str">
        <f aca="false">IF(OR($C172&lt;&gt;"Forex",N172=""),"",IF($K172="",0.0001,$K172)*N172*IF($J172="",1,$J172))</f>
        <v/>
      </c>
      <c r="T172" s="43" t="str">
        <f aca="false">IF(OR(Q172="",N172=""),"",IF(Q172=0,"",Q172*N172*IF($J172="",1,$J172)))</f>
        <v/>
      </c>
      <c r="U172" s="42" t="str">
        <f aca="false">IF(OR(T172="",O172=""),"",ROUNDDOWN(P172/T172/O172+0.000000001,0)*O172)</f>
        <v/>
      </c>
      <c r="V172" s="42" t="str">
        <f aca="false">IF(U172="","",IF(N(INDEX($G$4:$G$7,MATCH($C172,$D$4:$D$7,0)))=0,"",ROUNDDOWN(N($B$4)*INDEX($G$4:$G$7,MATCH($C172,$D$4:$D$7,0))/($E172*N172*IF($J172="",1,$J172))/O172+0.000000001,0)*O172))</f>
        <v/>
      </c>
      <c r="W172" s="46" t="str">
        <f aca="false">IF(U172="","",IF(V172="",U172,MIN(U172,V172)))</f>
        <v/>
      </c>
      <c r="X172" s="47" t="str">
        <f aca="false">IF($E172="","",IFERROR(INDEX($H$4:$H$7,MATCH($C172,$D$4:$D$7,0)),""))</f>
        <v/>
      </c>
      <c r="Y172" s="43" t="str">
        <f aca="false">IF(W172="","",W172*T172)</f>
        <v/>
      </c>
      <c r="Z172" s="40" t="str">
        <f aca="false">IF(OR(Y172="",N($B$4)=0),"",Y172/$B$4)</f>
        <v/>
      </c>
      <c r="AA172" s="43" t="str">
        <f aca="false">IF(W172="","",W172*$E172*N172*IF($J172="",1,$J172))</f>
        <v/>
      </c>
      <c r="AB172" s="44" t="str">
        <f aca="false">IF(OR(Q172="",N(Q172)=0),"",IF($G172&lt;&gt;"",$G172,$E172+SIGN($E172-$F172)*$B$6*Q172))</f>
        <v/>
      </c>
      <c r="AC172" s="48" t="str">
        <f aca="false">IF(AB172="","",ABS(AB172-$E172)/Q172)</f>
        <v/>
      </c>
      <c r="AD172" s="43" t="str">
        <f aca="false">IF(OR(W172="",AB172=""),"",W172*ABS(AB172-$E172)*N172*IF($J172="",1,$J172))</f>
        <v/>
      </c>
      <c r="AE172" s="47" t="str">
        <f aca="false">IF($E172="","",IF(N($B$4)&lt;=0,"Enter account size",IF(ISNA(MATCH($C172,$D$4:$D$7,0)),"Pick a market",IF($F172="","Enter stop price",IF(Q172=0,"Stop equals entry",IF(AND($D172="Long",$F172&gt;$E172),"Stop above entry for a long",IF(AND($D172="Short",$F172&lt;$E172),"Stop below entry for a short",IF(N172="","Enter multiplier",IF(AND($G172&lt;&gt;"",($G172-$E172)*($E172-$F172)&lt;=0),"Target on wrong side of entry",IF(W172=0,"Size rounds to 0: risk too small",IF(W172&lt;U172,"Capped by max position","OK")))))))))))</f>
        <v/>
      </c>
    </row>
    <row r="173" customFormat="false" ht="15" hidden="false" customHeight="false" outlineLevel="0" collapsed="false">
      <c r="A173" s="32"/>
      <c r="B173" s="33"/>
      <c r="C173" s="54"/>
      <c r="D173" s="54"/>
      <c r="E173" s="34"/>
      <c r="F173" s="34"/>
      <c r="G173" s="34"/>
      <c r="H173" s="35"/>
      <c r="I173" s="36"/>
      <c r="J173" s="37"/>
      <c r="K173" s="38"/>
      <c r="L173" s="39"/>
      <c r="M173" s="40" t="str">
        <f aca="false">IF($E173="","",IF($H173&lt;&gt;"",$H173,$B$5))</f>
        <v/>
      </c>
      <c r="N173" s="41" t="str">
        <f aca="false">IF($E173="","",IF($I173&lt;&gt;"",$I173,IFERROR(IF(N(INDEX($E$4:$E$7,MATCH($C173,$D$4:$D$7,0)))=0,"",INDEX($E$4:$E$7,MATCH($C173,$D$4:$D$7,0))),"")))</f>
        <v/>
      </c>
      <c r="O173" s="42" t="str">
        <f aca="false">IF($E173="","",IF($L173&lt;&gt;"",$L173,IFERROR(IF(N(INDEX($F$4:$F$7,MATCH($C173,$D$4:$D$7,0)))=0,"",INDEX($F$4:$F$7,MATCH($C173,$D$4:$D$7,0))),"")))</f>
        <v/>
      </c>
      <c r="P173" s="43" t="str">
        <f aca="false">IF($E173="","",N($B$4)*M173)</f>
        <v/>
      </c>
      <c r="Q173" s="44" t="str">
        <f aca="false">IF(OR($E173="",$F173=""),"",ABS($E173-$F173))</f>
        <v/>
      </c>
      <c r="R173" s="45" t="str">
        <f aca="false">IF(OR($C173&lt;&gt;"Forex",Q173=""),"",Q173/IF($K173="",0.0001,$K173))</f>
        <v/>
      </c>
      <c r="S173" s="43" t="str">
        <f aca="false">IF(OR($C173&lt;&gt;"Forex",N173=""),"",IF($K173="",0.0001,$K173)*N173*IF($J173="",1,$J173))</f>
        <v/>
      </c>
      <c r="T173" s="43" t="str">
        <f aca="false">IF(OR(Q173="",N173=""),"",IF(Q173=0,"",Q173*N173*IF($J173="",1,$J173)))</f>
        <v/>
      </c>
      <c r="U173" s="42" t="str">
        <f aca="false">IF(OR(T173="",O173=""),"",ROUNDDOWN(P173/T173/O173+0.000000001,0)*O173)</f>
        <v/>
      </c>
      <c r="V173" s="42" t="str">
        <f aca="false">IF(U173="","",IF(N(INDEX($G$4:$G$7,MATCH($C173,$D$4:$D$7,0)))=0,"",ROUNDDOWN(N($B$4)*INDEX($G$4:$G$7,MATCH($C173,$D$4:$D$7,0))/($E173*N173*IF($J173="",1,$J173))/O173+0.000000001,0)*O173))</f>
        <v/>
      </c>
      <c r="W173" s="46" t="str">
        <f aca="false">IF(U173="","",IF(V173="",U173,MIN(U173,V173)))</f>
        <v/>
      </c>
      <c r="X173" s="47" t="str">
        <f aca="false">IF($E173="","",IFERROR(INDEX($H$4:$H$7,MATCH($C173,$D$4:$D$7,0)),""))</f>
        <v/>
      </c>
      <c r="Y173" s="43" t="str">
        <f aca="false">IF(W173="","",W173*T173)</f>
        <v/>
      </c>
      <c r="Z173" s="40" t="str">
        <f aca="false">IF(OR(Y173="",N($B$4)=0),"",Y173/$B$4)</f>
        <v/>
      </c>
      <c r="AA173" s="43" t="str">
        <f aca="false">IF(W173="","",W173*$E173*N173*IF($J173="",1,$J173))</f>
        <v/>
      </c>
      <c r="AB173" s="44" t="str">
        <f aca="false">IF(OR(Q173="",N(Q173)=0),"",IF($G173&lt;&gt;"",$G173,$E173+SIGN($E173-$F173)*$B$6*Q173))</f>
        <v/>
      </c>
      <c r="AC173" s="48" t="str">
        <f aca="false">IF(AB173="","",ABS(AB173-$E173)/Q173)</f>
        <v/>
      </c>
      <c r="AD173" s="43" t="str">
        <f aca="false">IF(OR(W173="",AB173=""),"",W173*ABS(AB173-$E173)*N173*IF($J173="",1,$J173))</f>
        <v/>
      </c>
      <c r="AE173" s="47" t="str">
        <f aca="false">IF($E173="","",IF(N($B$4)&lt;=0,"Enter account size",IF(ISNA(MATCH($C173,$D$4:$D$7,0)),"Pick a market",IF($F173="","Enter stop price",IF(Q173=0,"Stop equals entry",IF(AND($D173="Long",$F173&gt;$E173),"Stop above entry for a long",IF(AND($D173="Short",$F173&lt;$E173),"Stop below entry for a short",IF(N173="","Enter multiplier",IF(AND($G173&lt;&gt;"",($G173-$E173)*($E173-$F173)&lt;=0),"Target on wrong side of entry",IF(W173=0,"Size rounds to 0: risk too small",IF(W173&lt;U173,"Capped by max position","OK")))))))))))</f>
        <v/>
      </c>
    </row>
    <row r="174" customFormat="false" ht="15" hidden="false" customHeight="false" outlineLevel="0" collapsed="false">
      <c r="A174" s="32"/>
      <c r="B174" s="33"/>
      <c r="C174" s="54"/>
      <c r="D174" s="54"/>
      <c r="E174" s="34"/>
      <c r="F174" s="34"/>
      <c r="G174" s="34"/>
      <c r="H174" s="35"/>
      <c r="I174" s="36"/>
      <c r="J174" s="37"/>
      <c r="K174" s="38"/>
      <c r="L174" s="39"/>
      <c r="M174" s="40" t="str">
        <f aca="false">IF($E174="","",IF($H174&lt;&gt;"",$H174,$B$5))</f>
        <v/>
      </c>
      <c r="N174" s="41" t="str">
        <f aca="false">IF($E174="","",IF($I174&lt;&gt;"",$I174,IFERROR(IF(N(INDEX($E$4:$E$7,MATCH($C174,$D$4:$D$7,0)))=0,"",INDEX($E$4:$E$7,MATCH($C174,$D$4:$D$7,0))),"")))</f>
        <v/>
      </c>
      <c r="O174" s="42" t="str">
        <f aca="false">IF($E174="","",IF($L174&lt;&gt;"",$L174,IFERROR(IF(N(INDEX($F$4:$F$7,MATCH($C174,$D$4:$D$7,0)))=0,"",INDEX($F$4:$F$7,MATCH($C174,$D$4:$D$7,0))),"")))</f>
        <v/>
      </c>
      <c r="P174" s="43" t="str">
        <f aca="false">IF($E174="","",N($B$4)*M174)</f>
        <v/>
      </c>
      <c r="Q174" s="44" t="str">
        <f aca="false">IF(OR($E174="",$F174=""),"",ABS($E174-$F174))</f>
        <v/>
      </c>
      <c r="R174" s="45" t="str">
        <f aca="false">IF(OR($C174&lt;&gt;"Forex",Q174=""),"",Q174/IF($K174="",0.0001,$K174))</f>
        <v/>
      </c>
      <c r="S174" s="43" t="str">
        <f aca="false">IF(OR($C174&lt;&gt;"Forex",N174=""),"",IF($K174="",0.0001,$K174)*N174*IF($J174="",1,$J174))</f>
        <v/>
      </c>
      <c r="T174" s="43" t="str">
        <f aca="false">IF(OR(Q174="",N174=""),"",IF(Q174=0,"",Q174*N174*IF($J174="",1,$J174)))</f>
        <v/>
      </c>
      <c r="U174" s="42" t="str">
        <f aca="false">IF(OR(T174="",O174=""),"",ROUNDDOWN(P174/T174/O174+0.000000001,0)*O174)</f>
        <v/>
      </c>
      <c r="V174" s="42" t="str">
        <f aca="false">IF(U174="","",IF(N(INDEX($G$4:$G$7,MATCH($C174,$D$4:$D$7,0)))=0,"",ROUNDDOWN(N($B$4)*INDEX($G$4:$G$7,MATCH($C174,$D$4:$D$7,0))/($E174*N174*IF($J174="",1,$J174))/O174+0.000000001,0)*O174))</f>
        <v/>
      </c>
      <c r="W174" s="46" t="str">
        <f aca="false">IF(U174="","",IF(V174="",U174,MIN(U174,V174)))</f>
        <v/>
      </c>
      <c r="X174" s="47" t="str">
        <f aca="false">IF($E174="","",IFERROR(INDEX($H$4:$H$7,MATCH($C174,$D$4:$D$7,0)),""))</f>
        <v/>
      </c>
      <c r="Y174" s="43" t="str">
        <f aca="false">IF(W174="","",W174*T174)</f>
        <v/>
      </c>
      <c r="Z174" s="40" t="str">
        <f aca="false">IF(OR(Y174="",N($B$4)=0),"",Y174/$B$4)</f>
        <v/>
      </c>
      <c r="AA174" s="43" t="str">
        <f aca="false">IF(W174="","",W174*$E174*N174*IF($J174="",1,$J174))</f>
        <v/>
      </c>
      <c r="AB174" s="44" t="str">
        <f aca="false">IF(OR(Q174="",N(Q174)=0),"",IF($G174&lt;&gt;"",$G174,$E174+SIGN($E174-$F174)*$B$6*Q174))</f>
        <v/>
      </c>
      <c r="AC174" s="48" t="str">
        <f aca="false">IF(AB174="","",ABS(AB174-$E174)/Q174)</f>
        <v/>
      </c>
      <c r="AD174" s="43" t="str">
        <f aca="false">IF(OR(W174="",AB174=""),"",W174*ABS(AB174-$E174)*N174*IF($J174="",1,$J174))</f>
        <v/>
      </c>
      <c r="AE174" s="47" t="str">
        <f aca="false">IF($E174="","",IF(N($B$4)&lt;=0,"Enter account size",IF(ISNA(MATCH($C174,$D$4:$D$7,0)),"Pick a market",IF($F174="","Enter stop price",IF(Q174=0,"Stop equals entry",IF(AND($D174="Long",$F174&gt;$E174),"Stop above entry for a long",IF(AND($D174="Short",$F174&lt;$E174),"Stop below entry for a short",IF(N174="","Enter multiplier",IF(AND($G174&lt;&gt;"",($G174-$E174)*($E174-$F174)&lt;=0),"Target on wrong side of entry",IF(W174=0,"Size rounds to 0: risk too small",IF(W174&lt;U174,"Capped by max position","OK")))))))))))</f>
        <v/>
      </c>
    </row>
    <row r="175" customFormat="false" ht="15" hidden="false" customHeight="false" outlineLevel="0" collapsed="false">
      <c r="A175" s="32"/>
      <c r="B175" s="33"/>
      <c r="C175" s="54"/>
      <c r="D175" s="54"/>
      <c r="E175" s="34"/>
      <c r="F175" s="34"/>
      <c r="G175" s="34"/>
      <c r="H175" s="35"/>
      <c r="I175" s="36"/>
      <c r="J175" s="37"/>
      <c r="K175" s="38"/>
      <c r="L175" s="39"/>
      <c r="M175" s="40" t="str">
        <f aca="false">IF($E175="","",IF($H175&lt;&gt;"",$H175,$B$5))</f>
        <v/>
      </c>
      <c r="N175" s="41" t="str">
        <f aca="false">IF($E175="","",IF($I175&lt;&gt;"",$I175,IFERROR(IF(N(INDEX($E$4:$E$7,MATCH($C175,$D$4:$D$7,0)))=0,"",INDEX($E$4:$E$7,MATCH($C175,$D$4:$D$7,0))),"")))</f>
        <v/>
      </c>
      <c r="O175" s="42" t="str">
        <f aca="false">IF($E175="","",IF($L175&lt;&gt;"",$L175,IFERROR(IF(N(INDEX($F$4:$F$7,MATCH($C175,$D$4:$D$7,0)))=0,"",INDEX($F$4:$F$7,MATCH($C175,$D$4:$D$7,0))),"")))</f>
        <v/>
      </c>
      <c r="P175" s="43" t="str">
        <f aca="false">IF($E175="","",N($B$4)*M175)</f>
        <v/>
      </c>
      <c r="Q175" s="44" t="str">
        <f aca="false">IF(OR($E175="",$F175=""),"",ABS($E175-$F175))</f>
        <v/>
      </c>
      <c r="R175" s="45" t="str">
        <f aca="false">IF(OR($C175&lt;&gt;"Forex",Q175=""),"",Q175/IF($K175="",0.0001,$K175))</f>
        <v/>
      </c>
      <c r="S175" s="43" t="str">
        <f aca="false">IF(OR($C175&lt;&gt;"Forex",N175=""),"",IF($K175="",0.0001,$K175)*N175*IF($J175="",1,$J175))</f>
        <v/>
      </c>
      <c r="T175" s="43" t="str">
        <f aca="false">IF(OR(Q175="",N175=""),"",IF(Q175=0,"",Q175*N175*IF($J175="",1,$J175)))</f>
        <v/>
      </c>
      <c r="U175" s="42" t="str">
        <f aca="false">IF(OR(T175="",O175=""),"",ROUNDDOWN(P175/T175/O175+0.000000001,0)*O175)</f>
        <v/>
      </c>
      <c r="V175" s="42" t="str">
        <f aca="false">IF(U175="","",IF(N(INDEX($G$4:$G$7,MATCH($C175,$D$4:$D$7,0)))=0,"",ROUNDDOWN(N($B$4)*INDEX($G$4:$G$7,MATCH($C175,$D$4:$D$7,0))/($E175*N175*IF($J175="",1,$J175))/O175+0.000000001,0)*O175))</f>
        <v/>
      </c>
      <c r="W175" s="46" t="str">
        <f aca="false">IF(U175="","",IF(V175="",U175,MIN(U175,V175)))</f>
        <v/>
      </c>
      <c r="X175" s="47" t="str">
        <f aca="false">IF($E175="","",IFERROR(INDEX($H$4:$H$7,MATCH($C175,$D$4:$D$7,0)),""))</f>
        <v/>
      </c>
      <c r="Y175" s="43" t="str">
        <f aca="false">IF(W175="","",W175*T175)</f>
        <v/>
      </c>
      <c r="Z175" s="40" t="str">
        <f aca="false">IF(OR(Y175="",N($B$4)=0),"",Y175/$B$4)</f>
        <v/>
      </c>
      <c r="AA175" s="43" t="str">
        <f aca="false">IF(W175="","",W175*$E175*N175*IF($J175="",1,$J175))</f>
        <v/>
      </c>
      <c r="AB175" s="44" t="str">
        <f aca="false">IF(OR(Q175="",N(Q175)=0),"",IF($G175&lt;&gt;"",$G175,$E175+SIGN($E175-$F175)*$B$6*Q175))</f>
        <v/>
      </c>
      <c r="AC175" s="48" t="str">
        <f aca="false">IF(AB175="","",ABS(AB175-$E175)/Q175)</f>
        <v/>
      </c>
      <c r="AD175" s="43" t="str">
        <f aca="false">IF(OR(W175="",AB175=""),"",W175*ABS(AB175-$E175)*N175*IF($J175="",1,$J175))</f>
        <v/>
      </c>
      <c r="AE175" s="47" t="str">
        <f aca="false">IF($E175="","",IF(N($B$4)&lt;=0,"Enter account size",IF(ISNA(MATCH($C175,$D$4:$D$7,0)),"Pick a market",IF($F175="","Enter stop price",IF(Q175=0,"Stop equals entry",IF(AND($D175="Long",$F175&gt;$E175),"Stop above entry for a long",IF(AND($D175="Short",$F175&lt;$E175),"Stop below entry for a short",IF(N175="","Enter multiplier",IF(AND($G175&lt;&gt;"",($G175-$E175)*($E175-$F175)&lt;=0),"Target on wrong side of entry",IF(W175=0,"Size rounds to 0: risk too small",IF(W175&lt;U175,"Capped by max position","OK")))))))))))</f>
        <v/>
      </c>
    </row>
    <row r="176" customFormat="false" ht="15" hidden="false" customHeight="false" outlineLevel="0" collapsed="false">
      <c r="A176" s="32"/>
      <c r="B176" s="33"/>
      <c r="C176" s="54"/>
      <c r="D176" s="54"/>
      <c r="E176" s="34"/>
      <c r="F176" s="34"/>
      <c r="G176" s="34"/>
      <c r="H176" s="35"/>
      <c r="I176" s="36"/>
      <c r="J176" s="37"/>
      <c r="K176" s="38"/>
      <c r="L176" s="39"/>
      <c r="M176" s="40" t="str">
        <f aca="false">IF($E176="","",IF($H176&lt;&gt;"",$H176,$B$5))</f>
        <v/>
      </c>
      <c r="N176" s="41" t="str">
        <f aca="false">IF($E176="","",IF($I176&lt;&gt;"",$I176,IFERROR(IF(N(INDEX($E$4:$E$7,MATCH($C176,$D$4:$D$7,0)))=0,"",INDEX($E$4:$E$7,MATCH($C176,$D$4:$D$7,0))),"")))</f>
        <v/>
      </c>
      <c r="O176" s="42" t="str">
        <f aca="false">IF($E176="","",IF($L176&lt;&gt;"",$L176,IFERROR(IF(N(INDEX($F$4:$F$7,MATCH($C176,$D$4:$D$7,0)))=0,"",INDEX($F$4:$F$7,MATCH($C176,$D$4:$D$7,0))),"")))</f>
        <v/>
      </c>
      <c r="P176" s="43" t="str">
        <f aca="false">IF($E176="","",N($B$4)*M176)</f>
        <v/>
      </c>
      <c r="Q176" s="44" t="str">
        <f aca="false">IF(OR($E176="",$F176=""),"",ABS($E176-$F176))</f>
        <v/>
      </c>
      <c r="R176" s="45" t="str">
        <f aca="false">IF(OR($C176&lt;&gt;"Forex",Q176=""),"",Q176/IF($K176="",0.0001,$K176))</f>
        <v/>
      </c>
      <c r="S176" s="43" t="str">
        <f aca="false">IF(OR($C176&lt;&gt;"Forex",N176=""),"",IF($K176="",0.0001,$K176)*N176*IF($J176="",1,$J176))</f>
        <v/>
      </c>
      <c r="T176" s="43" t="str">
        <f aca="false">IF(OR(Q176="",N176=""),"",IF(Q176=0,"",Q176*N176*IF($J176="",1,$J176)))</f>
        <v/>
      </c>
      <c r="U176" s="42" t="str">
        <f aca="false">IF(OR(T176="",O176=""),"",ROUNDDOWN(P176/T176/O176+0.000000001,0)*O176)</f>
        <v/>
      </c>
      <c r="V176" s="42" t="str">
        <f aca="false">IF(U176="","",IF(N(INDEX($G$4:$G$7,MATCH($C176,$D$4:$D$7,0)))=0,"",ROUNDDOWN(N($B$4)*INDEX($G$4:$G$7,MATCH($C176,$D$4:$D$7,0))/($E176*N176*IF($J176="",1,$J176))/O176+0.000000001,0)*O176))</f>
        <v/>
      </c>
      <c r="W176" s="46" t="str">
        <f aca="false">IF(U176="","",IF(V176="",U176,MIN(U176,V176)))</f>
        <v/>
      </c>
      <c r="X176" s="47" t="str">
        <f aca="false">IF($E176="","",IFERROR(INDEX($H$4:$H$7,MATCH($C176,$D$4:$D$7,0)),""))</f>
        <v/>
      </c>
      <c r="Y176" s="43" t="str">
        <f aca="false">IF(W176="","",W176*T176)</f>
        <v/>
      </c>
      <c r="Z176" s="40" t="str">
        <f aca="false">IF(OR(Y176="",N($B$4)=0),"",Y176/$B$4)</f>
        <v/>
      </c>
      <c r="AA176" s="43" t="str">
        <f aca="false">IF(W176="","",W176*$E176*N176*IF($J176="",1,$J176))</f>
        <v/>
      </c>
      <c r="AB176" s="44" t="str">
        <f aca="false">IF(OR(Q176="",N(Q176)=0),"",IF($G176&lt;&gt;"",$G176,$E176+SIGN($E176-$F176)*$B$6*Q176))</f>
        <v/>
      </c>
      <c r="AC176" s="48" t="str">
        <f aca="false">IF(AB176="","",ABS(AB176-$E176)/Q176)</f>
        <v/>
      </c>
      <c r="AD176" s="43" t="str">
        <f aca="false">IF(OR(W176="",AB176=""),"",W176*ABS(AB176-$E176)*N176*IF($J176="",1,$J176))</f>
        <v/>
      </c>
      <c r="AE176" s="47" t="str">
        <f aca="false">IF($E176="","",IF(N($B$4)&lt;=0,"Enter account size",IF(ISNA(MATCH($C176,$D$4:$D$7,0)),"Pick a market",IF($F176="","Enter stop price",IF(Q176=0,"Stop equals entry",IF(AND($D176="Long",$F176&gt;$E176),"Stop above entry for a long",IF(AND($D176="Short",$F176&lt;$E176),"Stop below entry for a short",IF(N176="","Enter multiplier",IF(AND($G176&lt;&gt;"",($G176-$E176)*($E176-$F176)&lt;=0),"Target on wrong side of entry",IF(W176=0,"Size rounds to 0: risk too small",IF(W176&lt;U176,"Capped by max position","OK")))))))))))</f>
        <v/>
      </c>
    </row>
    <row r="177" customFormat="false" ht="15" hidden="false" customHeight="false" outlineLevel="0" collapsed="false">
      <c r="A177" s="32"/>
      <c r="B177" s="33"/>
      <c r="C177" s="54"/>
      <c r="D177" s="54"/>
      <c r="E177" s="34"/>
      <c r="F177" s="34"/>
      <c r="G177" s="34"/>
      <c r="H177" s="35"/>
      <c r="I177" s="36"/>
      <c r="J177" s="37"/>
      <c r="K177" s="38"/>
      <c r="L177" s="39"/>
      <c r="M177" s="40" t="str">
        <f aca="false">IF($E177="","",IF($H177&lt;&gt;"",$H177,$B$5))</f>
        <v/>
      </c>
      <c r="N177" s="41" t="str">
        <f aca="false">IF($E177="","",IF($I177&lt;&gt;"",$I177,IFERROR(IF(N(INDEX($E$4:$E$7,MATCH($C177,$D$4:$D$7,0)))=0,"",INDEX($E$4:$E$7,MATCH($C177,$D$4:$D$7,0))),"")))</f>
        <v/>
      </c>
      <c r="O177" s="42" t="str">
        <f aca="false">IF($E177="","",IF($L177&lt;&gt;"",$L177,IFERROR(IF(N(INDEX($F$4:$F$7,MATCH($C177,$D$4:$D$7,0)))=0,"",INDEX($F$4:$F$7,MATCH($C177,$D$4:$D$7,0))),"")))</f>
        <v/>
      </c>
      <c r="P177" s="43" t="str">
        <f aca="false">IF($E177="","",N($B$4)*M177)</f>
        <v/>
      </c>
      <c r="Q177" s="44" t="str">
        <f aca="false">IF(OR($E177="",$F177=""),"",ABS($E177-$F177))</f>
        <v/>
      </c>
      <c r="R177" s="45" t="str">
        <f aca="false">IF(OR($C177&lt;&gt;"Forex",Q177=""),"",Q177/IF($K177="",0.0001,$K177))</f>
        <v/>
      </c>
      <c r="S177" s="43" t="str">
        <f aca="false">IF(OR($C177&lt;&gt;"Forex",N177=""),"",IF($K177="",0.0001,$K177)*N177*IF($J177="",1,$J177))</f>
        <v/>
      </c>
      <c r="T177" s="43" t="str">
        <f aca="false">IF(OR(Q177="",N177=""),"",IF(Q177=0,"",Q177*N177*IF($J177="",1,$J177)))</f>
        <v/>
      </c>
      <c r="U177" s="42" t="str">
        <f aca="false">IF(OR(T177="",O177=""),"",ROUNDDOWN(P177/T177/O177+0.000000001,0)*O177)</f>
        <v/>
      </c>
      <c r="V177" s="42" t="str">
        <f aca="false">IF(U177="","",IF(N(INDEX($G$4:$G$7,MATCH($C177,$D$4:$D$7,0)))=0,"",ROUNDDOWN(N($B$4)*INDEX($G$4:$G$7,MATCH($C177,$D$4:$D$7,0))/($E177*N177*IF($J177="",1,$J177))/O177+0.000000001,0)*O177))</f>
        <v/>
      </c>
      <c r="W177" s="46" t="str">
        <f aca="false">IF(U177="","",IF(V177="",U177,MIN(U177,V177)))</f>
        <v/>
      </c>
      <c r="X177" s="47" t="str">
        <f aca="false">IF($E177="","",IFERROR(INDEX($H$4:$H$7,MATCH($C177,$D$4:$D$7,0)),""))</f>
        <v/>
      </c>
      <c r="Y177" s="43" t="str">
        <f aca="false">IF(W177="","",W177*T177)</f>
        <v/>
      </c>
      <c r="Z177" s="40" t="str">
        <f aca="false">IF(OR(Y177="",N($B$4)=0),"",Y177/$B$4)</f>
        <v/>
      </c>
      <c r="AA177" s="43" t="str">
        <f aca="false">IF(W177="","",W177*$E177*N177*IF($J177="",1,$J177))</f>
        <v/>
      </c>
      <c r="AB177" s="44" t="str">
        <f aca="false">IF(OR(Q177="",N(Q177)=0),"",IF($G177&lt;&gt;"",$G177,$E177+SIGN($E177-$F177)*$B$6*Q177))</f>
        <v/>
      </c>
      <c r="AC177" s="48" t="str">
        <f aca="false">IF(AB177="","",ABS(AB177-$E177)/Q177)</f>
        <v/>
      </c>
      <c r="AD177" s="43" t="str">
        <f aca="false">IF(OR(W177="",AB177=""),"",W177*ABS(AB177-$E177)*N177*IF($J177="",1,$J177))</f>
        <v/>
      </c>
      <c r="AE177" s="47" t="str">
        <f aca="false">IF($E177="","",IF(N($B$4)&lt;=0,"Enter account size",IF(ISNA(MATCH($C177,$D$4:$D$7,0)),"Pick a market",IF($F177="","Enter stop price",IF(Q177=0,"Stop equals entry",IF(AND($D177="Long",$F177&gt;$E177),"Stop above entry for a long",IF(AND($D177="Short",$F177&lt;$E177),"Stop below entry for a short",IF(N177="","Enter multiplier",IF(AND($G177&lt;&gt;"",($G177-$E177)*($E177-$F177)&lt;=0),"Target on wrong side of entry",IF(W177=0,"Size rounds to 0: risk too small",IF(W177&lt;U177,"Capped by max position","OK")))))))))))</f>
        <v/>
      </c>
    </row>
    <row r="178" customFormat="false" ht="15" hidden="false" customHeight="false" outlineLevel="0" collapsed="false">
      <c r="A178" s="32"/>
      <c r="B178" s="33"/>
      <c r="C178" s="54"/>
      <c r="D178" s="54"/>
      <c r="E178" s="34"/>
      <c r="F178" s="34"/>
      <c r="G178" s="34"/>
      <c r="H178" s="35"/>
      <c r="I178" s="36"/>
      <c r="J178" s="37"/>
      <c r="K178" s="38"/>
      <c r="L178" s="39"/>
      <c r="M178" s="40" t="str">
        <f aca="false">IF($E178="","",IF($H178&lt;&gt;"",$H178,$B$5))</f>
        <v/>
      </c>
      <c r="N178" s="41" t="str">
        <f aca="false">IF($E178="","",IF($I178&lt;&gt;"",$I178,IFERROR(IF(N(INDEX($E$4:$E$7,MATCH($C178,$D$4:$D$7,0)))=0,"",INDEX($E$4:$E$7,MATCH($C178,$D$4:$D$7,0))),"")))</f>
        <v/>
      </c>
      <c r="O178" s="42" t="str">
        <f aca="false">IF($E178="","",IF($L178&lt;&gt;"",$L178,IFERROR(IF(N(INDEX($F$4:$F$7,MATCH($C178,$D$4:$D$7,0)))=0,"",INDEX($F$4:$F$7,MATCH($C178,$D$4:$D$7,0))),"")))</f>
        <v/>
      </c>
      <c r="P178" s="43" t="str">
        <f aca="false">IF($E178="","",N($B$4)*M178)</f>
        <v/>
      </c>
      <c r="Q178" s="44" t="str">
        <f aca="false">IF(OR($E178="",$F178=""),"",ABS($E178-$F178))</f>
        <v/>
      </c>
      <c r="R178" s="45" t="str">
        <f aca="false">IF(OR($C178&lt;&gt;"Forex",Q178=""),"",Q178/IF($K178="",0.0001,$K178))</f>
        <v/>
      </c>
      <c r="S178" s="43" t="str">
        <f aca="false">IF(OR($C178&lt;&gt;"Forex",N178=""),"",IF($K178="",0.0001,$K178)*N178*IF($J178="",1,$J178))</f>
        <v/>
      </c>
      <c r="T178" s="43" t="str">
        <f aca="false">IF(OR(Q178="",N178=""),"",IF(Q178=0,"",Q178*N178*IF($J178="",1,$J178)))</f>
        <v/>
      </c>
      <c r="U178" s="42" t="str">
        <f aca="false">IF(OR(T178="",O178=""),"",ROUNDDOWN(P178/T178/O178+0.000000001,0)*O178)</f>
        <v/>
      </c>
      <c r="V178" s="42" t="str">
        <f aca="false">IF(U178="","",IF(N(INDEX($G$4:$G$7,MATCH($C178,$D$4:$D$7,0)))=0,"",ROUNDDOWN(N($B$4)*INDEX($G$4:$G$7,MATCH($C178,$D$4:$D$7,0))/($E178*N178*IF($J178="",1,$J178))/O178+0.000000001,0)*O178))</f>
        <v/>
      </c>
      <c r="W178" s="46" t="str">
        <f aca="false">IF(U178="","",IF(V178="",U178,MIN(U178,V178)))</f>
        <v/>
      </c>
      <c r="X178" s="47" t="str">
        <f aca="false">IF($E178="","",IFERROR(INDEX($H$4:$H$7,MATCH($C178,$D$4:$D$7,0)),""))</f>
        <v/>
      </c>
      <c r="Y178" s="43" t="str">
        <f aca="false">IF(W178="","",W178*T178)</f>
        <v/>
      </c>
      <c r="Z178" s="40" t="str">
        <f aca="false">IF(OR(Y178="",N($B$4)=0),"",Y178/$B$4)</f>
        <v/>
      </c>
      <c r="AA178" s="43" t="str">
        <f aca="false">IF(W178="","",W178*$E178*N178*IF($J178="",1,$J178))</f>
        <v/>
      </c>
      <c r="AB178" s="44" t="str">
        <f aca="false">IF(OR(Q178="",N(Q178)=0),"",IF($G178&lt;&gt;"",$G178,$E178+SIGN($E178-$F178)*$B$6*Q178))</f>
        <v/>
      </c>
      <c r="AC178" s="48" t="str">
        <f aca="false">IF(AB178="","",ABS(AB178-$E178)/Q178)</f>
        <v/>
      </c>
      <c r="AD178" s="43" t="str">
        <f aca="false">IF(OR(W178="",AB178=""),"",W178*ABS(AB178-$E178)*N178*IF($J178="",1,$J178))</f>
        <v/>
      </c>
      <c r="AE178" s="47" t="str">
        <f aca="false">IF($E178="","",IF(N($B$4)&lt;=0,"Enter account size",IF(ISNA(MATCH($C178,$D$4:$D$7,0)),"Pick a market",IF($F178="","Enter stop price",IF(Q178=0,"Stop equals entry",IF(AND($D178="Long",$F178&gt;$E178),"Stop above entry for a long",IF(AND($D178="Short",$F178&lt;$E178),"Stop below entry for a short",IF(N178="","Enter multiplier",IF(AND($G178&lt;&gt;"",($G178-$E178)*($E178-$F178)&lt;=0),"Target on wrong side of entry",IF(W178=0,"Size rounds to 0: risk too small",IF(W178&lt;U178,"Capped by max position","OK")))))))))))</f>
        <v/>
      </c>
    </row>
    <row r="179" customFormat="false" ht="15" hidden="false" customHeight="false" outlineLevel="0" collapsed="false">
      <c r="A179" s="32"/>
      <c r="B179" s="33"/>
      <c r="C179" s="54"/>
      <c r="D179" s="54"/>
      <c r="E179" s="34"/>
      <c r="F179" s="34"/>
      <c r="G179" s="34"/>
      <c r="H179" s="35"/>
      <c r="I179" s="36"/>
      <c r="J179" s="37"/>
      <c r="K179" s="38"/>
      <c r="L179" s="39"/>
      <c r="M179" s="40" t="str">
        <f aca="false">IF($E179="","",IF($H179&lt;&gt;"",$H179,$B$5))</f>
        <v/>
      </c>
      <c r="N179" s="41" t="str">
        <f aca="false">IF($E179="","",IF($I179&lt;&gt;"",$I179,IFERROR(IF(N(INDEX($E$4:$E$7,MATCH($C179,$D$4:$D$7,0)))=0,"",INDEX($E$4:$E$7,MATCH($C179,$D$4:$D$7,0))),"")))</f>
        <v/>
      </c>
      <c r="O179" s="42" t="str">
        <f aca="false">IF($E179="","",IF($L179&lt;&gt;"",$L179,IFERROR(IF(N(INDEX($F$4:$F$7,MATCH($C179,$D$4:$D$7,0)))=0,"",INDEX($F$4:$F$7,MATCH($C179,$D$4:$D$7,0))),"")))</f>
        <v/>
      </c>
      <c r="P179" s="43" t="str">
        <f aca="false">IF($E179="","",N($B$4)*M179)</f>
        <v/>
      </c>
      <c r="Q179" s="44" t="str">
        <f aca="false">IF(OR($E179="",$F179=""),"",ABS($E179-$F179))</f>
        <v/>
      </c>
      <c r="R179" s="45" t="str">
        <f aca="false">IF(OR($C179&lt;&gt;"Forex",Q179=""),"",Q179/IF($K179="",0.0001,$K179))</f>
        <v/>
      </c>
      <c r="S179" s="43" t="str">
        <f aca="false">IF(OR($C179&lt;&gt;"Forex",N179=""),"",IF($K179="",0.0001,$K179)*N179*IF($J179="",1,$J179))</f>
        <v/>
      </c>
      <c r="T179" s="43" t="str">
        <f aca="false">IF(OR(Q179="",N179=""),"",IF(Q179=0,"",Q179*N179*IF($J179="",1,$J179)))</f>
        <v/>
      </c>
      <c r="U179" s="42" t="str">
        <f aca="false">IF(OR(T179="",O179=""),"",ROUNDDOWN(P179/T179/O179+0.000000001,0)*O179)</f>
        <v/>
      </c>
      <c r="V179" s="42" t="str">
        <f aca="false">IF(U179="","",IF(N(INDEX($G$4:$G$7,MATCH($C179,$D$4:$D$7,0)))=0,"",ROUNDDOWN(N($B$4)*INDEX($G$4:$G$7,MATCH($C179,$D$4:$D$7,0))/($E179*N179*IF($J179="",1,$J179))/O179+0.000000001,0)*O179))</f>
        <v/>
      </c>
      <c r="W179" s="46" t="str">
        <f aca="false">IF(U179="","",IF(V179="",U179,MIN(U179,V179)))</f>
        <v/>
      </c>
      <c r="X179" s="47" t="str">
        <f aca="false">IF($E179="","",IFERROR(INDEX($H$4:$H$7,MATCH($C179,$D$4:$D$7,0)),""))</f>
        <v/>
      </c>
      <c r="Y179" s="43" t="str">
        <f aca="false">IF(W179="","",W179*T179)</f>
        <v/>
      </c>
      <c r="Z179" s="40" t="str">
        <f aca="false">IF(OR(Y179="",N($B$4)=0),"",Y179/$B$4)</f>
        <v/>
      </c>
      <c r="AA179" s="43" t="str">
        <f aca="false">IF(W179="","",W179*$E179*N179*IF($J179="",1,$J179))</f>
        <v/>
      </c>
      <c r="AB179" s="44" t="str">
        <f aca="false">IF(OR(Q179="",N(Q179)=0),"",IF($G179&lt;&gt;"",$G179,$E179+SIGN($E179-$F179)*$B$6*Q179))</f>
        <v/>
      </c>
      <c r="AC179" s="48" t="str">
        <f aca="false">IF(AB179="","",ABS(AB179-$E179)/Q179)</f>
        <v/>
      </c>
      <c r="AD179" s="43" t="str">
        <f aca="false">IF(OR(W179="",AB179=""),"",W179*ABS(AB179-$E179)*N179*IF($J179="",1,$J179))</f>
        <v/>
      </c>
      <c r="AE179" s="47" t="str">
        <f aca="false">IF($E179="","",IF(N($B$4)&lt;=0,"Enter account size",IF(ISNA(MATCH($C179,$D$4:$D$7,0)),"Pick a market",IF($F179="","Enter stop price",IF(Q179=0,"Stop equals entry",IF(AND($D179="Long",$F179&gt;$E179),"Stop above entry for a long",IF(AND($D179="Short",$F179&lt;$E179),"Stop below entry for a short",IF(N179="","Enter multiplier",IF(AND($G179&lt;&gt;"",($G179-$E179)*($E179-$F179)&lt;=0),"Target on wrong side of entry",IF(W179=0,"Size rounds to 0: risk too small",IF(W179&lt;U179,"Capped by max position","OK")))))))))))</f>
        <v/>
      </c>
    </row>
    <row r="180" customFormat="false" ht="15" hidden="false" customHeight="false" outlineLevel="0" collapsed="false">
      <c r="A180" s="32"/>
      <c r="B180" s="33"/>
      <c r="C180" s="54"/>
      <c r="D180" s="54"/>
      <c r="E180" s="34"/>
      <c r="F180" s="34"/>
      <c r="G180" s="34"/>
      <c r="H180" s="35"/>
      <c r="I180" s="36"/>
      <c r="J180" s="37"/>
      <c r="K180" s="38"/>
      <c r="L180" s="39"/>
      <c r="M180" s="40" t="str">
        <f aca="false">IF($E180="","",IF($H180&lt;&gt;"",$H180,$B$5))</f>
        <v/>
      </c>
      <c r="N180" s="41" t="str">
        <f aca="false">IF($E180="","",IF($I180&lt;&gt;"",$I180,IFERROR(IF(N(INDEX($E$4:$E$7,MATCH($C180,$D$4:$D$7,0)))=0,"",INDEX($E$4:$E$7,MATCH($C180,$D$4:$D$7,0))),"")))</f>
        <v/>
      </c>
      <c r="O180" s="42" t="str">
        <f aca="false">IF($E180="","",IF($L180&lt;&gt;"",$L180,IFERROR(IF(N(INDEX($F$4:$F$7,MATCH($C180,$D$4:$D$7,0)))=0,"",INDEX($F$4:$F$7,MATCH($C180,$D$4:$D$7,0))),"")))</f>
        <v/>
      </c>
      <c r="P180" s="43" t="str">
        <f aca="false">IF($E180="","",N($B$4)*M180)</f>
        <v/>
      </c>
      <c r="Q180" s="44" t="str">
        <f aca="false">IF(OR($E180="",$F180=""),"",ABS($E180-$F180))</f>
        <v/>
      </c>
      <c r="R180" s="45" t="str">
        <f aca="false">IF(OR($C180&lt;&gt;"Forex",Q180=""),"",Q180/IF($K180="",0.0001,$K180))</f>
        <v/>
      </c>
      <c r="S180" s="43" t="str">
        <f aca="false">IF(OR($C180&lt;&gt;"Forex",N180=""),"",IF($K180="",0.0001,$K180)*N180*IF($J180="",1,$J180))</f>
        <v/>
      </c>
      <c r="T180" s="43" t="str">
        <f aca="false">IF(OR(Q180="",N180=""),"",IF(Q180=0,"",Q180*N180*IF($J180="",1,$J180)))</f>
        <v/>
      </c>
      <c r="U180" s="42" t="str">
        <f aca="false">IF(OR(T180="",O180=""),"",ROUNDDOWN(P180/T180/O180+0.000000001,0)*O180)</f>
        <v/>
      </c>
      <c r="V180" s="42" t="str">
        <f aca="false">IF(U180="","",IF(N(INDEX($G$4:$G$7,MATCH($C180,$D$4:$D$7,0)))=0,"",ROUNDDOWN(N($B$4)*INDEX($G$4:$G$7,MATCH($C180,$D$4:$D$7,0))/($E180*N180*IF($J180="",1,$J180))/O180+0.000000001,0)*O180))</f>
        <v/>
      </c>
      <c r="W180" s="46" t="str">
        <f aca="false">IF(U180="","",IF(V180="",U180,MIN(U180,V180)))</f>
        <v/>
      </c>
      <c r="X180" s="47" t="str">
        <f aca="false">IF($E180="","",IFERROR(INDEX($H$4:$H$7,MATCH($C180,$D$4:$D$7,0)),""))</f>
        <v/>
      </c>
      <c r="Y180" s="43" t="str">
        <f aca="false">IF(W180="","",W180*T180)</f>
        <v/>
      </c>
      <c r="Z180" s="40" t="str">
        <f aca="false">IF(OR(Y180="",N($B$4)=0),"",Y180/$B$4)</f>
        <v/>
      </c>
      <c r="AA180" s="43" t="str">
        <f aca="false">IF(W180="","",W180*$E180*N180*IF($J180="",1,$J180))</f>
        <v/>
      </c>
      <c r="AB180" s="44" t="str">
        <f aca="false">IF(OR(Q180="",N(Q180)=0),"",IF($G180&lt;&gt;"",$G180,$E180+SIGN($E180-$F180)*$B$6*Q180))</f>
        <v/>
      </c>
      <c r="AC180" s="48" t="str">
        <f aca="false">IF(AB180="","",ABS(AB180-$E180)/Q180)</f>
        <v/>
      </c>
      <c r="AD180" s="43" t="str">
        <f aca="false">IF(OR(W180="",AB180=""),"",W180*ABS(AB180-$E180)*N180*IF($J180="",1,$J180))</f>
        <v/>
      </c>
      <c r="AE180" s="47" t="str">
        <f aca="false">IF($E180="","",IF(N($B$4)&lt;=0,"Enter account size",IF(ISNA(MATCH($C180,$D$4:$D$7,0)),"Pick a market",IF($F180="","Enter stop price",IF(Q180=0,"Stop equals entry",IF(AND($D180="Long",$F180&gt;$E180),"Stop above entry for a long",IF(AND($D180="Short",$F180&lt;$E180),"Stop below entry for a short",IF(N180="","Enter multiplier",IF(AND($G180&lt;&gt;"",($G180-$E180)*($E180-$F180)&lt;=0),"Target on wrong side of entry",IF(W180=0,"Size rounds to 0: risk too small",IF(W180&lt;U180,"Capped by max position","OK")))))))))))</f>
        <v/>
      </c>
    </row>
    <row r="181" customFormat="false" ht="15" hidden="false" customHeight="false" outlineLevel="0" collapsed="false">
      <c r="A181" s="32"/>
      <c r="B181" s="33"/>
      <c r="C181" s="54"/>
      <c r="D181" s="54"/>
      <c r="E181" s="34"/>
      <c r="F181" s="34"/>
      <c r="G181" s="34"/>
      <c r="H181" s="35"/>
      <c r="I181" s="36"/>
      <c r="J181" s="37"/>
      <c r="K181" s="38"/>
      <c r="L181" s="39"/>
      <c r="M181" s="40" t="str">
        <f aca="false">IF($E181="","",IF($H181&lt;&gt;"",$H181,$B$5))</f>
        <v/>
      </c>
      <c r="N181" s="41" t="str">
        <f aca="false">IF($E181="","",IF($I181&lt;&gt;"",$I181,IFERROR(IF(N(INDEX($E$4:$E$7,MATCH($C181,$D$4:$D$7,0)))=0,"",INDEX($E$4:$E$7,MATCH($C181,$D$4:$D$7,0))),"")))</f>
        <v/>
      </c>
      <c r="O181" s="42" t="str">
        <f aca="false">IF($E181="","",IF($L181&lt;&gt;"",$L181,IFERROR(IF(N(INDEX($F$4:$F$7,MATCH($C181,$D$4:$D$7,0)))=0,"",INDEX($F$4:$F$7,MATCH($C181,$D$4:$D$7,0))),"")))</f>
        <v/>
      </c>
      <c r="P181" s="43" t="str">
        <f aca="false">IF($E181="","",N($B$4)*M181)</f>
        <v/>
      </c>
      <c r="Q181" s="44" t="str">
        <f aca="false">IF(OR($E181="",$F181=""),"",ABS($E181-$F181))</f>
        <v/>
      </c>
      <c r="R181" s="45" t="str">
        <f aca="false">IF(OR($C181&lt;&gt;"Forex",Q181=""),"",Q181/IF($K181="",0.0001,$K181))</f>
        <v/>
      </c>
      <c r="S181" s="43" t="str">
        <f aca="false">IF(OR($C181&lt;&gt;"Forex",N181=""),"",IF($K181="",0.0001,$K181)*N181*IF($J181="",1,$J181))</f>
        <v/>
      </c>
      <c r="T181" s="43" t="str">
        <f aca="false">IF(OR(Q181="",N181=""),"",IF(Q181=0,"",Q181*N181*IF($J181="",1,$J181)))</f>
        <v/>
      </c>
      <c r="U181" s="42" t="str">
        <f aca="false">IF(OR(T181="",O181=""),"",ROUNDDOWN(P181/T181/O181+0.000000001,0)*O181)</f>
        <v/>
      </c>
      <c r="V181" s="42" t="str">
        <f aca="false">IF(U181="","",IF(N(INDEX($G$4:$G$7,MATCH($C181,$D$4:$D$7,0)))=0,"",ROUNDDOWN(N($B$4)*INDEX($G$4:$G$7,MATCH($C181,$D$4:$D$7,0))/($E181*N181*IF($J181="",1,$J181))/O181+0.000000001,0)*O181))</f>
        <v/>
      </c>
      <c r="W181" s="46" t="str">
        <f aca="false">IF(U181="","",IF(V181="",U181,MIN(U181,V181)))</f>
        <v/>
      </c>
      <c r="X181" s="47" t="str">
        <f aca="false">IF($E181="","",IFERROR(INDEX($H$4:$H$7,MATCH($C181,$D$4:$D$7,0)),""))</f>
        <v/>
      </c>
      <c r="Y181" s="43" t="str">
        <f aca="false">IF(W181="","",W181*T181)</f>
        <v/>
      </c>
      <c r="Z181" s="40" t="str">
        <f aca="false">IF(OR(Y181="",N($B$4)=0),"",Y181/$B$4)</f>
        <v/>
      </c>
      <c r="AA181" s="43" t="str">
        <f aca="false">IF(W181="","",W181*$E181*N181*IF($J181="",1,$J181))</f>
        <v/>
      </c>
      <c r="AB181" s="44" t="str">
        <f aca="false">IF(OR(Q181="",N(Q181)=0),"",IF($G181&lt;&gt;"",$G181,$E181+SIGN($E181-$F181)*$B$6*Q181))</f>
        <v/>
      </c>
      <c r="AC181" s="48" t="str">
        <f aca="false">IF(AB181="","",ABS(AB181-$E181)/Q181)</f>
        <v/>
      </c>
      <c r="AD181" s="43" t="str">
        <f aca="false">IF(OR(W181="",AB181=""),"",W181*ABS(AB181-$E181)*N181*IF($J181="",1,$J181))</f>
        <v/>
      </c>
      <c r="AE181" s="47" t="str">
        <f aca="false">IF($E181="","",IF(N($B$4)&lt;=0,"Enter account size",IF(ISNA(MATCH($C181,$D$4:$D$7,0)),"Pick a market",IF($F181="","Enter stop price",IF(Q181=0,"Stop equals entry",IF(AND($D181="Long",$F181&gt;$E181),"Stop above entry for a long",IF(AND($D181="Short",$F181&lt;$E181),"Stop below entry for a short",IF(N181="","Enter multiplier",IF(AND($G181&lt;&gt;"",($G181-$E181)*($E181-$F181)&lt;=0),"Target on wrong side of entry",IF(W181=0,"Size rounds to 0: risk too small",IF(W181&lt;U181,"Capped by max position","OK")))))))))))</f>
        <v/>
      </c>
    </row>
    <row r="182" customFormat="false" ht="15" hidden="false" customHeight="false" outlineLevel="0" collapsed="false">
      <c r="A182" s="32"/>
      <c r="B182" s="33"/>
      <c r="C182" s="54"/>
      <c r="D182" s="54"/>
      <c r="E182" s="34"/>
      <c r="F182" s="34"/>
      <c r="G182" s="34"/>
      <c r="H182" s="35"/>
      <c r="I182" s="36"/>
      <c r="J182" s="37"/>
      <c r="K182" s="38"/>
      <c r="L182" s="39"/>
      <c r="M182" s="40" t="str">
        <f aca="false">IF($E182="","",IF($H182&lt;&gt;"",$H182,$B$5))</f>
        <v/>
      </c>
      <c r="N182" s="41" t="str">
        <f aca="false">IF($E182="","",IF($I182&lt;&gt;"",$I182,IFERROR(IF(N(INDEX($E$4:$E$7,MATCH($C182,$D$4:$D$7,0)))=0,"",INDEX($E$4:$E$7,MATCH($C182,$D$4:$D$7,0))),"")))</f>
        <v/>
      </c>
      <c r="O182" s="42" t="str">
        <f aca="false">IF($E182="","",IF($L182&lt;&gt;"",$L182,IFERROR(IF(N(INDEX($F$4:$F$7,MATCH($C182,$D$4:$D$7,0)))=0,"",INDEX($F$4:$F$7,MATCH($C182,$D$4:$D$7,0))),"")))</f>
        <v/>
      </c>
      <c r="P182" s="43" t="str">
        <f aca="false">IF($E182="","",N($B$4)*M182)</f>
        <v/>
      </c>
      <c r="Q182" s="44" t="str">
        <f aca="false">IF(OR($E182="",$F182=""),"",ABS($E182-$F182))</f>
        <v/>
      </c>
      <c r="R182" s="45" t="str">
        <f aca="false">IF(OR($C182&lt;&gt;"Forex",Q182=""),"",Q182/IF($K182="",0.0001,$K182))</f>
        <v/>
      </c>
      <c r="S182" s="43" t="str">
        <f aca="false">IF(OR($C182&lt;&gt;"Forex",N182=""),"",IF($K182="",0.0001,$K182)*N182*IF($J182="",1,$J182))</f>
        <v/>
      </c>
      <c r="T182" s="43" t="str">
        <f aca="false">IF(OR(Q182="",N182=""),"",IF(Q182=0,"",Q182*N182*IF($J182="",1,$J182)))</f>
        <v/>
      </c>
      <c r="U182" s="42" t="str">
        <f aca="false">IF(OR(T182="",O182=""),"",ROUNDDOWN(P182/T182/O182+0.000000001,0)*O182)</f>
        <v/>
      </c>
      <c r="V182" s="42" t="str">
        <f aca="false">IF(U182="","",IF(N(INDEX($G$4:$G$7,MATCH($C182,$D$4:$D$7,0)))=0,"",ROUNDDOWN(N($B$4)*INDEX($G$4:$G$7,MATCH($C182,$D$4:$D$7,0))/($E182*N182*IF($J182="",1,$J182))/O182+0.000000001,0)*O182))</f>
        <v/>
      </c>
      <c r="W182" s="46" t="str">
        <f aca="false">IF(U182="","",IF(V182="",U182,MIN(U182,V182)))</f>
        <v/>
      </c>
      <c r="X182" s="47" t="str">
        <f aca="false">IF($E182="","",IFERROR(INDEX($H$4:$H$7,MATCH($C182,$D$4:$D$7,0)),""))</f>
        <v/>
      </c>
      <c r="Y182" s="43" t="str">
        <f aca="false">IF(W182="","",W182*T182)</f>
        <v/>
      </c>
      <c r="Z182" s="40" t="str">
        <f aca="false">IF(OR(Y182="",N($B$4)=0),"",Y182/$B$4)</f>
        <v/>
      </c>
      <c r="AA182" s="43" t="str">
        <f aca="false">IF(W182="","",W182*$E182*N182*IF($J182="",1,$J182))</f>
        <v/>
      </c>
      <c r="AB182" s="44" t="str">
        <f aca="false">IF(OR(Q182="",N(Q182)=0),"",IF($G182&lt;&gt;"",$G182,$E182+SIGN($E182-$F182)*$B$6*Q182))</f>
        <v/>
      </c>
      <c r="AC182" s="48" t="str">
        <f aca="false">IF(AB182="","",ABS(AB182-$E182)/Q182)</f>
        <v/>
      </c>
      <c r="AD182" s="43" t="str">
        <f aca="false">IF(OR(W182="",AB182=""),"",W182*ABS(AB182-$E182)*N182*IF($J182="",1,$J182))</f>
        <v/>
      </c>
      <c r="AE182" s="47" t="str">
        <f aca="false">IF($E182="","",IF(N($B$4)&lt;=0,"Enter account size",IF(ISNA(MATCH($C182,$D$4:$D$7,0)),"Pick a market",IF($F182="","Enter stop price",IF(Q182=0,"Stop equals entry",IF(AND($D182="Long",$F182&gt;$E182),"Stop above entry for a long",IF(AND($D182="Short",$F182&lt;$E182),"Stop below entry for a short",IF(N182="","Enter multiplier",IF(AND($G182&lt;&gt;"",($G182-$E182)*($E182-$F182)&lt;=0),"Target on wrong side of entry",IF(W182=0,"Size rounds to 0: risk too small",IF(W182&lt;U182,"Capped by max position","OK")))))))))))</f>
        <v/>
      </c>
    </row>
    <row r="183" customFormat="false" ht="15" hidden="false" customHeight="false" outlineLevel="0" collapsed="false">
      <c r="A183" s="32"/>
      <c r="B183" s="33"/>
      <c r="C183" s="54"/>
      <c r="D183" s="54"/>
      <c r="E183" s="34"/>
      <c r="F183" s="34"/>
      <c r="G183" s="34"/>
      <c r="H183" s="35"/>
      <c r="I183" s="36"/>
      <c r="J183" s="37"/>
      <c r="K183" s="38"/>
      <c r="L183" s="39"/>
      <c r="M183" s="40" t="str">
        <f aca="false">IF($E183="","",IF($H183&lt;&gt;"",$H183,$B$5))</f>
        <v/>
      </c>
      <c r="N183" s="41" t="str">
        <f aca="false">IF($E183="","",IF($I183&lt;&gt;"",$I183,IFERROR(IF(N(INDEX($E$4:$E$7,MATCH($C183,$D$4:$D$7,0)))=0,"",INDEX($E$4:$E$7,MATCH($C183,$D$4:$D$7,0))),"")))</f>
        <v/>
      </c>
      <c r="O183" s="42" t="str">
        <f aca="false">IF($E183="","",IF($L183&lt;&gt;"",$L183,IFERROR(IF(N(INDEX($F$4:$F$7,MATCH($C183,$D$4:$D$7,0)))=0,"",INDEX($F$4:$F$7,MATCH($C183,$D$4:$D$7,0))),"")))</f>
        <v/>
      </c>
      <c r="P183" s="43" t="str">
        <f aca="false">IF($E183="","",N($B$4)*M183)</f>
        <v/>
      </c>
      <c r="Q183" s="44" t="str">
        <f aca="false">IF(OR($E183="",$F183=""),"",ABS($E183-$F183))</f>
        <v/>
      </c>
      <c r="R183" s="45" t="str">
        <f aca="false">IF(OR($C183&lt;&gt;"Forex",Q183=""),"",Q183/IF($K183="",0.0001,$K183))</f>
        <v/>
      </c>
      <c r="S183" s="43" t="str">
        <f aca="false">IF(OR($C183&lt;&gt;"Forex",N183=""),"",IF($K183="",0.0001,$K183)*N183*IF($J183="",1,$J183))</f>
        <v/>
      </c>
      <c r="T183" s="43" t="str">
        <f aca="false">IF(OR(Q183="",N183=""),"",IF(Q183=0,"",Q183*N183*IF($J183="",1,$J183)))</f>
        <v/>
      </c>
      <c r="U183" s="42" t="str">
        <f aca="false">IF(OR(T183="",O183=""),"",ROUNDDOWN(P183/T183/O183+0.000000001,0)*O183)</f>
        <v/>
      </c>
      <c r="V183" s="42" t="str">
        <f aca="false">IF(U183="","",IF(N(INDEX($G$4:$G$7,MATCH($C183,$D$4:$D$7,0)))=0,"",ROUNDDOWN(N($B$4)*INDEX($G$4:$G$7,MATCH($C183,$D$4:$D$7,0))/($E183*N183*IF($J183="",1,$J183))/O183+0.000000001,0)*O183))</f>
        <v/>
      </c>
      <c r="W183" s="46" t="str">
        <f aca="false">IF(U183="","",IF(V183="",U183,MIN(U183,V183)))</f>
        <v/>
      </c>
      <c r="X183" s="47" t="str">
        <f aca="false">IF($E183="","",IFERROR(INDEX($H$4:$H$7,MATCH($C183,$D$4:$D$7,0)),""))</f>
        <v/>
      </c>
      <c r="Y183" s="43" t="str">
        <f aca="false">IF(W183="","",W183*T183)</f>
        <v/>
      </c>
      <c r="Z183" s="40" t="str">
        <f aca="false">IF(OR(Y183="",N($B$4)=0),"",Y183/$B$4)</f>
        <v/>
      </c>
      <c r="AA183" s="43" t="str">
        <f aca="false">IF(W183="","",W183*$E183*N183*IF($J183="",1,$J183))</f>
        <v/>
      </c>
      <c r="AB183" s="44" t="str">
        <f aca="false">IF(OR(Q183="",N(Q183)=0),"",IF($G183&lt;&gt;"",$G183,$E183+SIGN($E183-$F183)*$B$6*Q183))</f>
        <v/>
      </c>
      <c r="AC183" s="48" t="str">
        <f aca="false">IF(AB183="","",ABS(AB183-$E183)/Q183)</f>
        <v/>
      </c>
      <c r="AD183" s="43" t="str">
        <f aca="false">IF(OR(W183="",AB183=""),"",W183*ABS(AB183-$E183)*N183*IF($J183="",1,$J183))</f>
        <v/>
      </c>
      <c r="AE183" s="47" t="str">
        <f aca="false">IF($E183="","",IF(N($B$4)&lt;=0,"Enter account size",IF(ISNA(MATCH($C183,$D$4:$D$7,0)),"Pick a market",IF($F183="","Enter stop price",IF(Q183=0,"Stop equals entry",IF(AND($D183="Long",$F183&gt;$E183),"Stop above entry for a long",IF(AND($D183="Short",$F183&lt;$E183),"Stop below entry for a short",IF(N183="","Enter multiplier",IF(AND($G183&lt;&gt;"",($G183-$E183)*($E183-$F183)&lt;=0),"Target on wrong side of entry",IF(W183=0,"Size rounds to 0: risk too small",IF(W183&lt;U183,"Capped by max position","OK")))))))))))</f>
        <v/>
      </c>
    </row>
    <row r="184" customFormat="false" ht="15" hidden="false" customHeight="false" outlineLevel="0" collapsed="false">
      <c r="A184" s="32"/>
      <c r="B184" s="33"/>
      <c r="C184" s="54"/>
      <c r="D184" s="54"/>
      <c r="E184" s="34"/>
      <c r="F184" s="34"/>
      <c r="G184" s="34"/>
      <c r="H184" s="35"/>
      <c r="I184" s="36"/>
      <c r="J184" s="37"/>
      <c r="K184" s="38"/>
      <c r="L184" s="39"/>
      <c r="M184" s="40" t="str">
        <f aca="false">IF($E184="","",IF($H184&lt;&gt;"",$H184,$B$5))</f>
        <v/>
      </c>
      <c r="N184" s="41" t="str">
        <f aca="false">IF($E184="","",IF($I184&lt;&gt;"",$I184,IFERROR(IF(N(INDEX($E$4:$E$7,MATCH($C184,$D$4:$D$7,0)))=0,"",INDEX($E$4:$E$7,MATCH($C184,$D$4:$D$7,0))),"")))</f>
        <v/>
      </c>
      <c r="O184" s="42" t="str">
        <f aca="false">IF($E184="","",IF($L184&lt;&gt;"",$L184,IFERROR(IF(N(INDEX($F$4:$F$7,MATCH($C184,$D$4:$D$7,0)))=0,"",INDEX($F$4:$F$7,MATCH($C184,$D$4:$D$7,0))),"")))</f>
        <v/>
      </c>
      <c r="P184" s="43" t="str">
        <f aca="false">IF($E184="","",N($B$4)*M184)</f>
        <v/>
      </c>
      <c r="Q184" s="44" t="str">
        <f aca="false">IF(OR($E184="",$F184=""),"",ABS($E184-$F184))</f>
        <v/>
      </c>
      <c r="R184" s="45" t="str">
        <f aca="false">IF(OR($C184&lt;&gt;"Forex",Q184=""),"",Q184/IF($K184="",0.0001,$K184))</f>
        <v/>
      </c>
      <c r="S184" s="43" t="str">
        <f aca="false">IF(OR($C184&lt;&gt;"Forex",N184=""),"",IF($K184="",0.0001,$K184)*N184*IF($J184="",1,$J184))</f>
        <v/>
      </c>
      <c r="T184" s="43" t="str">
        <f aca="false">IF(OR(Q184="",N184=""),"",IF(Q184=0,"",Q184*N184*IF($J184="",1,$J184)))</f>
        <v/>
      </c>
      <c r="U184" s="42" t="str">
        <f aca="false">IF(OR(T184="",O184=""),"",ROUNDDOWN(P184/T184/O184+0.000000001,0)*O184)</f>
        <v/>
      </c>
      <c r="V184" s="42" t="str">
        <f aca="false">IF(U184="","",IF(N(INDEX($G$4:$G$7,MATCH($C184,$D$4:$D$7,0)))=0,"",ROUNDDOWN(N($B$4)*INDEX($G$4:$G$7,MATCH($C184,$D$4:$D$7,0))/($E184*N184*IF($J184="",1,$J184))/O184+0.000000001,0)*O184))</f>
        <v/>
      </c>
      <c r="W184" s="46" t="str">
        <f aca="false">IF(U184="","",IF(V184="",U184,MIN(U184,V184)))</f>
        <v/>
      </c>
      <c r="X184" s="47" t="str">
        <f aca="false">IF($E184="","",IFERROR(INDEX($H$4:$H$7,MATCH($C184,$D$4:$D$7,0)),""))</f>
        <v/>
      </c>
      <c r="Y184" s="43" t="str">
        <f aca="false">IF(W184="","",W184*T184)</f>
        <v/>
      </c>
      <c r="Z184" s="40" t="str">
        <f aca="false">IF(OR(Y184="",N($B$4)=0),"",Y184/$B$4)</f>
        <v/>
      </c>
      <c r="AA184" s="43" t="str">
        <f aca="false">IF(W184="","",W184*$E184*N184*IF($J184="",1,$J184))</f>
        <v/>
      </c>
      <c r="AB184" s="44" t="str">
        <f aca="false">IF(OR(Q184="",N(Q184)=0),"",IF($G184&lt;&gt;"",$G184,$E184+SIGN($E184-$F184)*$B$6*Q184))</f>
        <v/>
      </c>
      <c r="AC184" s="48" t="str">
        <f aca="false">IF(AB184="","",ABS(AB184-$E184)/Q184)</f>
        <v/>
      </c>
      <c r="AD184" s="43" t="str">
        <f aca="false">IF(OR(W184="",AB184=""),"",W184*ABS(AB184-$E184)*N184*IF($J184="",1,$J184))</f>
        <v/>
      </c>
      <c r="AE184" s="47" t="str">
        <f aca="false">IF($E184="","",IF(N($B$4)&lt;=0,"Enter account size",IF(ISNA(MATCH($C184,$D$4:$D$7,0)),"Pick a market",IF($F184="","Enter stop price",IF(Q184=0,"Stop equals entry",IF(AND($D184="Long",$F184&gt;$E184),"Stop above entry for a long",IF(AND($D184="Short",$F184&lt;$E184),"Stop below entry for a short",IF(N184="","Enter multiplier",IF(AND($G184&lt;&gt;"",($G184-$E184)*($E184-$F184)&lt;=0),"Target on wrong side of entry",IF(W184=0,"Size rounds to 0: risk too small",IF(W184&lt;U184,"Capped by max position","OK")))))))))))</f>
        <v/>
      </c>
    </row>
    <row r="185" customFormat="false" ht="15" hidden="false" customHeight="false" outlineLevel="0" collapsed="false">
      <c r="A185" s="32"/>
      <c r="B185" s="33"/>
      <c r="C185" s="54"/>
      <c r="D185" s="54"/>
      <c r="E185" s="34"/>
      <c r="F185" s="34"/>
      <c r="G185" s="34"/>
      <c r="H185" s="35"/>
      <c r="I185" s="36"/>
      <c r="J185" s="37"/>
      <c r="K185" s="38"/>
      <c r="L185" s="39"/>
      <c r="M185" s="40" t="str">
        <f aca="false">IF($E185="","",IF($H185&lt;&gt;"",$H185,$B$5))</f>
        <v/>
      </c>
      <c r="N185" s="41" t="str">
        <f aca="false">IF($E185="","",IF($I185&lt;&gt;"",$I185,IFERROR(IF(N(INDEX($E$4:$E$7,MATCH($C185,$D$4:$D$7,0)))=0,"",INDEX($E$4:$E$7,MATCH($C185,$D$4:$D$7,0))),"")))</f>
        <v/>
      </c>
      <c r="O185" s="42" t="str">
        <f aca="false">IF($E185="","",IF($L185&lt;&gt;"",$L185,IFERROR(IF(N(INDEX($F$4:$F$7,MATCH($C185,$D$4:$D$7,0)))=0,"",INDEX($F$4:$F$7,MATCH($C185,$D$4:$D$7,0))),"")))</f>
        <v/>
      </c>
      <c r="P185" s="43" t="str">
        <f aca="false">IF($E185="","",N($B$4)*M185)</f>
        <v/>
      </c>
      <c r="Q185" s="44" t="str">
        <f aca="false">IF(OR($E185="",$F185=""),"",ABS($E185-$F185))</f>
        <v/>
      </c>
      <c r="R185" s="45" t="str">
        <f aca="false">IF(OR($C185&lt;&gt;"Forex",Q185=""),"",Q185/IF($K185="",0.0001,$K185))</f>
        <v/>
      </c>
      <c r="S185" s="43" t="str">
        <f aca="false">IF(OR($C185&lt;&gt;"Forex",N185=""),"",IF($K185="",0.0001,$K185)*N185*IF($J185="",1,$J185))</f>
        <v/>
      </c>
      <c r="T185" s="43" t="str">
        <f aca="false">IF(OR(Q185="",N185=""),"",IF(Q185=0,"",Q185*N185*IF($J185="",1,$J185)))</f>
        <v/>
      </c>
      <c r="U185" s="42" t="str">
        <f aca="false">IF(OR(T185="",O185=""),"",ROUNDDOWN(P185/T185/O185+0.000000001,0)*O185)</f>
        <v/>
      </c>
      <c r="V185" s="42" t="str">
        <f aca="false">IF(U185="","",IF(N(INDEX($G$4:$G$7,MATCH($C185,$D$4:$D$7,0)))=0,"",ROUNDDOWN(N($B$4)*INDEX($G$4:$G$7,MATCH($C185,$D$4:$D$7,0))/($E185*N185*IF($J185="",1,$J185))/O185+0.000000001,0)*O185))</f>
        <v/>
      </c>
      <c r="W185" s="46" t="str">
        <f aca="false">IF(U185="","",IF(V185="",U185,MIN(U185,V185)))</f>
        <v/>
      </c>
      <c r="X185" s="47" t="str">
        <f aca="false">IF($E185="","",IFERROR(INDEX($H$4:$H$7,MATCH($C185,$D$4:$D$7,0)),""))</f>
        <v/>
      </c>
      <c r="Y185" s="43" t="str">
        <f aca="false">IF(W185="","",W185*T185)</f>
        <v/>
      </c>
      <c r="Z185" s="40" t="str">
        <f aca="false">IF(OR(Y185="",N($B$4)=0),"",Y185/$B$4)</f>
        <v/>
      </c>
      <c r="AA185" s="43" t="str">
        <f aca="false">IF(W185="","",W185*$E185*N185*IF($J185="",1,$J185))</f>
        <v/>
      </c>
      <c r="AB185" s="44" t="str">
        <f aca="false">IF(OR(Q185="",N(Q185)=0),"",IF($G185&lt;&gt;"",$G185,$E185+SIGN($E185-$F185)*$B$6*Q185))</f>
        <v/>
      </c>
      <c r="AC185" s="48" t="str">
        <f aca="false">IF(AB185="","",ABS(AB185-$E185)/Q185)</f>
        <v/>
      </c>
      <c r="AD185" s="43" t="str">
        <f aca="false">IF(OR(W185="",AB185=""),"",W185*ABS(AB185-$E185)*N185*IF($J185="",1,$J185))</f>
        <v/>
      </c>
      <c r="AE185" s="47" t="str">
        <f aca="false">IF($E185="","",IF(N($B$4)&lt;=0,"Enter account size",IF(ISNA(MATCH($C185,$D$4:$D$7,0)),"Pick a market",IF($F185="","Enter stop price",IF(Q185=0,"Stop equals entry",IF(AND($D185="Long",$F185&gt;$E185),"Stop above entry for a long",IF(AND($D185="Short",$F185&lt;$E185),"Stop below entry for a short",IF(N185="","Enter multiplier",IF(AND($G185&lt;&gt;"",($G185-$E185)*($E185-$F185)&lt;=0),"Target on wrong side of entry",IF(W185=0,"Size rounds to 0: risk too small",IF(W185&lt;U185,"Capped by max position","OK")))))))))))</f>
        <v/>
      </c>
    </row>
    <row r="186" customFormat="false" ht="15" hidden="false" customHeight="false" outlineLevel="0" collapsed="false">
      <c r="A186" s="32"/>
      <c r="B186" s="33"/>
      <c r="C186" s="54"/>
      <c r="D186" s="54"/>
      <c r="E186" s="34"/>
      <c r="F186" s="34"/>
      <c r="G186" s="34"/>
      <c r="H186" s="35"/>
      <c r="I186" s="36"/>
      <c r="J186" s="37"/>
      <c r="K186" s="38"/>
      <c r="L186" s="39"/>
      <c r="M186" s="40" t="str">
        <f aca="false">IF($E186="","",IF($H186&lt;&gt;"",$H186,$B$5))</f>
        <v/>
      </c>
      <c r="N186" s="41" t="str">
        <f aca="false">IF($E186="","",IF($I186&lt;&gt;"",$I186,IFERROR(IF(N(INDEX($E$4:$E$7,MATCH($C186,$D$4:$D$7,0)))=0,"",INDEX($E$4:$E$7,MATCH($C186,$D$4:$D$7,0))),"")))</f>
        <v/>
      </c>
      <c r="O186" s="42" t="str">
        <f aca="false">IF($E186="","",IF($L186&lt;&gt;"",$L186,IFERROR(IF(N(INDEX($F$4:$F$7,MATCH($C186,$D$4:$D$7,0)))=0,"",INDEX($F$4:$F$7,MATCH($C186,$D$4:$D$7,0))),"")))</f>
        <v/>
      </c>
      <c r="P186" s="43" t="str">
        <f aca="false">IF($E186="","",N($B$4)*M186)</f>
        <v/>
      </c>
      <c r="Q186" s="44" t="str">
        <f aca="false">IF(OR($E186="",$F186=""),"",ABS($E186-$F186))</f>
        <v/>
      </c>
      <c r="R186" s="45" t="str">
        <f aca="false">IF(OR($C186&lt;&gt;"Forex",Q186=""),"",Q186/IF($K186="",0.0001,$K186))</f>
        <v/>
      </c>
      <c r="S186" s="43" t="str">
        <f aca="false">IF(OR($C186&lt;&gt;"Forex",N186=""),"",IF($K186="",0.0001,$K186)*N186*IF($J186="",1,$J186))</f>
        <v/>
      </c>
      <c r="T186" s="43" t="str">
        <f aca="false">IF(OR(Q186="",N186=""),"",IF(Q186=0,"",Q186*N186*IF($J186="",1,$J186)))</f>
        <v/>
      </c>
      <c r="U186" s="42" t="str">
        <f aca="false">IF(OR(T186="",O186=""),"",ROUNDDOWN(P186/T186/O186+0.000000001,0)*O186)</f>
        <v/>
      </c>
      <c r="V186" s="42" t="str">
        <f aca="false">IF(U186="","",IF(N(INDEX($G$4:$G$7,MATCH($C186,$D$4:$D$7,0)))=0,"",ROUNDDOWN(N($B$4)*INDEX($G$4:$G$7,MATCH($C186,$D$4:$D$7,0))/($E186*N186*IF($J186="",1,$J186))/O186+0.000000001,0)*O186))</f>
        <v/>
      </c>
      <c r="W186" s="46" t="str">
        <f aca="false">IF(U186="","",IF(V186="",U186,MIN(U186,V186)))</f>
        <v/>
      </c>
      <c r="X186" s="47" t="str">
        <f aca="false">IF($E186="","",IFERROR(INDEX($H$4:$H$7,MATCH($C186,$D$4:$D$7,0)),""))</f>
        <v/>
      </c>
      <c r="Y186" s="43" t="str">
        <f aca="false">IF(W186="","",W186*T186)</f>
        <v/>
      </c>
      <c r="Z186" s="40" t="str">
        <f aca="false">IF(OR(Y186="",N($B$4)=0),"",Y186/$B$4)</f>
        <v/>
      </c>
      <c r="AA186" s="43" t="str">
        <f aca="false">IF(W186="","",W186*$E186*N186*IF($J186="",1,$J186))</f>
        <v/>
      </c>
      <c r="AB186" s="44" t="str">
        <f aca="false">IF(OR(Q186="",N(Q186)=0),"",IF($G186&lt;&gt;"",$G186,$E186+SIGN($E186-$F186)*$B$6*Q186))</f>
        <v/>
      </c>
      <c r="AC186" s="48" t="str">
        <f aca="false">IF(AB186="","",ABS(AB186-$E186)/Q186)</f>
        <v/>
      </c>
      <c r="AD186" s="43" t="str">
        <f aca="false">IF(OR(W186="",AB186=""),"",W186*ABS(AB186-$E186)*N186*IF($J186="",1,$J186))</f>
        <v/>
      </c>
      <c r="AE186" s="47" t="str">
        <f aca="false">IF($E186="","",IF(N($B$4)&lt;=0,"Enter account size",IF(ISNA(MATCH($C186,$D$4:$D$7,0)),"Pick a market",IF($F186="","Enter stop price",IF(Q186=0,"Stop equals entry",IF(AND($D186="Long",$F186&gt;$E186),"Stop above entry for a long",IF(AND($D186="Short",$F186&lt;$E186),"Stop below entry for a short",IF(N186="","Enter multiplier",IF(AND($G186&lt;&gt;"",($G186-$E186)*($E186-$F186)&lt;=0),"Target on wrong side of entry",IF(W186=0,"Size rounds to 0: risk too small",IF(W186&lt;U186,"Capped by max position","OK")))))))))))</f>
        <v/>
      </c>
    </row>
    <row r="187" customFormat="false" ht="15" hidden="false" customHeight="false" outlineLevel="0" collapsed="false">
      <c r="A187" s="32"/>
      <c r="B187" s="33"/>
      <c r="C187" s="54"/>
      <c r="D187" s="54"/>
      <c r="E187" s="34"/>
      <c r="F187" s="34"/>
      <c r="G187" s="34"/>
      <c r="H187" s="35"/>
      <c r="I187" s="36"/>
      <c r="J187" s="37"/>
      <c r="K187" s="38"/>
      <c r="L187" s="39"/>
      <c r="M187" s="40" t="str">
        <f aca="false">IF($E187="","",IF($H187&lt;&gt;"",$H187,$B$5))</f>
        <v/>
      </c>
      <c r="N187" s="41" t="str">
        <f aca="false">IF($E187="","",IF($I187&lt;&gt;"",$I187,IFERROR(IF(N(INDEX($E$4:$E$7,MATCH($C187,$D$4:$D$7,0)))=0,"",INDEX($E$4:$E$7,MATCH($C187,$D$4:$D$7,0))),"")))</f>
        <v/>
      </c>
      <c r="O187" s="42" t="str">
        <f aca="false">IF($E187="","",IF($L187&lt;&gt;"",$L187,IFERROR(IF(N(INDEX($F$4:$F$7,MATCH($C187,$D$4:$D$7,0)))=0,"",INDEX($F$4:$F$7,MATCH($C187,$D$4:$D$7,0))),"")))</f>
        <v/>
      </c>
      <c r="P187" s="43" t="str">
        <f aca="false">IF($E187="","",N($B$4)*M187)</f>
        <v/>
      </c>
      <c r="Q187" s="44" t="str">
        <f aca="false">IF(OR($E187="",$F187=""),"",ABS($E187-$F187))</f>
        <v/>
      </c>
      <c r="R187" s="45" t="str">
        <f aca="false">IF(OR($C187&lt;&gt;"Forex",Q187=""),"",Q187/IF($K187="",0.0001,$K187))</f>
        <v/>
      </c>
      <c r="S187" s="43" t="str">
        <f aca="false">IF(OR($C187&lt;&gt;"Forex",N187=""),"",IF($K187="",0.0001,$K187)*N187*IF($J187="",1,$J187))</f>
        <v/>
      </c>
      <c r="T187" s="43" t="str">
        <f aca="false">IF(OR(Q187="",N187=""),"",IF(Q187=0,"",Q187*N187*IF($J187="",1,$J187)))</f>
        <v/>
      </c>
      <c r="U187" s="42" t="str">
        <f aca="false">IF(OR(T187="",O187=""),"",ROUNDDOWN(P187/T187/O187+0.000000001,0)*O187)</f>
        <v/>
      </c>
      <c r="V187" s="42" t="str">
        <f aca="false">IF(U187="","",IF(N(INDEX($G$4:$G$7,MATCH($C187,$D$4:$D$7,0)))=0,"",ROUNDDOWN(N($B$4)*INDEX($G$4:$G$7,MATCH($C187,$D$4:$D$7,0))/($E187*N187*IF($J187="",1,$J187))/O187+0.000000001,0)*O187))</f>
        <v/>
      </c>
      <c r="W187" s="46" t="str">
        <f aca="false">IF(U187="","",IF(V187="",U187,MIN(U187,V187)))</f>
        <v/>
      </c>
      <c r="X187" s="47" t="str">
        <f aca="false">IF($E187="","",IFERROR(INDEX($H$4:$H$7,MATCH($C187,$D$4:$D$7,0)),""))</f>
        <v/>
      </c>
      <c r="Y187" s="43" t="str">
        <f aca="false">IF(W187="","",W187*T187)</f>
        <v/>
      </c>
      <c r="Z187" s="40" t="str">
        <f aca="false">IF(OR(Y187="",N($B$4)=0),"",Y187/$B$4)</f>
        <v/>
      </c>
      <c r="AA187" s="43" t="str">
        <f aca="false">IF(W187="","",W187*$E187*N187*IF($J187="",1,$J187))</f>
        <v/>
      </c>
      <c r="AB187" s="44" t="str">
        <f aca="false">IF(OR(Q187="",N(Q187)=0),"",IF($G187&lt;&gt;"",$G187,$E187+SIGN($E187-$F187)*$B$6*Q187))</f>
        <v/>
      </c>
      <c r="AC187" s="48" t="str">
        <f aca="false">IF(AB187="","",ABS(AB187-$E187)/Q187)</f>
        <v/>
      </c>
      <c r="AD187" s="43" t="str">
        <f aca="false">IF(OR(W187="",AB187=""),"",W187*ABS(AB187-$E187)*N187*IF($J187="",1,$J187))</f>
        <v/>
      </c>
      <c r="AE187" s="47" t="str">
        <f aca="false">IF($E187="","",IF(N($B$4)&lt;=0,"Enter account size",IF(ISNA(MATCH($C187,$D$4:$D$7,0)),"Pick a market",IF($F187="","Enter stop price",IF(Q187=0,"Stop equals entry",IF(AND($D187="Long",$F187&gt;$E187),"Stop above entry for a long",IF(AND($D187="Short",$F187&lt;$E187),"Stop below entry for a short",IF(N187="","Enter multiplier",IF(AND($G187&lt;&gt;"",($G187-$E187)*($E187-$F187)&lt;=0),"Target on wrong side of entry",IF(W187=0,"Size rounds to 0: risk too small",IF(W187&lt;U187,"Capped by max position","OK")))))))))))</f>
        <v/>
      </c>
    </row>
    <row r="188" customFormat="false" ht="15" hidden="false" customHeight="false" outlineLevel="0" collapsed="false">
      <c r="A188" s="32"/>
      <c r="B188" s="33"/>
      <c r="C188" s="54"/>
      <c r="D188" s="54"/>
      <c r="E188" s="34"/>
      <c r="F188" s="34"/>
      <c r="G188" s="34"/>
      <c r="H188" s="35"/>
      <c r="I188" s="36"/>
      <c r="J188" s="37"/>
      <c r="K188" s="38"/>
      <c r="L188" s="39"/>
      <c r="M188" s="40" t="str">
        <f aca="false">IF($E188="","",IF($H188&lt;&gt;"",$H188,$B$5))</f>
        <v/>
      </c>
      <c r="N188" s="41" t="str">
        <f aca="false">IF($E188="","",IF($I188&lt;&gt;"",$I188,IFERROR(IF(N(INDEX($E$4:$E$7,MATCH($C188,$D$4:$D$7,0)))=0,"",INDEX($E$4:$E$7,MATCH($C188,$D$4:$D$7,0))),"")))</f>
        <v/>
      </c>
      <c r="O188" s="42" t="str">
        <f aca="false">IF($E188="","",IF($L188&lt;&gt;"",$L188,IFERROR(IF(N(INDEX($F$4:$F$7,MATCH($C188,$D$4:$D$7,0)))=0,"",INDEX($F$4:$F$7,MATCH($C188,$D$4:$D$7,0))),"")))</f>
        <v/>
      </c>
      <c r="P188" s="43" t="str">
        <f aca="false">IF($E188="","",N($B$4)*M188)</f>
        <v/>
      </c>
      <c r="Q188" s="44" t="str">
        <f aca="false">IF(OR($E188="",$F188=""),"",ABS($E188-$F188))</f>
        <v/>
      </c>
      <c r="R188" s="45" t="str">
        <f aca="false">IF(OR($C188&lt;&gt;"Forex",Q188=""),"",Q188/IF($K188="",0.0001,$K188))</f>
        <v/>
      </c>
      <c r="S188" s="43" t="str">
        <f aca="false">IF(OR($C188&lt;&gt;"Forex",N188=""),"",IF($K188="",0.0001,$K188)*N188*IF($J188="",1,$J188))</f>
        <v/>
      </c>
      <c r="T188" s="43" t="str">
        <f aca="false">IF(OR(Q188="",N188=""),"",IF(Q188=0,"",Q188*N188*IF($J188="",1,$J188)))</f>
        <v/>
      </c>
      <c r="U188" s="42" t="str">
        <f aca="false">IF(OR(T188="",O188=""),"",ROUNDDOWN(P188/T188/O188+0.000000001,0)*O188)</f>
        <v/>
      </c>
      <c r="V188" s="42" t="str">
        <f aca="false">IF(U188="","",IF(N(INDEX($G$4:$G$7,MATCH($C188,$D$4:$D$7,0)))=0,"",ROUNDDOWN(N($B$4)*INDEX($G$4:$G$7,MATCH($C188,$D$4:$D$7,0))/($E188*N188*IF($J188="",1,$J188))/O188+0.000000001,0)*O188))</f>
        <v/>
      </c>
      <c r="W188" s="46" t="str">
        <f aca="false">IF(U188="","",IF(V188="",U188,MIN(U188,V188)))</f>
        <v/>
      </c>
      <c r="X188" s="47" t="str">
        <f aca="false">IF($E188="","",IFERROR(INDEX($H$4:$H$7,MATCH($C188,$D$4:$D$7,0)),""))</f>
        <v/>
      </c>
      <c r="Y188" s="43" t="str">
        <f aca="false">IF(W188="","",W188*T188)</f>
        <v/>
      </c>
      <c r="Z188" s="40" t="str">
        <f aca="false">IF(OR(Y188="",N($B$4)=0),"",Y188/$B$4)</f>
        <v/>
      </c>
      <c r="AA188" s="43" t="str">
        <f aca="false">IF(W188="","",W188*$E188*N188*IF($J188="",1,$J188))</f>
        <v/>
      </c>
      <c r="AB188" s="44" t="str">
        <f aca="false">IF(OR(Q188="",N(Q188)=0),"",IF($G188&lt;&gt;"",$G188,$E188+SIGN($E188-$F188)*$B$6*Q188))</f>
        <v/>
      </c>
      <c r="AC188" s="48" t="str">
        <f aca="false">IF(AB188="","",ABS(AB188-$E188)/Q188)</f>
        <v/>
      </c>
      <c r="AD188" s="43" t="str">
        <f aca="false">IF(OR(W188="",AB188=""),"",W188*ABS(AB188-$E188)*N188*IF($J188="",1,$J188))</f>
        <v/>
      </c>
      <c r="AE188" s="47" t="str">
        <f aca="false">IF($E188="","",IF(N($B$4)&lt;=0,"Enter account size",IF(ISNA(MATCH($C188,$D$4:$D$7,0)),"Pick a market",IF($F188="","Enter stop price",IF(Q188=0,"Stop equals entry",IF(AND($D188="Long",$F188&gt;$E188),"Stop above entry for a long",IF(AND($D188="Short",$F188&lt;$E188),"Stop below entry for a short",IF(N188="","Enter multiplier",IF(AND($G188&lt;&gt;"",($G188-$E188)*($E188-$F188)&lt;=0),"Target on wrong side of entry",IF(W188=0,"Size rounds to 0: risk too small",IF(W188&lt;U188,"Capped by max position","OK")))))))))))</f>
        <v/>
      </c>
    </row>
    <row r="189" customFormat="false" ht="15" hidden="false" customHeight="false" outlineLevel="0" collapsed="false">
      <c r="A189" s="32"/>
      <c r="B189" s="33"/>
      <c r="C189" s="54"/>
      <c r="D189" s="54"/>
      <c r="E189" s="34"/>
      <c r="F189" s="34"/>
      <c r="G189" s="34"/>
      <c r="H189" s="35"/>
      <c r="I189" s="36"/>
      <c r="J189" s="37"/>
      <c r="K189" s="38"/>
      <c r="L189" s="39"/>
      <c r="M189" s="40" t="str">
        <f aca="false">IF($E189="","",IF($H189&lt;&gt;"",$H189,$B$5))</f>
        <v/>
      </c>
      <c r="N189" s="41" t="str">
        <f aca="false">IF($E189="","",IF($I189&lt;&gt;"",$I189,IFERROR(IF(N(INDEX($E$4:$E$7,MATCH($C189,$D$4:$D$7,0)))=0,"",INDEX($E$4:$E$7,MATCH($C189,$D$4:$D$7,0))),"")))</f>
        <v/>
      </c>
      <c r="O189" s="42" t="str">
        <f aca="false">IF($E189="","",IF($L189&lt;&gt;"",$L189,IFERROR(IF(N(INDEX($F$4:$F$7,MATCH($C189,$D$4:$D$7,0)))=0,"",INDEX($F$4:$F$7,MATCH($C189,$D$4:$D$7,0))),"")))</f>
        <v/>
      </c>
      <c r="P189" s="43" t="str">
        <f aca="false">IF($E189="","",N($B$4)*M189)</f>
        <v/>
      </c>
      <c r="Q189" s="44" t="str">
        <f aca="false">IF(OR($E189="",$F189=""),"",ABS($E189-$F189))</f>
        <v/>
      </c>
      <c r="R189" s="45" t="str">
        <f aca="false">IF(OR($C189&lt;&gt;"Forex",Q189=""),"",Q189/IF($K189="",0.0001,$K189))</f>
        <v/>
      </c>
      <c r="S189" s="43" t="str">
        <f aca="false">IF(OR($C189&lt;&gt;"Forex",N189=""),"",IF($K189="",0.0001,$K189)*N189*IF($J189="",1,$J189))</f>
        <v/>
      </c>
      <c r="T189" s="43" t="str">
        <f aca="false">IF(OR(Q189="",N189=""),"",IF(Q189=0,"",Q189*N189*IF($J189="",1,$J189)))</f>
        <v/>
      </c>
      <c r="U189" s="42" t="str">
        <f aca="false">IF(OR(T189="",O189=""),"",ROUNDDOWN(P189/T189/O189+0.000000001,0)*O189)</f>
        <v/>
      </c>
      <c r="V189" s="42" t="str">
        <f aca="false">IF(U189="","",IF(N(INDEX($G$4:$G$7,MATCH($C189,$D$4:$D$7,0)))=0,"",ROUNDDOWN(N($B$4)*INDEX($G$4:$G$7,MATCH($C189,$D$4:$D$7,0))/($E189*N189*IF($J189="",1,$J189))/O189+0.000000001,0)*O189))</f>
        <v/>
      </c>
      <c r="W189" s="46" t="str">
        <f aca="false">IF(U189="","",IF(V189="",U189,MIN(U189,V189)))</f>
        <v/>
      </c>
      <c r="X189" s="47" t="str">
        <f aca="false">IF($E189="","",IFERROR(INDEX($H$4:$H$7,MATCH($C189,$D$4:$D$7,0)),""))</f>
        <v/>
      </c>
      <c r="Y189" s="43" t="str">
        <f aca="false">IF(W189="","",W189*T189)</f>
        <v/>
      </c>
      <c r="Z189" s="40" t="str">
        <f aca="false">IF(OR(Y189="",N($B$4)=0),"",Y189/$B$4)</f>
        <v/>
      </c>
      <c r="AA189" s="43" t="str">
        <f aca="false">IF(W189="","",W189*$E189*N189*IF($J189="",1,$J189))</f>
        <v/>
      </c>
      <c r="AB189" s="44" t="str">
        <f aca="false">IF(OR(Q189="",N(Q189)=0),"",IF($G189&lt;&gt;"",$G189,$E189+SIGN($E189-$F189)*$B$6*Q189))</f>
        <v/>
      </c>
      <c r="AC189" s="48" t="str">
        <f aca="false">IF(AB189="","",ABS(AB189-$E189)/Q189)</f>
        <v/>
      </c>
      <c r="AD189" s="43" t="str">
        <f aca="false">IF(OR(W189="",AB189=""),"",W189*ABS(AB189-$E189)*N189*IF($J189="",1,$J189))</f>
        <v/>
      </c>
      <c r="AE189" s="47" t="str">
        <f aca="false">IF($E189="","",IF(N($B$4)&lt;=0,"Enter account size",IF(ISNA(MATCH($C189,$D$4:$D$7,0)),"Pick a market",IF($F189="","Enter stop price",IF(Q189=0,"Stop equals entry",IF(AND($D189="Long",$F189&gt;$E189),"Stop above entry for a long",IF(AND($D189="Short",$F189&lt;$E189),"Stop below entry for a short",IF(N189="","Enter multiplier",IF(AND($G189&lt;&gt;"",($G189-$E189)*($E189-$F189)&lt;=0),"Target on wrong side of entry",IF(W189=0,"Size rounds to 0: risk too small",IF(W189&lt;U189,"Capped by max position","OK")))))))))))</f>
        <v/>
      </c>
    </row>
    <row r="190" customFormat="false" ht="15" hidden="false" customHeight="false" outlineLevel="0" collapsed="false">
      <c r="A190" s="32"/>
      <c r="B190" s="33"/>
      <c r="C190" s="54"/>
      <c r="D190" s="54"/>
      <c r="E190" s="34"/>
      <c r="F190" s="34"/>
      <c r="G190" s="34"/>
      <c r="H190" s="35"/>
      <c r="I190" s="36"/>
      <c r="J190" s="37"/>
      <c r="K190" s="38"/>
      <c r="L190" s="39"/>
      <c r="M190" s="40" t="str">
        <f aca="false">IF($E190="","",IF($H190&lt;&gt;"",$H190,$B$5))</f>
        <v/>
      </c>
      <c r="N190" s="41" t="str">
        <f aca="false">IF($E190="","",IF($I190&lt;&gt;"",$I190,IFERROR(IF(N(INDEX($E$4:$E$7,MATCH($C190,$D$4:$D$7,0)))=0,"",INDEX($E$4:$E$7,MATCH($C190,$D$4:$D$7,0))),"")))</f>
        <v/>
      </c>
      <c r="O190" s="42" t="str">
        <f aca="false">IF($E190="","",IF($L190&lt;&gt;"",$L190,IFERROR(IF(N(INDEX($F$4:$F$7,MATCH($C190,$D$4:$D$7,0)))=0,"",INDEX($F$4:$F$7,MATCH($C190,$D$4:$D$7,0))),"")))</f>
        <v/>
      </c>
      <c r="P190" s="43" t="str">
        <f aca="false">IF($E190="","",N($B$4)*M190)</f>
        <v/>
      </c>
      <c r="Q190" s="44" t="str">
        <f aca="false">IF(OR($E190="",$F190=""),"",ABS($E190-$F190))</f>
        <v/>
      </c>
      <c r="R190" s="45" t="str">
        <f aca="false">IF(OR($C190&lt;&gt;"Forex",Q190=""),"",Q190/IF($K190="",0.0001,$K190))</f>
        <v/>
      </c>
      <c r="S190" s="43" t="str">
        <f aca="false">IF(OR($C190&lt;&gt;"Forex",N190=""),"",IF($K190="",0.0001,$K190)*N190*IF($J190="",1,$J190))</f>
        <v/>
      </c>
      <c r="T190" s="43" t="str">
        <f aca="false">IF(OR(Q190="",N190=""),"",IF(Q190=0,"",Q190*N190*IF($J190="",1,$J190)))</f>
        <v/>
      </c>
      <c r="U190" s="42" t="str">
        <f aca="false">IF(OR(T190="",O190=""),"",ROUNDDOWN(P190/T190/O190+0.000000001,0)*O190)</f>
        <v/>
      </c>
      <c r="V190" s="42" t="str">
        <f aca="false">IF(U190="","",IF(N(INDEX($G$4:$G$7,MATCH($C190,$D$4:$D$7,0)))=0,"",ROUNDDOWN(N($B$4)*INDEX($G$4:$G$7,MATCH($C190,$D$4:$D$7,0))/($E190*N190*IF($J190="",1,$J190))/O190+0.000000001,0)*O190))</f>
        <v/>
      </c>
      <c r="W190" s="46" t="str">
        <f aca="false">IF(U190="","",IF(V190="",U190,MIN(U190,V190)))</f>
        <v/>
      </c>
      <c r="X190" s="47" t="str">
        <f aca="false">IF($E190="","",IFERROR(INDEX($H$4:$H$7,MATCH($C190,$D$4:$D$7,0)),""))</f>
        <v/>
      </c>
      <c r="Y190" s="43" t="str">
        <f aca="false">IF(W190="","",W190*T190)</f>
        <v/>
      </c>
      <c r="Z190" s="40" t="str">
        <f aca="false">IF(OR(Y190="",N($B$4)=0),"",Y190/$B$4)</f>
        <v/>
      </c>
      <c r="AA190" s="43" t="str">
        <f aca="false">IF(W190="","",W190*$E190*N190*IF($J190="",1,$J190))</f>
        <v/>
      </c>
      <c r="AB190" s="44" t="str">
        <f aca="false">IF(OR(Q190="",N(Q190)=0),"",IF($G190&lt;&gt;"",$G190,$E190+SIGN($E190-$F190)*$B$6*Q190))</f>
        <v/>
      </c>
      <c r="AC190" s="48" t="str">
        <f aca="false">IF(AB190="","",ABS(AB190-$E190)/Q190)</f>
        <v/>
      </c>
      <c r="AD190" s="43" t="str">
        <f aca="false">IF(OR(W190="",AB190=""),"",W190*ABS(AB190-$E190)*N190*IF($J190="",1,$J190))</f>
        <v/>
      </c>
      <c r="AE190" s="47" t="str">
        <f aca="false">IF($E190="","",IF(N($B$4)&lt;=0,"Enter account size",IF(ISNA(MATCH($C190,$D$4:$D$7,0)),"Pick a market",IF($F190="","Enter stop price",IF(Q190=0,"Stop equals entry",IF(AND($D190="Long",$F190&gt;$E190),"Stop above entry for a long",IF(AND($D190="Short",$F190&lt;$E190),"Stop below entry for a short",IF(N190="","Enter multiplier",IF(AND($G190&lt;&gt;"",($G190-$E190)*($E190-$F190)&lt;=0),"Target on wrong side of entry",IF(W190=0,"Size rounds to 0: risk too small",IF(W190&lt;U190,"Capped by max position","OK")))))))))))</f>
        <v/>
      </c>
    </row>
    <row r="191" customFormat="false" ht="15" hidden="false" customHeight="false" outlineLevel="0" collapsed="false">
      <c r="A191" s="32"/>
      <c r="B191" s="33"/>
      <c r="C191" s="54"/>
      <c r="D191" s="54"/>
      <c r="E191" s="34"/>
      <c r="F191" s="34"/>
      <c r="G191" s="34"/>
      <c r="H191" s="35"/>
      <c r="I191" s="36"/>
      <c r="J191" s="37"/>
      <c r="K191" s="38"/>
      <c r="L191" s="39"/>
      <c r="M191" s="40" t="str">
        <f aca="false">IF($E191="","",IF($H191&lt;&gt;"",$H191,$B$5))</f>
        <v/>
      </c>
      <c r="N191" s="41" t="str">
        <f aca="false">IF($E191="","",IF($I191&lt;&gt;"",$I191,IFERROR(IF(N(INDEX($E$4:$E$7,MATCH($C191,$D$4:$D$7,0)))=0,"",INDEX($E$4:$E$7,MATCH($C191,$D$4:$D$7,0))),"")))</f>
        <v/>
      </c>
      <c r="O191" s="42" t="str">
        <f aca="false">IF($E191="","",IF($L191&lt;&gt;"",$L191,IFERROR(IF(N(INDEX($F$4:$F$7,MATCH($C191,$D$4:$D$7,0)))=0,"",INDEX($F$4:$F$7,MATCH($C191,$D$4:$D$7,0))),"")))</f>
        <v/>
      </c>
      <c r="P191" s="43" t="str">
        <f aca="false">IF($E191="","",N($B$4)*M191)</f>
        <v/>
      </c>
      <c r="Q191" s="44" t="str">
        <f aca="false">IF(OR($E191="",$F191=""),"",ABS($E191-$F191))</f>
        <v/>
      </c>
      <c r="R191" s="45" t="str">
        <f aca="false">IF(OR($C191&lt;&gt;"Forex",Q191=""),"",Q191/IF($K191="",0.0001,$K191))</f>
        <v/>
      </c>
      <c r="S191" s="43" t="str">
        <f aca="false">IF(OR($C191&lt;&gt;"Forex",N191=""),"",IF($K191="",0.0001,$K191)*N191*IF($J191="",1,$J191))</f>
        <v/>
      </c>
      <c r="T191" s="43" t="str">
        <f aca="false">IF(OR(Q191="",N191=""),"",IF(Q191=0,"",Q191*N191*IF($J191="",1,$J191)))</f>
        <v/>
      </c>
      <c r="U191" s="42" t="str">
        <f aca="false">IF(OR(T191="",O191=""),"",ROUNDDOWN(P191/T191/O191+0.000000001,0)*O191)</f>
        <v/>
      </c>
      <c r="V191" s="42" t="str">
        <f aca="false">IF(U191="","",IF(N(INDEX($G$4:$G$7,MATCH($C191,$D$4:$D$7,0)))=0,"",ROUNDDOWN(N($B$4)*INDEX($G$4:$G$7,MATCH($C191,$D$4:$D$7,0))/($E191*N191*IF($J191="",1,$J191))/O191+0.000000001,0)*O191))</f>
        <v/>
      </c>
      <c r="W191" s="46" t="str">
        <f aca="false">IF(U191="","",IF(V191="",U191,MIN(U191,V191)))</f>
        <v/>
      </c>
      <c r="X191" s="47" t="str">
        <f aca="false">IF($E191="","",IFERROR(INDEX($H$4:$H$7,MATCH($C191,$D$4:$D$7,0)),""))</f>
        <v/>
      </c>
      <c r="Y191" s="43" t="str">
        <f aca="false">IF(W191="","",W191*T191)</f>
        <v/>
      </c>
      <c r="Z191" s="40" t="str">
        <f aca="false">IF(OR(Y191="",N($B$4)=0),"",Y191/$B$4)</f>
        <v/>
      </c>
      <c r="AA191" s="43" t="str">
        <f aca="false">IF(W191="","",W191*$E191*N191*IF($J191="",1,$J191))</f>
        <v/>
      </c>
      <c r="AB191" s="44" t="str">
        <f aca="false">IF(OR(Q191="",N(Q191)=0),"",IF($G191&lt;&gt;"",$G191,$E191+SIGN($E191-$F191)*$B$6*Q191))</f>
        <v/>
      </c>
      <c r="AC191" s="48" t="str">
        <f aca="false">IF(AB191="","",ABS(AB191-$E191)/Q191)</f>
        <v/>
      </c>
      <c r="AD191" s="43" t="str">
        <f aca="false">IF(OR(W191="",AB191=""),"",W191*ABS(AB191-$E191)*N191*IF($J191="",1,$J191))</f>
        <v/>
      </c>
      <c r="AE191" s="47" t="str">
        <f aca="false">IF($E191="","",IF(N($B$4)&lt;=0,"Enter account size",IF(ISNA(MATCH($C191,$D$4:$D$7,0)),"Pick a market",IF($F191="","Enter stop price",IF(Q191=0,"Stop equals entry",IF(AND($D191="Long",$F191&gt;$E191),"Stop above entry for a long",IF(AND($D191="Short",$F191&lt;$E191),"Stop below entry for a short",IF(N191="","Enter multiplier",IF(AND($G191&lt;&gt;"",($G191-$E191)*($E191-$F191)&lt;=0),"Target on wrong side of entry",IF(W191=0,"Size rounds to 0: risk too small",IF(W191&lt;U191,"Capped by max position","OK")))))))))))</f>
        <v/>
      </c>
    </row>
    <row r="192" customFormat="false" ht="15" hidden="false" customHeight="false" outlineLevel="0" collapsed="false">
      <c r="A192" s="32"/>
      <c r="B192" s="33"/>
      <c r="C192" s="54"/>
      <c r="D192" s="54"/>
      <c r="E192" s="34"/>
      <c r="F192" s="34"/>
      <c r="G192" s="34"/>
      <c r="H192" s="35"/>
      <c r="I192" s="36"/>
      <c r="J192" s="37"/>
      <c r="K192" s="38"/>
      <c r="L192" s="39"/>
      <c r="M192" s="40" t="str">
        <f aca="false">IF($E192="","",IF($H192&lt;&gt;"",$H192,$B$5))</f>
        <v/>
      </c>
      <c r="N192" s="41" t="str">
        <f aca="false">IF($E192="","",IF($I192&lt;&gt;"",$I192,IFERROR(IF(N(INDEX($E$4:$E$7,MATCH($C192,$D$4:$D$7,0)))=0,"",INDEX($E$4:$E$7,MATCH($C192,$D$4:$D$7,0))),"")))</f>
        <v/>
      </c>
      <c r="O192" s="42" t="str">
        <f aca="false">IF($E192="","",IF($L192&lt;&gt;"",$L192,IFERROR(IF(N(INDEX($F$4:$F$7,MATCH($C192,$D$4:$D$7,0)))=0,"",INDEX($F$4:$F$7,MATCH($C192,$D$4:$D$7,0))),"")))</f>
        <v/>
      </c>
      <c r="P192" s="43" t="str">
        <f aca="false">IF($E192="","",N($B$4)*M192)</f>
        <v/>
      </c>
      <c r="Q192" s="44" t="str">
        <f aca="false">IF(OR($E192="",$F192=""),"",ABS($E192-$F192))</f>
        <v/>
      </c>
      <c r="R192" s="45" t="str">
        <f aca="false">IF(OR($C192&lt;&gt;"Forex",Q192=""),"",Q192/IF($K192="",0.0001,$K192))</f>
        <v/>
      </c>
      <c r="S192" s="43" t="str">
        <f aca="false">IF(OR($C192&lt;&gt;"Forex",N192=""),"",IF($K192="",0.0001,$K192)*N192*IF($J192="",1,$J192))</f>
        <v/>
      </c>
      <c r="T192" s="43" t="str">
        <f aca="false">IF(OR(Q192="",N192=""),"",IF(Q192=0,"",Q192*N192*IF($J192="",1,$J192)))</f>
        <v/>
      </c>
      <c r="U192" s="42" t="str">
        <f aca="false">IF(OR(T192="",O192=""),"",ROUNDDOWN(P192/T192/O192+0.000000001,0)*O192)</f>
        <v/>
      </c>
      <c r="V192" s="42" t="str">
        <f aca="false">IF(U192="","",IF(N(INDEX($G$4:$G$7,MATCH($C192,$D$4:$D$7,0)))=0,"",ROUNDDOWN(N($B$4)*INDEX($G$4:$G$7,MATCH($C192,$D$4:$D$7,0))/($E192*N192*IF($J192="",1,$J192))/O192+0.000000001,0)*O192))</f>
        <v/>
      </c>
      <c r="W192" s="46" t="str">
        <f aca="false">IF(U192="","",IF(V192="",U192,MIN(U192,V192)))</f>
        <v/>
      </c>
      <c r="X192" s="47" t="str">
        <f aca="false">IF($E192="","",IFERROR(INDEX($H$4:$H$7,MATCH($C192,$D$4:$D$7,0)),""))</f>
        <v/>
      </c>
      <c r="Y192" s="43" t="str">
        <f aca="false">IF(W192="","",W192*T192)</f>
        <v/>
      </c>
      <c r="Z192" s="40" t="str">
        <f aca="false">IF(OR(Y192="",N($B$4)=0),"",Y192/$B$4)</f>
        <v/>
      </c>
      <c r="AA192" s="43" t="str">
        <f aca="false">IF(W192="","",W192*$E192*N192*IF($J192="",1,$J192))</f>
        <v/>
      </c>
      <c r="AB192" s="44" t="str">
        <f aca="false">IF(OR(Q192="",N(Q192)=0),"",IF($G192&lt;&gt;"",$G192,$E192+SIGN($E192-$F192)*$B$6*Q192))</f>
        <v/>
      </c>
      <c r="AC192" s="48" t="str">
        <f aca="false">IF(AB192="","",ABS(AB192-$E192)/Q192)</f>
        <v/>
      </c>
      <c r="AD192" s="43" t="str">
        <f aca="false">IF(OR(W192="",AB192=""),"",W192*ABS(AB192-$E192)*N192*IF($J192="",1,$J192))</f>
        <v/>
      </c>
      <c r="AE192" s="47" t="str">
        <f aca="false">IF($E192="","",IF(N($B$4)&lt;=0,"Enter account size",IF(ISNA(MATCH($C192,$D$4:$D$7,0)),"Pick a market",IF($F192="","Enter stop price",IF(Q192=0,"Stop equals entry",IF(AND($D192="Long",$F192&gt;$E192),"Stop above entry for a long",IF(AND($D192="Short",$F192&lt;$E192),"Stop below entry for a short",IF(N192="","Enter multiplier",IF(AND($G192&lt;&gt;"",($G192-$E192)*($E192-$F192)&lt;=0),"Target on wrong side of entry",IF(W192=0,"Size rounds to 0: risk too small",IF(W192&lt;U192,"Capped by max position","OK")))))))))))</f>
        <v/>
      </c>
    </row>
    <row r="193" customFormat="false" ht="15" hidden="false" customHeight="false" outlineLevel="0" collapsed="false">
      <c r="A193" s="32"/>
      <c r="B193" s="33"/>
      <c r="C193" s="54"/>
      <c r="D193" s="54"/>
      <c r="E193" s="34"/>
      <c r="F193" s="34"/>
      <c r="G193" s="34"/>
      <c r="H193" s="35"/>
      <c r="I193" s="36"/>
      <c r="J193" s="37"/>
      <c r="K193" s="38"/>
      <c r="L193" s="39"/>
      <c r="M193" s="40" t="str">
        <f aca="false">IF($E193="","",IF($H193&lt;&gt;"",$H193,$B$5))</f>
        <v/>
      </c>
      <c r="N193" s="41" t="str">
        <f aca="false">IF($E193="","",IF($I193&lt;&gt;"",$I193,IFERROR(IF(N(INDEX($E$4:$E$7,MATCH($C193,$D$4:$D$7,0)))=0,"",INDEX($E$4:$E$7,MATCH($C193,$D$4:$D$7,0))),"")))</f>
        <v/>
      </c>
      <c r="O193" s="42" t="str">
        <f aca="false">IF($E193="","",IF($L193&lt;&gt;"",$L193,IFERROR(IF(N(INDEX($F$4:$F$7,MATCH($C193,$D$4:$D$7,0)))=0,"",INDEX($F$4:$F$7,MATCH($C193,$D$4:$D$7,0))),"")))</f>
        <v/>
      </c>
      <c r="P193" s="43" t="str">
        <f aca="false">IF($E193="","",N($B$4)*M193)</f>
        <v/>
      </c>
      <c r="Q193" s="44" t="str">
        <f aca="false">IF(OR($E193="",$F193=""),"",ABS($E193-$F193))</f>
        <v/>
      </c>
      <c r="R193" s="45" t="str">
        <f aca="false">IF(OR($C193&lt;&gt;"Forex",Q193=""),"",Q193/IF($K193="",0.0001,$K193))</f>
        <v/>
      </c>
      <c r="S193" s="43" t="str">
        <f aca="false">IF(OR($C193&lt;&gt;"Forex",N193=""),"",IF($K193="",0.0001,$K193)*N193*IF($J193="",1,$J193))</f>
        <v/>
      </c>
      <c r="T193" s="43" t="str">
        <f aca="false">IF(OR(Q193="",N193=""),"",IF(Q193=0,"",Q193*N193*IF($J193="",1,$J193)))</f>
        <v/>
      </c>
      <c r="U193" s="42" t="str">
        <f aca="false">IF(OR(T193="",O193=""),"",ROUNDDOWN(P193/T193/O193+0.000000001,0)*O193)</f>
        <v/>
      </c>
      <c r="V193" s="42" t="str">
        <f aca="false">IF(U193="","",IF(N(INDEX($G$4:$G$7,MATCH($C193,$D$4:$D$7,0)))=0,"",ROUNDDOWN(N($B$4)*INDEX($G$4:$G$7,MATCH($C193,$D$4:$D$7,0))/($E193*N193*IF($J193="",1,$J193))/O193+0.000000001,0)*O193))</f>
        <v/>
      </c>
      <c r="W193" s="46" t="str">
        <f aca="false">IF(U193="","",IF(V193="",U193,MIN(U193,V193)))</f>
        <v/>
      </c>
      <c r="X193" s="47" t="str">
        <f aca="false">IF($E193="","",IFERROR(INDEX($H$4:$H$7,MATCH($C193,$D$4:$D$7,0)),""))</f>
        <v/>
      </c>
      <c r="Y193" s="43" t="str">
        <f aca="false">IF(W193="","",W193*T193)</f>
        <v/>
      </c>
      <c r="Z193" s="40" t="str">
        <f aca="false">IF(OR(Y193="",N($B$4)=0),"",Y193/$B$4)</f>
        <v/>
      </c>
      <c r="AA193" s="43" t="str">
        <f aca="false">IF(W193="","",W193*$E193*N193*IF($J193="",1,$J193))</f>
        <v/>
      </c>
      <c r="AB193" s="44" t="str">
        <f aca="false">IF(OR(Q193="",N(Q193)=0),"",IF($G193&lt;&gt;"",$G193,$E193+SIGN($E193-$F193)*$B$6*Q193))</f>
        <v/>
      </c>
      <c r="AC193" s="48" t="str">
        <f aca="false">IF(AB193="","",ABS(AB193-$E193)/Q193)</f>
        <v/>
      </c>
      <c r="AD193" s="43" t="str">
        <f aca="false">IF(OR(W193="",AB193=""),"",W193*ABS(AB193-$E193)*N193*IF($J193="",1,$J193))</f>
        <v/>
      </c>
      <c r="AE193" s="47" t="str">
        <f aca="false">IF($E193="","",IF(N($B$4)&lt;=0,"Enter account size",IF(ISNA(MATCH($C193,$D$4:$D$7,0)),"Pick a market",IF($F193="","Enter stop price",IF(Q193=0,"Stop equals entry",IF(AND($D193="Long",$F193&gt;$E193),"Stop above entry for a long",IF(AND($D193="Short",$F193&lt;$E193),"Stop below entry for a short",IF(N193="","Enter multiplier",IF(AND($G193&lt;&gt;"",($G193-$E193)*($E193-$F193)&lt;=0),"Target on wrong side of entry",IF(W193=0,"Size rounds to 0: risk too small",IF(W193&lt;U193,"Capped by max position","OK")))))))))))</f>
        <v/>
      </c>
    </row>
    <row r="194" customFormat="false" ht="15" hidden="false" customHeight="false" outlineLevel="0" collapsed="false">
      <c r="A194" s="32"/>
      <c r="B194" s="33"/>
      <c r="C194" s="54"/>
      <c r="D194" s="54"/>
      <c r="E194" s="34"/>
      <c r="F194" s="34"/>
      <c r="G194" s="34"/>
      <c r="H194" s="35"/>
      <c r="I194" s="36"/>
      <c r="J194" s="37"/>
      <c r="K194" s="38"/>
      <c r="L194" s="39"/>
      <c r="M194" s="40" t="str">
        <f aca="false">IF($E194="","",IF($H194&lt;&gt;"",$H194,$B$5))</f>
        <v/>
      </c>
      <c r="N194" s="41" t="str">
        <f aca="false">IF($E194="","",IF($I194&lt;&gt;"",$I194,IFERROR(IF(N(INDEX($E$4:$E$7,MATCH($C194,$D$4:$D$7,0)))=0,"",INDEX($E$4:$E$7,MATCH($C194,$D$4:$D$7,0))),"")))</f>
        <v/>
      </c>
      <c r="O194" s="42" t="str">
        <f aca="false">IF($E194="","",IF($L194&lt;&gt;"",$L194,IFERROR(IF(N(INDEX($F$4:$F$7,MATCH($C194,$D$4:$D$7,0)))=0,"",INDEX($F$4:$F$7,MATCH($C194,$D$4:$D$7,0))),"")))</f>
        <v/>
      </c>
      <c r="P194" s="43" t="str">
        <f aca="false">IF($E194="","",N($B$4)*M194)</f>
        <v/>
      </c>
      <c r="Q194" s="44" t="str">
        <f aca="false">IF(OR($E194="",$F194=""),"",ABS($E194-$F194))</f>
        <v/>
      </c>
      <c r="R194" s="45" t="str">
        <f aca="false">IF(OR($C194&lt;&gt;"Forex",Q194=""),"",Q194/IF($K194="",0.0001,$K194))</f>
        <v/>
      </c>
      <c r="S194" s="43" t="str">
        <f aca="false">IF(OR($C194&lt;&gt;"Forex",N194=""),"",IF($K194="",0.0001,$K194)*N194*IF($J194="",1,$J194))</f>
        <v/>
      </c>
      <c r="T194" s="43" t="str">
        <f aca="false">IF(OR(Q194="",N194=""),"",IF(Q194=0,"",Q194*N194*IF($J194="",1,$J194)))</f>
        <v/>
      </c>
      <c r="U194" s="42" t="str">
        <f aca="false">IF(OR(T194="",O194=""),"",ROUNDDOWN(P194/T194/O194+0.000000001,0)*O194)</f>
        <v/>
      </c>
      <c r="V194" s="42" t="str">
        <f aca="false">IF(U194="","",IF(N(INDEX($G$4:$G$7,MATCH($C194,$D$4:$D$7,0)))=0,"",ROUNDDOWN(N($B$4)*INDEX($G$4:$G$7,MATCH($C194,$D$4:$D$7,0))/($E194*N194*IF($J194="",1,$J194))/O194+0.000000001,0)*O194))</f>
        <v/>
      </c>
      <c r="W194" s="46" t="str">
        <f aca="false">IF(U194="","",IF(V194="",U194,MIN(U194,V194)))</f>
        <v/>
      </c>
      <c r="X194" s="47" t="str">
        <f aca="false">IF($E194="","",IFERROR(INDEX($H$4:$H$7,MATCH($C194,$D$4:$D$7,0)),""))</f>
        <v/>
      </c>
      <c r="Y194" s="43" t="str">
        <f aca="false">IF(W194="","",W194*T194)</f>
        <v/>
      </c>
      <c r="Z194" s="40" t="str">
        <f aca="false">IF(OR(Y194="",N($B$4)=0),"",Y194/$B$4)</f>
        <v/>
      </c>
      <c r="AA194" s="43" t="str">
        <f aca="false">IF(W194="","",W194*$E194*N194*IF($J194="",1,$J194))</f>
        <v/>
      </c>
      <c r="AB194" s="44" t="str">
        <f aca="false">IF(OR(Q194="",N(Q194)=0),"",IF($G194&lt;&gt;"",$G194,$E194+SIGN($E194-$F194)*$B$6*Q194))</f>
        <v/>
      </c>
      <c r="AC194" s="48" t="str">
        <f aca="false">IF(AB194="","",ABS(AB194-$E194)/Q194)</f>
        <v/>
      </c>
      <c r="AD194" s="43" t="str">
        <f aca="false">IF(OR(W194="",AB194=""),"",W194*ABS(AB194-$E194)*N194*IF($J194="",1,$J194))</f>
        <v/>
      </c>
      <c r="AE194" s="47" t="str">
        <f aca="false">IF($E194="","",IF(N($B$4)&lt;=0,"Enter account size",IF(ISNA(MATCH($C194,$D$4:$D$7,0)),"Pick a market",IF($F194="","Enter stop price",IF(Q194=0,"Stop equals entry",IF(AND($D194="Long",$F194&gt;$E194),"Stop above entry for a long",IF(AND($D194="Short",$F194&lt;$E194),"Stop below entry for a short",IF(N194="","Enter multiplier",IF(AND($G194&lt;&gt;"",($G194-$E194)*($E194-$F194)&lt;=0),"Target on wrong side of entry",IF(W194=0,"Size rounds to 0: risk too small",IF(W194&lt;U194,"Capped by max position","OK")))))))))))</f>
        <v/>
      </c>
    </row>
    <row r="195" customFormat="false" ht="15" hidden="false" customHeight="false" outlineLevel="0" collapsed="false">
      <c r="A195" s="32"/>
      <c r="B195" s="33"/>
      <c r="C195" s="54"/>
      <c r="D195" s="54"/>
      <c r="E195" s="34"/>
      <c r="F195" s="34"/>
      <c r="G195" s="34"/>
      <c r="H195" s="35"/>
      <c r="I195" s="36"/>
      <c r="J195" s="37"/>
      <c r="K195" s="38"/>
      <c r="L195" s="39"/>
      <c r="M195" s="40" t="str">
        <f aca="false">IF($E195="","",IF($H195&lt;&gt;"",$H195,$B$5))</f>
        <v/>
      </c>
      <c r="N195" s="41" t="str">
        <f aca="false">IF($E195="","",IF($I195&lt;&gt;"",$I195,IFERROR(IF(N(INDEX($E$4:$E$7,MATCH($C195,$D$4:$D$7,0)))=0,"",INDEX($E$4:$E$7,MATCH($C195,$D$4:$D$7,0))),"")))</f>
        <v/>
      </c>
      <c r="O195" s="42" t="str">
        <f aca="false">IF($E195="","",IF($L195&lt;&gt;"",$L195,IFERROR(IF(N(INDEX($F$4:$F$7,MATCH($C195,$D$4:$D$7,0)))=0,"",INDEX($F$4:$F$7,MATCH($C195,$D$4:$D$7,0))),"")))</f>
        <v/>
      </c>
      <c r="P195" s="43" t="str">
        <f aca="false">IF($E195="","",N($B$4)*M195)</f>
        <v/>
      </c>
      <c r="Q195" s="44" t="str">
        <f aca="false">IF(OR($E195="",$F195=""),"",ABS($E195-$F195))</f>
        <v/>
      </c>
      <c r="R195" s="45" t="str">
        <f aca="false">IF(OR($C195&lt;&gt;"Forex",Q195=""),"",Q195/IF($K195="",0.0001,$K195))</f>
        <v/>
      </c>
      <c r="S195" s="43" t="str">
        <f aca="false">IF(OR($C195&lt;&gt;"Forex",N195=""),"",IF($K195="",0.0001,$K195)*N195*IF($J195="",1,$J195))</f>
        <v/>
      </c>
      <c r="T195" s="43" t="str">
        <f aca="false">IF(OR(Q195="",N195=""),"",IF(Q195=0,"",Q195*N195*IF($J195="",1,$J195)))</f>
        <v/>
      </c>
      <c r="U195" s="42" t="str">
        <f aca="false">IF(OR(T195="",O195=""),"",ROUNDDOWN(P195/T195/O195+0.000000001,0)*O195)</f>
        <v/>
      </c>
      <c r="V195" s="42" t="str">
        <f aca="false">IF(U195="","",IF(N(INDEX($G$4:$G$7,MATCH($C195,$D$4:$D$7,0)))=0,"",ROUNDDOWN(N($B$4)*INDEX($G$4:$G$7,MATCH($C195,$D$4:$D$7,0))/($E195*N195*IF($J195="",1,$J195))/O195+0.000000001,0)*O195))</f>
        <v/>
      </c>
      <c r="W195" s="46" t="str">
        <f aca="false">IF(U195="","",IF(V195="",U195,MIN(U195,V195)))</f>
        <v/>
      </c>
      <c r="X195" s="47" t="str">
        <f aca="false">IF($E195="","",IFERROR(INDEX($H$4:$H$7,MATCH($C195,$D$4:$D$7,0)),""))</f>
        <v/>
      </c>
      <c r="Y195" s="43" t="str">
        <f aca="false">IF(W195="","",W195*T195)</f>
        <v/>
      </c>
      <c r="Z195" s="40" t="str">
        <f aca="false">IF(OR(Y195="",N($B$4)=0),"",Y195/$B$4)</f>
        <v/>
      </c>
      <c r="AA195" s="43" t="str">
        <f aca="false">IF(W195="","",W195*$E195*N195*IF($J195="",1,$J195))</f>
        <v/>
      </c>
      <c r="AB195" s="44" t="str">
        <f aca="false">IF(OR(Q195="",N(Q195)=0),"",IF($G195&lt;&gt;"",$G195,$E195+SIGN($E195-$F195)*$B$6*Q195))</f>
        <v/>
      </c>
      <c r="AC195" s="48" t="str">
        <f aca="false">IF(AB195="","",ABS(AB195-$E195)/Q195)</f>
        <v/>
      </c>
      <c r="AD195" s="43" t="str">
        <f aca="false">IF(OR(W195="",AB195=""),"",W195*ABS(AB195-$E195)*N195*IF($J195="",1,$J195))</f>
        <v/>
      </c>
      <c r="AE195" s="47" t="str">
        <f aca="false">IF($E195="","",IF(N($B$4)&lt;=0,"Enter account size",IF(ISNA(MATCH($C195,$D$4:$D$7,0)),"Pick a market",IF($F195="","Enter stop price",IF(Q195=0,"Stop equals entry",IF(AND($D195="Long",$F195&gt;$E195),"Stop above entry for a long",IF(AND($D195="Short",$F195&lt;$E195),"Stop below entry for a short",IF(N195="","Enter multiplier",IF(AND($G195&lt;&gt;"",($G195-$E195)*($E195-$F195)&lt;=0),"Target on wrong side of entry",IF(W195=0,"Size rounds to 0: risk too small",IF(W195&lt;U195,"Capped by max position","OK")))))))))))</f>
        <v/>
      </c>
    </row>
    <row r="196" customFormat="false" ht="15" hidden="false" customHeight="false" outlineLevel="0" collapsed="false">
      <c r="A196" s="32"/>
      <c r="B196" s="33"/>
      <c r="C196" s="54"/>
      <c r="D196" s="54"/>
      <c r="E196" s="34"/>
      <c r="F196" s="34"/>
      <c r="G196" s="34"/>
      <c r="H196" s="35"/>
      <c r="I196" s="36"/>
      <c r="J196" s="37"/>
      <c r="K196" s="38"/>
      <c r="L196" s="39"/>
      <c r="M196" s="40" t="str">
        <f aca="false">IF($E196="","",IF($H196&lt;&gt;"",$H196,$B$5))</f>
        <v/>
      </c>
      <c r="N196" s="41" t="str">
        <f aca="false">IF($E196="","",IF($I196&lt;&gt;"",$I196,IFERROR(IF(N(INDEX($E$4:$E$7,MATCH($C196,$D$4:$D$7,0)))=0,"",INDEX($E$4:$E$7,MATCH($C196,$D$4:$D$7,0))),"")))</f>
        <v/>
      </c>
      <c r="O196" s="42" t="str">
        <f aca="false">IF($E196="","",IF($L196&lt;&gt;"",$L196,IFERROR(IF(N(INDEX($F$4:$F$7,MATCH($C196,$D$4:$D$7,0)))=0,"",INDEX($F$4:$F$7,MATCH($C196,$D$4:$D$7,0))),"")))</f>
        <v/>
      </c>
      <c r="P196" s="43" t="str">
        <f aca="false">IF($E196="","",N($B$4)*M196)</f>
        <v/>
      </c>
      <c r="Q196" s="44" t="str">
        <f aca="false">IF(OR($E196="",$F196=""),"",ABS($E196-$F196))</f>
        <v/>
      </c>
      <c r="R196" s="45" t="str">
        <f aca="false">IF(OR($C196&lt;&gt;"Forex",Q196=""),"",Q196/IF($K196="",0.0001,$K196))</f>
        <v/>
      </c>
      <c r="S196" s="43" t="str">
        <f aca="false">IF(OR($C196&lt;&gt;"Forex",N196=""),"",IF($K196="",0.0001,$K196)*N196*IF($J196="",1,$J196))</f>
        <v/>
      </c>
      <c r="T196" s="43" t="str">
        <f aca="false">IF(OR(Q196="",N196=""),"",IF(Q196=0,"",Q196*N196*IF($J196="",1,$J196)))</f>
        <v/>
      </c>
      <c r="U196" s="42" t="str">
        <f aca="false">IF(OR(T196="",O196=""),"",ROUNDDOWN(P196/T196/O196+0.000000001,0)*O196)</f>
        <v/>
      </c>
      <c r="V196" s="42" t="str">
        <f aca="false">IF(U196="","",IF(N(INDEX($G$4:$G$7,MATCH($C196,$D$4:$D$7,0)))=0,"",ROUNDDOWN(N($B$4)*INDEX($G$4:$G$7,MATCH($C196,$D$4:$D$7,0))/($E196*N196*IF($J196="",1,$J196))/O196+0.000000001,0)*O196))</f>
        <v/>
      </c>
      <c r="W196" s="46" t="str">
        <f aca="false">IF(U196="","",IF(V196="",U196,MIN(U196,V196)))</f>
        <v/>
      </c>
      <c r="X196" s="47" t="str">
        <f aca="false">IF($E196="","",IFERROR(INDEX($H$4:$H$7,MATCH($C196,$D$4:$D$7,0)),""))</f>
        <v/>
      </c>
      <c r="Y196" s="43" t="str">
        <f aca="false">IF(W196="","",W196*T196)</f>
        <v/>
      </c>
      <c r="Z196" s="40" t="str">
        <f aca="false">IF(OR(Y196="",N($B$4)=0),"",Y196/$B$4)</f>
        <v/>
      </c>
      <c r="AA196" s="43" t="str">
        <f aca="false">IF(W196="","",W196*$E196*N196*IF($J196="",1,$J196))</f>
        <v/>
      </c>
      <c r="AB196" s="44" t="str">
        <f aca="false">IF(OR(Q196="",N(Q196)=0),"",IF($G196&lt;&gt;"",$G196,$E196+SIGN($E196-$F196)*$B$6*Q196))</f>
        <v/>
      </c>
      <c r="AC196" s="48" t="str">
        <f aca="false">IF(AB196="","",ABS(AB196-$E196)/Q196)</f>
        <v/>
      </c>
      <c r="AD196" s="43" t="str">
        <f aca="false">IF(OR(W196="",AB196=""),"",W196*ABS(AB196-$E196)*N196*IF($J196="",1,$J196))</f>
        <v/>
      </c>
      <c r="AE196" s="47" t="str">
        <f aca="false">IF($E196="","",IF(N($B$4)&lt;=0,"Enter account size",IF(ISNA(MATCH($C196,$D$4:$D$7,0)),"Pick a market",IF($F196="","Enter stop price",IF(Q196=0,"Stop equals entry",IF(AND($D196="Long",$F196&gt;$E196),"Stop above entry for a long",IF(AND($D196="Short",$F196&lt;$E196),"Stop below entry for a short",IF(N196="","Enter multiplier",IF(AND($G196&lt;&gt;"",($G196-$E196)*($E196-$F196)&lt;=0),"Target on wrong side of entry",IF(W196=0,"Size rounds to 0: risk too small",IF(W196&lt;U196,"Capped by max position","OK")))))))))))</f>
        <v/>
      </c>
    </row>
    <row r="197" customFormat="false" ht="15" hidden="false" customHeight="false" outlineLevel="0" collapsed="false">
      <c r="A197" s="32"/>
      <c r="B197" s="33"/>
      <c r="C197" s="54"/>
      <c r="D197" s="54"/>
      <c r="E197" s="34"/>
      <c r="F197" s="34"/>
      <c r="G197" s="34"/>
      <c r="H197" s="35"/>
      <c r="I197" s="36"/>
      <c r="J197" s="37"/>
      <c r="K197" s="38"/>
      <c r="L197" s="39"/>
      <c r="M197" s="40" t="str">
        <f aca="false">IF($E197="","",IF($H197&lt;&gt;"",$H197,$B$5))</f>
        <v/>
      </c>
      <c r="N197" s="41" t="str">
        <f aca="false">IF($E197="","",IF($I197&lt;&gt;"",$I197,IFERROR(IF(N(INDEX($E$4:$E$7,MATCH($C197,$D$4:$D$7,0)))=0,"",INDEX($E$4:$E$7,MATCH($C197,$D$4:$D$7,0))),"")))</f>
        <v/>
      </c>
      <c r="O197" s="42" t="str">
        <f aca="false">IF($E197="","",IF($L197&lt;&gt;"",$L197,IFERROR(IF(N(INDEX($F$4:$F$7,MATCH($C197,$D$4:$D$7,0)))=0,"",INDEX($F$4:$F$7,MATCH($C197,$D$4:$D$7,0))),"")))</f>
        <v/>
      </c>
      <c r="P197" s="43" t="str">
        <f aca="false">IF($E197="","",N($B$4)*M197)</f>
        <v/>
      </c>
      <c r="Q197" s="44" t="str">
        <f aca="false">IF(OR($E197="",$F197=""),"",ABS($E197-$F197))</f>
        <v/>
      </c>
      <c r="R197" s="45" t="str">
        <f aca="false">IF(OR($C197&lt;&gt;"Forex",Q197=""),"",Q197/IF($K197="",0.0001,$K197))</f>
        <v/>
      </c>
      <c r="S197" s="43" t="str">
        <f aca="false">IF(OR($C197&lt;&gt;"Forex",N197=""),"",IF($K197="",0.0001,$K197)*N197*IF($J197="",1,$J197))</f>
        <v/>
      </c>
      <c r="T197" s="43" t="str">
        <f aca="false">IF(OR(Q197="",N197=""),"",IF(Q197=0,"",Q197*N197*IF($J197="",1,$J197)))</f>
        <v/>
      </c>
      <c r="U197" s="42" t="str">
        <f aca="false">IF(OR(T197="",O197=""),"",ROUNDDOWN(P197/T197/O197+0.000000001,0)*O197)</f>
        <v/>
      </c>
      <c r="V197" s="42" t="str">
        <f aca="false">IF(U197="","",IF(N(INDEX($G$4:$G$7,MATCH($C197,$D$4:$D$7,0)))=0,"",ROUNDDOWN(N($B$4)*INDEX($G$4:$G$7,MATCH($C197,$D$4:$D$7,0))/($E197*N197*IF($J197="",1,$J197))/O197+0.000000001,0)*O197))</f>
        <v/>
      </c>
      <c r="W197" s="46" t="str">
        <f aca="false">IF(U197="","",IF(V197="",U197,MIN(U197,V197)))</f>
        <v/>
      </c>
      <c r="X197" s="47" t="str">
        <f aca="false">IF($E197="","",IFERROR(INDEX($H$4:$H$7,MATCH($C197,$D$4:$D$7,0)),""))</f>
        <v/>
      </c>
      <c r="Y197" s="43" t="str">
        <f aca="false">IF(W197="","",W197*T197)</f>
        <v/>
      </c>
      <c r="Z197" s="40" t="str">
        <f aca="false">IF(OR(Y197="",N($B$4)=0),"",Y197/$B$4)</f>
        <v/>
      </c>
      <c r="AA197" s="43" t="str">
        <f aca="false">IF(W197="","",W197*$E197*N197*IF($J197="",1,$J197))</f>
        <v/>
      </c>
      <c r="AB197" s="44" t="str">
        <f aca="false">IF(OR(Q197="",N(Q197)=0),"",IF($G197&lt;&gt;"",$G197,$E197+SIGN($E197-$F197)*$B$6*Q197))</f>
        <v/>
      </c>
      <c r="AC197" s="48" t="str">
        <f aca="false">IF(AB197="","",ABS(AB197-$E197)/Q197)</f>
        <v/>
      </c>
      <c r="AD197" s="43" t="str">
        <f aca="false">IF(OR(W197="",AB197=""),"",W197*ABS(AB197-$E197)*N197*IF($J197="",1,$J197))</f>
        <v/>
      </c>
      <c r="AE197" s="47" t="str">
        <f aca="false">IF($E197="","",IF(N($B$4)&lt;=0,"Enter account size",IF(ISNA(MATCH($C197,$D$4:$D$7,0)),"Pick a market",IF($F197="","Enter stop price",IF(Q197=0,"Stop equals entry",IF(AND($D197="Long",$F197&gt;$E197),"Stop above entry for a long",IF(AND($D197="Short",$F197&lt;$E197),"Stop below entry for a short",IF(N197="","Enter multiplier",IF(AND($G197&lt;&gt;"",($G197-$E197)*($E197-$F197)&lt;=0),"Target on wrong side of entry",IF(W197=0,"Size rounds to 0: risk too small",IF(W197&lt;U197,"Capped by max position","OK")))))))))))</f>
        <v/>
      </c>
    </row>
    <row r="198" customFormat="false" ht="15" hidden="false" customHeight="false" outlineLevel="0" collapsed="false">
      <c r="A198" s="32"/>
      <c r="B198" s="33"/>
      <c r="C198" s="54"/>
      <c r="D198" s="54"/>
      <c r="E198" s="34"/>
      <c r="F198" s="34"/>
      <c r="G198" s="34"/>
      <c r="H198" s="35"/>
      <c r="I198" s="36"/>
      <c r="J198" s="37"/>
      <c r="K198" s="38"/>
      <c r="L198" s="39"/>
      <c r="M198" s="40" t="str">
        <f aca="false">IF($E198="","",IF($H198&lt;&gt;"",$H198,$B$5))</f>
        <v/>
      </c>
      <c r="N198" s="41" t="str">
        <f aca="false">IF($E198="","",IF($I198&lt;&gt;"",$I198,IFERROR(IF(N(INDEX($E$4:$E$7,MATCH($C198,$D$4:$D$7,0)))=0,"",INDEX($E$4:$E$7,MATCH($C198,$D$4:$D$7,0))),"")))</f>
        <v/>
      </c>
      <c r="O198" s="42" t="str">
        <f aca="false">IF($E198="","",IF($L198&lt;&gt;"",$L198,IFERROR(IF(N(INDEX($F$4:$F$7,MATCH($C198,$D$4:$D$7,0)))=0,"",INDEX($F$4:$F$7,MATCH($C198,$D$4:$D$7,0))),"")))</f>
        <v/>
      </c>
      <c r="P198" s="43" t="str">
        <f aca="false">IF($E198="","",N($B$4)*M198)</f>
        <v/>
      </c>
      <c r="Q198" s="44" t="str">
        <f aca="false">IF(OR($E198="",$F198=""),"",ABS($E198-$F198))</f>
        <v/>
      </c>
      <c r="R198" s="45" t="str">
        <f aca="false">IF(OR($C198&lt;&gt;"Forex",Q198=""),"",Q198/IF($K198="",0.0001,$K198))</f>
        <v/>
      </c>
      <c r="S198" s="43" t="str">
        <f aca="false">IF(OR($C198&lt;&gt;"Forex",N198=""),"",IF($K198="",0.0001,$K198)*N198*IF($J198="",1,$J198))</f>
        <v/>
      </c>
      <c r="T198" s="43" t="str">
        <f aca="false">IF(OR(Q198="",N198=""),"",IF(Q198=0,"",Q198*N198*IF($J198="",1,$J198)))</f>
        <v/>
      </c>
      <c r="U198" s="42" t="str">
        <f aca="false">IF(OR(T198="",O198=""),"",ROUNDDOWN(P198/T198/O198+0.000000001,0)*O198)</f>
        <v/>
      </c>
      <c r="V198" s="42" t="str">
        <f aca="false">IF(U198="","",IF(N(INDEX($G$4:$G$7,MATCH($C198,$D$4:$D$7,0)))=0,"",ROUNDDOWN(N($B$4)*INDEX($G$4:$G$7,MATCH($C198,$D$4:$D$7,0))/($E198*N198*IF($J198="",1,$J198))/O198+0.000000001,0)*O198))</f>
        <v/>
      </c>
      <c r="W198" s="46" t="str">
        <f aca="false">IF(U198="","",IF(V198="",U198,MIN(U198,V198)))</f>
        <v/>
      </c>
      <c r="X198" s="47" t="str">
        <f aca="false">IF($E198="","",IFERROR(INDEX($H$4:$H$7,MATCH($C198,$D$4:$D$7,0)),""))</f>
        <v/>
      </c>
      <c r="Y198" s="43" t="str">
        <f aca="false">IF(W198="","",W198*T198)</f>
        <v/>
      </c>
      <c r="Z198" s="40" t="str">
        <f aca="false">IF(OR(Y198="",N($B$4)=0),"",Y198/$B$4)</f>
        <v/>
      </c>
      <c r="AA198" s="43" t="str">
        <f aca="false">IF(W198="","",W198*$E198*N198*IF($J198="",1,$J198))</f>
        <v/>
      </c>
      <c r="AB198" s="44" t="str">
        <f aca="false">IF(OR(Q198="",N(Q198)=0),"",IF($G198&lt;&gt;"",$G198,$E198+SIGN($E198-$F198)*$B$6*Q198))</f>
        <v/>
      </c>
      <c r="AC198" s="48" t="str">
        <f aca="false">IF(AB198="","",ABS(AB198-$E198)/Q198)</f>
        <v/>
      </c>
      <c r="AD198" s="43" t="str">
        <f aca="false">IF(OR(W198="",AB198=""),"",W198*ABS(AB198-$E198)*N198*IF($J198="",1,$J198))</f>
        <v/>
      </c>
      <c r="AE198" s="47" t="str">
        <f aca="false">IF($E198="","",IF(N($B$4)&lt;=0,"Enter account size",IF(ISNA(MATCH($C198,$D$4:$D$7,0)),"Pick a market",IF($F198="","Enter stop price",IF(Q198=0,"Stop equals entry",IF(AND($D198="Long",$F198&gt;$E198),"Stop above entry for a long",IF(AND($D198="Short",$F198&lt;$E198),"Stop below entry for a short",IF(N198="","Enter multiplier",IF(AND($G198&lt;&gt;"",($G198-$E198)*($E198-$F198)&lt;=0),"Target on wrong side of entry",IF(W198=0,"Size rounds to 0: risk too small",IF(W198&lt;U198,"Capped by max position","OK")))))))))))</f>
        <v/>
      </c>
    </row>
    <row r="199" customFormat="false" ht="15" hidden="false" customHeight="false" outlineLevel="0" collapsed="false">
      <c r="A199" s="32"/>
      <c r="B199" s="33"/>
      <c r="C199" s="54"/>
      <c r="D199" s="54"/>
      <c r="E199" s="34"/>
      <c r="F199" s="34"/>
      <c r="G199" s="34"/>
      <c r="H199" s="35"/>
      <c r="I199" s="36"/>
      <c r="J199" s="37"/>
      <c r="K199" s="38"/>
      <c r="L199" s="39"/>
      <c r="M199" s="40" t="str">
        <f aca="false">IF($E199="","",IF($H199&lt;&gt;"",$H199,$B$5))</f>
        <v/>
      </c>
      <c r="N199" s="41" t="str">
        <f aca="false">IF($E199="","",IF($I199&lt;&gt;"",$I199,IFERROR(IF(N(INDEX($E$4:$E$7,MATCH($C199,$D$4:$D$7,0)))=0,"",INDEX($E$4:$E$7,MATCH($C199,$D$4:$D$7,0))),"")))</f>
        <v/>
      </c>
      <c r="O199" s="42" t="str">
        <f aca="false">IF($E199="","",IF($L199&lt;&gt;"",$L199,IFERROR(IF(N(INDEX($F$4:$F$7,MATCH($C199,$D$4:$D$7,0)))=0,"",INDEX($F$4:$F$7,MATCH($C199,$D$4:$D$7,0))),"")))</f>
        <v/>
      </c>
      <c r="P199" s="43" t="str">
        <f aca="false">IF($E199="","",N($B$4)*M199)</f>
        <v/>
      </c>
      <c r="Q199" s="44" t="str">
        <f aca="false">IF(OR($E199="",$F199=""),"",ABS($E199-$F199))</f>
        <v/>
      </c>
      <c r="R199" s="45" t="str">
        <f aca="false">IF(OR($C199&lt;&gt;"Forex",Q199=""),"",Q199/IF($K199="",0.0001,$K199))</f>
        <v/>
      </c>
      <c r="S199" s="43" t="str">
        <f aca="false">IF(OR($C199&lt;&gt;"Forex",N199=""),"",IF($K199="",0.0001,$K199)*N199*IF($J199="",1,$J199))</f>
        <v/>
      </c>
      <c r="T199" s="43" t="str">
        <f aca="false">IF(OR(Q199="",N199=""),"",IF(Q199=0,"",Q199*N199*IF($J199="",1,$J199)))</f>
        <v/>
      </c>
      <c r="U199" s="42" t="str">
        <f aca="false">IF(OR(T199="",O199=""),"",ROUNDDOWN(P199/T199/O199+0.000000001,0)*O199)</f>
        <v/>
      </c>
      <c r="V199" s="42" t="str">
        <f aca="false">IF(U199="","",IF(N(INDEX($G$4:$G$7,MATCH($C199,$D$4:$D$7,0)))=0,"",ROUNDDOWN(N($B$4)*INDEX($G$4:$G$7,MATCH($C199,$D$4:$D$7,0))/($E199*N199*IF($J199="",1,$J199))/O199+0.000000001,0)*O199))</f>
        <v/>
      </c>
      <c r="W199" s="46" t="str">
        <f aca="false">IF(U199="","",IF(V199="",U199,MIN(U199,V199)))</f>
        <v/>
      </c>
      <c r="X199" s="47" t="str">
        <f aca="false">IF($E199="","",IFERROR(INDEX($H$4:$H$7,MATCH($C199,$D$4:$D$7,0)),""))</f>
        <v/>
      </c>
      <c r="Y199" s="43" t="str">
        <f aca="false">IF(W199="","",W199*T199)</f>
        <v/>
      </c>
      <c r="Z199" s="40" t="str">
        <f aca="false">IF(OR(Y199="",N($B$4)=0),"",Y199/$B$4)</f>
        <v/>
      </c>
      <c r="AA199" s="43" t="str">
        <f aca="false">IF(W199="","",W199*$E199*N199*IF($J199="",1,$J199))</f>
        <v/>
      </c>
      <c r="AB199" s="44" t="str">
        <f aca="false">IF(OR(Q199="",N(Q199)=0),"",IF($G199&lt;&gt;"",$G199,$E199+SIGN($E199-$F199)*$B$6*Q199))</f>
        <v/>
      </c>
      <c r="AC199" s="48" t="str">
        <f aca="false">IF(AB199="","",ABS(AB199-$E199)/Q199)</f>
        <v/>
      </c>
      <c r="AD199" s="43" t="str">
        <f aca="false">IF(OR(W199="",AB199=""),"",W199*ABS(AB199-$E199)*N199*IF($J199="",1,$J199))</f>
        <v/>
      </c>
      <c r="AE199" s="47" t="str">
        <f aca="false">IF($E199="","",IF(N($B$4)&lt;=0,"Enter account size",IF(ISNA(MATCH($C199,$D$4:$D$7,0)),"Pick a market",IF($F199="","Enter stop price",IF(Q199=0,"Stop equals entry",IF(AND($D199="Long",$F199&gt;$E199),"Stop above entry for a long",IF(AND($D199="Short",$F199&lt;$E199),"Stop below entry for a short",IF(N199="","Enter multiplier",IF(AND($G199&lt;&gt;"",($G199-$E199)*($E199-$F199)&lt;=0),"Target on wrong side of entry",IF(W199=0,"Size rounds to 0: risk too small",IF(W199&lt;U199,"Capped by max position","OK")))))))))))</f>
        <v/>
      </c>
    </row>
    <row r="200" customFormat="false" ht="15" hidden="false" customHeight="false" outlineLevel="0" collapsed="false">
      <c r="A200" s="32"/>
      <c r="B200" s="33"/>
      <c r="C200" s="54"/>
      <c r="D200" s="54"/>
      <c r="E200" s="34"/>
      <c r="F200" s="34"/>
      <c r="G200" s="34"/>
      <c r="H200" s="35"/>
      <c r="I200" s="36"/>
      <c r="J200" s="37"/>
      <c r="K200" s="38"/>
      <c r="L200" s="39"/>
      <c r="M200" s="40" t="str">
        <f aca="false">IF($E200="","",IF($H200&lt;&gt;"",$H200,$B$5))</f>
        <v/>
      </c>
      <c r="N200" s="41" t="str">
        <f aca="false">IF($E200="","",IF($I200&lt;&gt;"",$I200,IFERROR(IF(N(INDEX($E$4:$E$7,MATCH($C200,$D$4:$D$7,0)))=0,"",INDEX($E$4:$E$7,MATCH($C200,$D$4:$D$7,0))),"")))</f>
        <v/>
      </c>
      <c r="O200" s="42" t="str">
        <f aca="false">IF($E200="","",IF($L200&lt;&gt;"",$L200,IFERROR(IF(N(INDEX($F$4:$F$7,MATCH($C200,$D$4:$D$7,0)))=0,"",INDEX($F$4:$F$7,MATCH($C200,$D$4:$D$7,0))),"")))</f>
        <v/>
      </c>
      <c r="P200" s="43" t="str">
        <f aca="false">IF($E200="","",N($B$4)*M200)</f>
        <v/>
      </c>
      <c r="Q200" s="44" t="str">
        <f aca="false">IF(OR($E200="",$F200=""),"",ABS($E200-$F200))</f>
        <v/>
      </c>
      <c r="R200" s="45" t="str">
        <f aca="false">IF(OR($C200&lt;&gt;"Forex",Q200=""),"",Q200/IF($K200="",0.0001,$K200))</f>
        <v/>
      </c>
      <c r="S200" s="43" t="str">
        <f aca="false">IF(OR($C200&lt;&gt;"Forex",N200=""),"",IF($K200="",0.0001,$K200)*N200*IF($J200="",1,$J200))</f>
        <v/>
      </c>
      <c r="T200" s="43" t="str">
        <f aca="false">IF(OR(Q200="",N200=""),"",IF(Q200=0,"",Q200*N200*IF($J200="",1,$J200)))</f>
        <v/>
      </c>
      <c r="U200" s="42" t="str">
        <f aca="false">IF(OR(T200="",O200=""),"",ROUNDDOWN(P200/T200/O200+0.000000001,0)*O200)</f>
        <v/>
      </c>
      <c r="V200" s="42" t="str">
        <f aca="false">IF(U200="","",IF(N(INDEX($G$4:$G$7,MATCH($C200,$D$4:$D$7,0)))=0,"",ROUNDDOWN(N($B$4)*INDEX($G$4:$G$7,MATCH($C200,$D$4:$D$7,0))/($E200*N200*IF($J200="",1,$J200))/O200+0.000000001,0)*O200))</f>
        <v/>
      </c>
      <c r="W200" s="46" t="str">
        <f aca="false">IF(U200="","",IF(V200="",U200,MIN(U200,V200)))</f>
        <v/>
      </c>
      <c r="X200" s="47" t="str">
        <f aca="false">IF($E200="","",IFERROR(INDEX($H$4:$H$7,MATCH($C200,$D$4:$D$7,0)),""))</f>
        <v/>
      </c>
      <c r="Y200" s="43" t="str">
        <f aca="false">IF(W200="","",W200*T200)</f>
        <v/>
      </c>
      <c r="Z200" s="40" t="str">
        <f aca="false">IF(OR(Y200="",N($B$4)=0),"",Y200/$B$4)</f>
        <v/>
      </c>
      <c r="AA200" s="43" t="str">
        <f aca="false">IF(W200="","",W200*$E200*N200*IF($J200="",1,$J200))</f>
        <v/>
      </c>
      <c r="AB200" s="44" t="str">
        <f aca="false">IF(OR(Q200="",N(Q200)=0),"",IF($G200&lt;&gt;"",$G200,$E200+SIGN($E200-$F200)*$B$6*Q200))</f>
        <v/>
      </c>
      <c r="AC200" s="48" t="str">
        <f aca="false">IF(AB200="","",ABS(AB200-$E200)/Q200)</f>
        <v/>
      </c>
      <c r="AD200" s="43" t="str">
        <f aca="false">IF(OR(W200="",AB200=""),"",W200*ABS(AB200-$E200)*N200*IF($J200="",1,$J200))</f>
        <v/>
      </c>
      <c r="AE200" s="47" t="str">
        <f aca="false">IF($E200="","",IF(N($B$4)&lt;=0,"Enter account size",IF(ISNA(MATCH($C200,$D$4:$D$7,0)),"Pick a market",IF($F200="","Enter stop price",IF(Q200=0,"Stop equals entry",IF(AND($D200="Long",$F200&gt;$E200),"Stop above entry for a long",IF(AND($D200="Short",$F200&lt;$E200),"Stop below entry for a short",IF(N200="","Enter multiplier",IF(AND($G200&lt;&gt;"",($G200-$E200)*($E200-$F200)&lt;=0),"Target on wrong side of entry",IF(W200=0,"Size rounds to 0: risk too small",IF(W200&lt;U200,"Capped by max position","OK")))))))))))</f>
        <v/>
      </c>
    </row>
    <row r="201" customFormat="false" ht="15" hidden="false" customHeight="false" outlineLevel="0" collapsed="false">
      <c r="A201" s="32"/>
      <c r="B201" s="33"/>
      <c r="C201" s="54"/>
      <c r="D201" s="54"/>
      <c r="E201" s="34"/>
      <c r="F201" s="34"/>
      <c r="G201" s="34"/>
      <c r="H201" s="35"/>
      <c r="I201" s="36"/>
      <c r="J201" s="37"/>
      <c r="K201" s="38"/>
      <c r="L201" s="39"/>
      <c r="M201" s="40" t="str">
        <f aca="false">IF($E201="","",IF($H201&lt;&gt;"",$H201,$B$5))</f>
        <v/>
      </c>
      <c r="N201" s="41" t="str">
        <f aca="false">IF($E201="","",IF($I201&lt;&gt;"",$I201,IFERROR(IF(N(INDEX($E$4:$E$7,MATCH($C201,$D$4:$D$7,0)))=0,"",INDEX($E$4:$E$7,MATCH($C201,$D$4:$D$7,0))),"")))</f>
        <v/>
      </c>
      <c r="O201" s="42" t="str">
        <f aca="false">IF($E201="","",IF($L201&lt;&gt;"",$L201,IFERROR(IF(N(INDEX($F$4:$F$7,MATCH($C201,$D$4:$D$7,0)))=0,"",INDEX($F$4:$F$7,MATCH($C201,$D$4:$D$7,0))),"")))</f>
        <v/>
      </c>
      <c r="P201" s="43" t="str">
        <f aca="false">IF($E201="","",N($B$4)*M201)</f>
        <v/>
      </c>
      <c r="Q201" s="44" t="str">
        <f aca="false">IF(OR($E201="",$F201=""),"",ABS($E201-$F201))</f>
        <v/>
      </c>
      <c r="R201" s="45" t="str">
        <f aca="false">IF(OR($C201&lt;&gt;"Forex",Q201=""),"",Q201/IF($K201="",0.0001,$K201))</f>
        <v/>
      </c>
      <c r="S201" s="43" t="str">
        <f aca="false">IF(OR($C201&lt;&gt;"Forex",N201=""),"",IF($K201="",0.0001,$K201)*N201*IF($J201="",1,$J201))</f>
        <v/>
      </c>
      <c r="T201" s="43" t="str">
        <f aca="false">IF(OR(Q201="",N201=""),"",IF(Q201=0,"",Q201*N201*IF($J201="",1,$J201)))</f>
        <v/>
      </c>
      <c r="U201" s="42" t="str">
        <f aca="false">IF(OR(T201="",O201=""),"",ROUNDDOWN(P201/T201/O201+0.000000001,0)*O201)</f>
        <v/>
      </c>
      <c r="V201" s="42" t="str">
        <f aca="false">IF(U201="","",IF(N(INDEX($G$4:$G$7,MATCH($C201,$D$4:$D$7,0)))=0,"",ROUNDDOWN(N($B$4)*INDEX($G$4:$G$7,MATCH($C201,$D$4:$D$7,0))/($E201*N201*IF($J201="",1,$J201))/O201+0.000000001,0)*O201))</f>
        <v/>
      </c>
      <c r="W201" s="46" t="str">
        <f aca="false">IF(U201="","",IF(V201="",U201,MIN(U201,V201)))</f>
        <v/>
      </c>
      <c r="X201" s="47" t="str">
        <f aca="false">IF($E201="","",IFERROR(INDEX($H$4:$H$7,MATCH($C201,$D$4:$D$7,0)),""))</f>
        <v/>
      </c>
      <c r="Y201" s="43" t="str">
        <f aca="false">IF(W201="","",W201*T201)</f>
        <v/>
      </c>
      <c r="Z201" s="40" t="str">
        <f aca="false">IF(OR(Y201="",N($B$4)=0),"",Y201/$B$4)</f>
        <v/>
      </c>
      <c r="AA201" s="43" t="str">
        <f aca="false">IF(W201="","",W201*$E201*N201*IF($J201="",1,$J201))</f>
        <v/>
      </c>
      <c r="AB201" s="44" t="str">
        <f aca="false">IF(OR(Q201="",N(Q201)=0),"",IF($G201&lt;&gt;"",$G201,$E201+SIGN($E201-$F201)*$B$6*Q201))</f>
        <v/>
      </c>
      <c r="AC201" s="48" t="str">
        <f aca="false">IF(AB201="","",ABS(AB201-$E201)/Q201)</f>
        <v/>
      </c>
      <c r="AD201" s="43" t="str">
        <f aca="false">IF(OR(W201="",AB201=""),"",W201*ABS(AB201-$E201)*N201*IF($J201="",1,$J201))</f>
        <v/>
      </c>
      <c r="AE201" s="47" t="str">
        <f aca="false">IF($E201="","",IF(N($B$4)&lt;=0,"Enter account size",IF(ISNA(MATCH($C201,$D$4:$D$7,0)),"Pick a market",IF($F201="","Enter stop price",IF(Q201=0,"Stop equals entry",IF(AND($D201="Long",$F201&gt;$E201),"Stop above entry for a long",IF(AND($D201="Short",$F201&lt;$E201),"Stop below entry for a short",IF(N201="","Enter multiplier",IF(AND($G201&lt;&gt;"",($G201-$E201)*($E201-$F201)&lt;=0),"Target on wrong side of entry",IF(W201=0,"Size rounds to 0: risk too small",IF(W201&lt;U201,"Capped by max position","OK")))))))))))</f>
        <v/>
      </c>
    </row>
    <row r="202" customFormat="false" ht="15" hidden="false" customHeight="false" outlineLevel="0" collapsed="false">
      <c r="A202" s="32"/>
      <c r="B202" s="33"/>
      <c r="C202" s="54"/>
      <c r="D202" s="54"/>
      <c r="E202" s="34"/>
      <c r="F202" s="34"/>
      <c r="G202" s="34"/>
      <c r="H202" s="35"/>
      <c r="I202" s="36"/>
      <c r="J202" s="37"/>
      <c r="K202" s="38"/>
      <c r="L202" s="39"/>
      <c r="M202" s="40" t="str">
        <f aca="false">IF($E202="","",IF($H202&lt;&gt;"",$H202,$B$5))</f>
        <v/>
      </c>
      <c r="N202" s="41" t="str">
        <f aca="false">IF($E202="","",IF($I202&lt;&gt;"",$I202,IFERROR(IF(N(INDEX($E$4:$E$7,MATCH($C202,$D$4:$D$7,0)))=0,"",INDEX($E$4:$E$7,MATCH($C202,$D$4:$D$7,0))),"")))</f>
        <v/>
      </c>
      <c r="O202" s="42" t="str">
        <f aca="false">IF($E202="","",IF($L202&lt;&gt;"",$L202,IFERROR(IF(N(INDEX($F$4:$F$7,MATCH($C202,$D$4:$D$7,0)))=0,"",INDEX($F$4:$F$7,MATCH($C202,$D$4:$D$7,0))),"")))</f>
        <v/>
      </c>
      <c r="P202" s="43" t="str">
        <f aca="false">IF($E202="","",N($B$4)*M202)</f>
        <v/>
      </c>
      <c r="Q202" s="44" t="str">
        <f aca="false">IF(OR($E202="",$F202=""),"",ABS($E202-$F202))</f>
        <v/>
      </c>
      <c r="R202" s="45" t="str">
        <f aca="false">IF(OR($C202&lt;&gt;"Forex",Q202=""),"",Q202/IF($K202="",0.0001,$K202))</f>
        <v/>
      </c>
      <c r="S202" s="43" t="str">
        <f aca="false">IF(OR($C202&lt;&gt;"Forex",N202=""),"",IF($K202="",0.0001,$K202)*N202*IF($J202="",1,$J202))</f>
        <v/>
      </c>
      <c r="T202" s="43" t="str">
        <f aca="false">IF(OR(Q202="",N202=""),"",IF(Q202=0,"",Q202*N202*IF($J202="",1,$J202)))</f>
        <v/>
      </c>
      <c r="U202" s="42" t="str">
        <f aca="false">IF(OR(T202="",O202=""),"",ROUNDDOWN(P202/T202/O202+0.000000001,0)*O202)</f>
        <v/>
      </c>
      <c r="V202" s="42" t="str">
        <f aca="false">IF(U202="","",IF(N(INDEX($G$4:$G$7,MATCH($C202,$D$4:$D$7,0)))=0,"",ROUNDDOWN(N($B$4)*INDEX($G$4:$G$7,MATCH($C202,$D$4:$D$7,0))/($E202*N202*IF($J202="",1,$J202))/O202+0.000000001,0)*O202))</f>
        <v/>
      </c>
      <c r="W202" s="46" t="str">
        <f aca="false">IF(U202="","",IF(V202="",U202,MIN(U202,V202)))</f>
        <v/>
      </c>
      <c r="X202" s="47" t="str">
        <f aca="false">IF($E202="","",IFERROR(INDEX($H$4:$H$7,MATCH($C202,$D$4:$D$7,0)),""))</f>
        <v/>
      </c>
      <c r="Y202" s="43" t="str">
        <f aca="false">IF(W202="","",W202*T202)</f>
        <v/>
      </c>
      <c r="Z202" s="40" t="str">
        <f aca="false">IF(OR(Y202="",N($B$4)=0),"",Y202/$B$4)</f>
        <v/>
      </c>
      <c r="AA202" s="43" t="str">
        <f aca="false">IF(W202="","",W202*$E202*N202*IF($J202="",1,$J202))</f>
        <v/>
      </c>
      <c r="AB202" s="44" t="str">
        <f aca="false">IF(OR(Q202="",N(Q202)=0),"",IF($G202&lt;&gt;"",$G202,$E202+SIGN($E202-$F202)*$B$6*Q202))</f>
        <v/>
      </c>
      <c r="AC202" s="48" t="str">
        <f aca="false">IF(AB202="","",ABS(AB202-$E202)/Q202)</f>
        <v/>
      </c>
      <c r="AD202" s="43" t="str">
        <f aca="false">IF(OR(W202="",AB202=""),"",W202*ABS(AB202-$E202)*N202*IF($J202="",1,$J202))</f>
        <v/>
      </c>
      <c r="AE202" s="47" t="str">
        <f aca="false">IF($E202="","",IF(N($B$4)&lt;=0,"Enter account size",IF(ISNA(MATCH($C202,$D$4:$D$7,0)),"Pick a market",IF($F202="","Enter stop price",IF(Q202=0,"Stop equals entry",IF(AND($D202="Long",$F202&gt;$E202),"Stop above entry for a long",IF(AND($D202="Short",$F202&lt;$E202),"Stop below entry for a short",IF(N202="","Enter multiplier",IF(AND($G202&lt;&gt;"",($G202-$E202)*($E202-$F202)&lt;=0),"Target on wrong side of entry",IF(W202=0,"Size rounds to 0: risk too small",IF(W202&lt;U202,"Capped by max position","OK")))))))))))</f>
        <v/>
      </c>
    </row>
    <row r="203" customFormat="false" ht="15" hidden="false" customHeight="false" outlineLevel="0" collapsed="false">
      <c r="A203" s="32"/>
      <c r="B203" s="33"/>
      <c r="C203" s="54"/>
      <c r="D203" s="54"/>
      <c r="E203" s="34"/>
      <c r="F203" s="34"/>
      <c r="G203" s="34"/>
      <c r="H203" s="35"/>
      <c r="I203" s="36"/>
      <c r="J203" s="37"/>
      <c r="K203" s="38"/>
      <c r="L203" s="39"/>
      <c r="M203" s="40" t="str">
        <f aca="false">IF($E203="","",IF($H203&lt;&gt;"",$H203,$B$5))</f>
        <v/>
      </c>
      <c r="N203" s="41" t="str">
        <f aca="false">IF($E203="","",IF($I203&lt;&gt;"",$I203,IFERROR(IF(N(INDEX($E$4:$E$7,MATCH($C203,$D$4:$D$7,0)))=0,"",INDEX($E$4:$E$7,MATCH($C203,$D$4:$D$7,0))),"")))</f>
        <v/>
      </c>
      <c r="O203" s="42" t="str">
        <f aca="false">IF($E203="","",IF($L203&lt;&gt;"",$L203,IFERROR(IF(N(INDEX($F$4:$F$7,MATCH($C203,$D$4:$D$7,0)))=0,"",INDEX($F$4:$F$7,MATCH($C203,$D$4:$D$7,0))),"")))</f>
        <v/>
      </c>
      <c r="P203" s="43" t="str">
        <f aca="false">IF($E203="","",N($B$4)*M203)</f>
        <v/>
      </c>
      <c r="Q203" s="44" t="str">
        <f aca="false">IF(OR($E203="",$F203=""),"",ABS($E203-$F203))</f>
        <v/>
      </c>
      <c r="R203" s="45" t="str">
        <f aca="false">IF(OR($C203&lt;&gt;"Forex",Q203=""),"",Q203/IF($K203="",0.0001,$K203))</f>
        <v/>
      </c>
      <c r="S203" s="43" t="str">
        <f aca="false">IF(OR($C203&lt;&gt;"Forex",N203=""),"",IF($K203="",0.0001,$K203)*N203*IF($J203="",1,$J203))</f>
        <v/>
      </c>
      <c r="T203" s="43" t="str">
        <f aca="false">IF(OR(Q203="",N203=""),"",IF(Q203=0,"",Q203*N203*IF($J203="",1,$J203)))</f>
        <v/>
      </c>
      <c r="U203" s="42" t="str">
        <f aca="false">IF(OR(T203="",O203=""),"",ROUNDDOWN(P203/T203/O203+0.000000001,0)*O203)</f>
        <v/>
      </c>
      <c r="V203" s="42" t="str">
        <f aca="false">IF(U203="","",IF(N(INDEX($G$4:$G$7,MATCH($C203,$D$4:$D$7,0)))=0,"",ROUNDDOWN(N($B$4)*INDEX($G$4:$G$7,MATCH($C203,$D$4:$D$7,0))/($E203*N203*IF($J203="",1,$J203))/O203+0.000000001,0)*O203))</f>
        <v/>
      </c>
      <c r="W203" s="46" t="str">
        <f aca="false">IF(U203="","",IF(V203="",U203,MIN(U203,V203)))</f>
        <v/>
      </c>
      <c r="X203" s="47" t="str">
        <f aca="false">IF($E203="","",IFERROR(INDEX($H$4:$H$7,MATCH($C203,$D$4:$D$7,0)),""))</f>
        <v/>
      </c>
      <c r="Y203" s="43" t="str">
        <f aca="false">IF(W203="","",W203*T203)</f>
        <v/>
      </c>
      <c r="Z203" s="40" t="str">
        <f aca="false">IF(OR(Y203="",N($B$4)=0),"",Y203/$B$4)</f>
        <v/>
      </c>
      <c r="AA203" s="43" t="str">
        <f aca="false">IF(W203="","",W203*$E203*N203*IF($J203="",1,$J203))</f>
        <v/>
      </c>
      <c r="AB203" s="44" t="str">
        <f aca="false">IF(OR(Q203="",N(Q203)=0),"",IF($G203&lt;&gt;"",$G203,$E203+SIGN($E203-$F203)*$B$6*Q203))</f>
        <v/>
      </c>
      <c r="AC203" s="48" t="str">
        <f aca="false">IF(AB203="","",ABS(AB203-$E203)/Q203)</f>
        <v/>
      </c>
      <c r="AD203" s="43" t="str">
        <f aca="false">IF(OR(W203="",AB203=""),"",W203*ABS(AB203-$E203)*N203*IF($J203="",1,$J203))</f>
        <v/>
      </c>
      <c r="AE203" s="47" t="str">
        <f aca="false">IF($E203="","",IF(N($B$4)&lt;=0,"Enter account size",IF(ISNA(MATCH($C203,$D$4:$D$7,0)),"Pick a market",IF($F203="","Enter stop price",IF(Q203=0,"Stop equals entry",IF(AND($D203="Long",$F203&gt;$E203),"Stop above entry for a long",IF(AND($D203="Short",$F203&lt;$E203),"Stop below entry for a short",IF(N203="","Enter multiplier",IF(AND($G203&lt;&gt;"",($G203-$E203)*($E203-$F203)&lt;=0),"Target on wrong side of entry",IF(W203=0,"Size rounds to 0: risk too small",IF(W203&lt;U203,"Capped by max position","OK")))))))))))</f>
        <v/>
      </c>
    </row>
    <row r="204" customFormat="false" ht="15" hidden="false" customHeight="false" outlineLevel="0" collapsed="false">
      <c r="A204" s="32"/>
      <c r="B204" s="33"/>
      <c r="C204" s="54"/>
      <c r="D204" s="54"/>
      <c r="E204" s="34"/>
      <c r="F204" s="34"/>
      <c r="G204" s="34"/>
      <c r="H204" s="35"/>
      <c r="I204" s="36"/>
      <c r="J204" s="37"/>
      <c r="K204" s="38"/>
      <c r="L204" s="39"/>
      <c r="M204" s="40" t="str">
        <f aca="false">IF($E204="","",IF($H204&lt;&gt;"",$H204,$B$5))</f>
        <v/>
      </c>
      <c r="N204" s="41" t="str">
        <f aca="false">IF($E204="","",IF($I204&lt;&gt;"",$I204,IFERROR(IF(N(INDEX($E$4:$E$7,MATCH($C204,$D$4:$D$7,0)))=0,"",INDEX($E$4:$E$7,MATCH($C204,$D$4:$D$7,0))),"")))</f>
        <v/>
      </c>
      <c r="O204" s="42" t="str">
        <f aca="false">IF($E204="","",IF($L204&lt;&gt;"",$L204,IFERROR(IF(N(INDEX($F$4:$F$7,MATCH($C204,$D$4:$D$7,0)))=0,"",INDEX($F$4:$F$7,MATCH($C204,$D$4:$D$7,0))),"")))</f>
        <v/>
      </c>
      <c r="P204" s="43" t="str">
        <f aca="false">IF($E204="","",N($B$4)*M204)</f>
        <v/>
      </c>
      <c r="Q204" s="44" t="str">
        <f aca="false">IF(OR($E204="",$F204=""),"",ABS($E204-$F204))</f>
        <v/>
      </c>
      <c r="R204" s="45" t="str">
        <f aca="false">IF(OR($C204&lt;&gt;"Forex",Q204=""),"",Q204/IF($K204="",0.0001,$K204))</f>
        <v/>
      </c>
      <c r="S204" s="43" t="str">
        <f aca="false">IF(OR($C204&lt;&gt;"Forex",N204=""),"",IF($K204="",0.0001,$K204)*N204*IF($J204="",1,$J204))</f>
        <v/>
      </c>
      <c r="T204" s="43" t="str">
        <f aca="false">IF(OR(Q204="",N204=""),"",IF(Q204=0,"",Q204*N204*IF($J204="",1,$J204)))</f>
        <v/>
      </c>
      <c r="U204" s="42" t="str">
        <f aca="false">IF(OR(T204="",O204=""),"",ROUNDDOWN(P204/T204/O204+0.000000001,0)*O204)</f>
        <v/>
      </c>
      <c r="V204" s="42" t="str">
        <f aca="false">IF(U204="","",IF(N(INDEX($G$4:$G$7,MATCH($C204,$D$4:$D$7,0)))=0,"",ROUNDDOWN(N($B$4)*INDEX($G$4:$G$7,MATCH($C204,$D$4:$D$7,0))/($E204*N204*IF($J204="",1,$J204))/O204+0.000000001,0)*O204))</f>
        <v/>
      </c>
      <c r="W204" s="46" t="str">
        <f aca="false">IF(U204="","",IF(V204="",U204,MIN(U204,V204)))</f>
        <v/>
      </c>
      <c r="X204" s="47" t="str">
        <f aca="false">IF($E204="","",IFERROR(INDEX($H$4:$H$7,MATCH($C204,$D$4:$D$7,0)),""))</f>
        <v/>
      </c>
      <c r="Y204" s="43" t="str">
        <f aca="false">IF(W204="","",W204*T204)</f>
        <v/>
      </c>
      <c r="Z204" s="40" t="str">
        <f aca="false">IF(OR(Y204="",N($B$4)=0),"",Y204/$B$4)</f>
        <v/>
      </c>
      <c r="AA204" s="43" t="str">
        <f aca="false">IF(W204="","",W204*$E204*N204*IF($J204="",1,$J204))</f>
        <v/>
      </c>
      <c r="AB204" s="44" t="str">
        <f aca="false">IF(OR(Q204="",N(Q204)=0),"",IF($G204&lt;&gt;"",$G204,$E204+SIGN($E204-$F204)*$B$6*Q204))</f>
        <v/>
      </c>
      <c r="AC204" s="48" t="str">
        <f aca="false">IF(AB204="","",ABS(AB204-$E204)/Q204)</f>
        <v/>
      </c>
      <c r="AD204" s="43" t="str">
        <f aca="false">IF(OR(W204="",AB204=""),"",W204*ABS(AB204-$E204)*N204*IF($J204="",1,$J204))</f>
        <v/>
      </c>
      <c r="AE204" s="47" t="str">
        <f aca="false">IF($E204="","",IF(N($B$4)&lt;=0,"Enter account size",IF(ISNA(MATCH($C204,$D$4:$D$7,0)),"Pick a market",IF($F204="","Enter stop price",IF(Q204=0,"Stop equals entry",IF(AND($D204="Long",$F204&gt;$E204),"Stop above entry for a long",IF(AND($D204="Short",$F204&lt;$E204),"Stop below entry for a short",IF(N204="","Enter multiplier",IF(AND($G204&lt;&gt;"",($G204-$E204)*($E204-$F204)&lt;=0),"Target on wrong side of entry",IF(W204=0,"Size rounds to 0: risk too small",IF(W204&lt;U204,"Capped by max position","OK")))))))))))</f>
        <v/>
      </c>
    </row>
    <row r="205" customFormat="false" ht="15" hidden="false" customHeight="false" outlineLevel="0" collapsed="false">
      <c r="A205" s="32"/>
      <c r="B205" s="33"/>
      <c r="C205" s="54"/>
      <c r="D205" s="54"/>
      <c r="E205" s="34"/>
      <c r="F205" s="34"/>
      <c r="G205" s="34"/>
      <c r="H205" s="35"/>
      <c r="I205" s="36"/>
      <c r="J205" s="37"/>
      <c r="K205" s="38"/>
      <c r="L205" s="39"/>
      <c r="M205" s="40" t="str">
        <f aca="false">IF($E205="","",IF($H205&lt;&gt;"",$H205,$B$5))</f>
        <v/>
      </c>
      <c r="N205" s="41" t="str">
        <f aca="false">IF($E205="","",IF($I205&lt;&gt;"",$I205,IFERROR(IF(N(INDEX($E$4:$E$7,MATCH($C205,$D$4:$D$7,0)))=0,"",INDEX($E$4:$E$7,MATCH($C205,$D$4:$D$7,0))),"")))</f>
        <v/>
      </c>
      <c r="O205" s="42" t="str">
        <f aca="false">IF($E205="","",IF($L205&lt;&gt;"",$L205,IFERROR(IF(N(INDEX($F$4:$F$7,MATCH($C205,$D$4:$D$7,0)))=0,"",INDEX($F$4:$F$7,MATCH($C205,$D$4:$D$7,0))),"")))</f>
        <v/>
      </c>
      <c r="P205" s="43" t="str">
        <f aca="false">IF($E205="","",N($B$4)*M205)</f>
        <v/>
      </c>
      <c r="Q205" s="44" t="str">
        <f aca="false">IF(OR($E205="",$F205=""),"",ABS($E205-$F205))</f>
        <v/>
      </c>
      <c r="R205" s="45" t="str">
        <f aca="false">IF(OR($C205&lt;&gt;"Forex",Q205=""),"",Q205/IF($K205="",0.0001,$K205))</f>
        <v/>
      </c>
      <c r="S205" s="43" t="str">
        <f aca="false">IF(OR($C205&lt;&gt;"Forex",N205=""),"",IF($K205="",0.0001,$K205)*N205*IF($J205="",1,$J205))</f>
        <v/>
      </c>
      <c r="T205" s="43" t="str">
        <f aca="false">IF(OR(Q205="",N205=""),"",IF(Q205=0,"",Q205*N205*IF($J205="",1,$J205)))</f>
        <v/>
      </c>
      <c r="U205" s="42" t="str">
        <f aca="false">IF(OR(T205="",O205=""),"",ROUNDDOWN(P205/T205/O205+0.000000001,0)*O205)</f>
        <v/>
      </c>
      <c r="V205" s="42" t="str">
        <f aca="false">IF(U205="","",IF(N(INDEX($G$4:$G$7,MATCH($C205,$D$4:$D$7,0)))=0,"",ROUNDDOWN(N($B$4)*INDEX($G$4:$G$7,MATCH($C205,$D$4:$D$7,0))/($E205*N205*IF($J205="",1,$J205))/O205+0.000000001,0)*O205))</f>
        <v/>
      </c>
      <c r="W205" s="46" t="str">
        <f aca="false">IF(U205="","",IF(V205="",U205,MIN(U205,V205)))</f>
        <v/>
      </c>
      <c r="X205" s="47" t="str">
        <f aca="false">IF($E205="","",IFERROR(INDEX($H$4:$H$7,MATCH($C205,$D$4:$D$7,0)),""))</f>
        <v/>
      </c>
      <c r="Y205" s="43" t="str">
        <f aca="false">IF(W205="","",W205*T205)</f>
        <v/>
      </c>
      <c r="Z205" s="40" t="str">
        <f aca="false">IF(OR(Y205="",N($B$4)=0),"",Y205/$B$4)</f>
        <v/>
      </c>
      <c r="AA205" s="43" t="str">
        <f aca="false">IF(W205="","",W205*$E205*N205*IF($J205="",1,$J205))</f>
        <v/>
      </c>
      <c r="AB205" s="44" t="str">
        <f aca="false">IF(OR(Q205="",N(Q205)=0),"",IF($G205&lt;&gt;"",$G205,$E205+SIGN($E205-$F205)*$B$6*Q205))</f>
        <v/>
      </c>
      <c r="AC205" s="48" t="str">
        <f aca="false">IF(AB205="","",ABS(AB205-$E205)/Q205)</f>
        <v/>
      </c>
      <c r="AD205" s="43" t="str">
        <f aca="false">IF(OR(W205="",AB205=""),"",W205*ABS(AB205-$E205)*N205*IF($J205="",1,$J205))</f>
        <v/>
      </c>
      <c r="AE205" s="47" t="str">
        <f aca="false">IF($E205="","",IF(N($B$4)&lt;=0,"Enter account size",IF(ISNA(MATCH($C205,$D$4:$D$7,0)),"Pick a market",IF($F205="","Enter stop price",IF(Q205=0,"Stop equals entry",IF(AND($D205="Long",$F205&gt;$E205),"Stop above entry for a long",IF(AND($D205="Short",$F205&lt;$E205),"Stop below entry for a short",IF(N205="","Enter multiplier",IF(AND($G205&lt;&gt;"",($G205-$E205)*($E205-$F205)&lt;=0),"Target on wrong side of entry",IF(W205=0,"Size rounds to 0: risk too small",IF(W205&lt;U205,"Capped by max position","OK")))))))))))</f>
        <v/>
      </c>
    </row>
    <row r="206" customFormat="false" ht="15" hidden="false" customHeight="false" outlineLevel="0" collapsed="false">
      <c r="A206" s="32"/>
      <c r="B206" s="33"/>
      <c r="C206" s="54"/>
      <c r="D206" s="54"/>
      <c r="E206" s="34"/>
      <c r="F206" s="34"/>
      <c r="G206" s="34"/>
      <c r="H206" s="35"/>
      <c r="I206" s="36"/>
      <c r="J206" s="37"/>
      <c r="K206" s="38"/>
      <c r="L206" s="39"/>
      <c r="M206" s="40" t="str">
        <f aca="false">IF($E206="","",IF($H206&lt;&gt;"",$H206,$B$5))</f>
        <v/>
      </c>
      <c r="N206" s="41" t="str">
        <f aca="false">IF($E206="","",IF($I206&lt;&gt;"",$I206,IFERROR(IF(N(INDEX($E$4:$E$7,MATCH($C206,$D$4:$D$7,0)))=0,"",INDEX($E$4:$E$7,MATCH($C206,$D$4:$D$7,0))),"")))</f>
        <v/>
      </c>
      <c r="O206" s="42" t="str">
        <f aca="false">IF($E206="","",IF($L206&lt;&gt;"",$L206,IFERROR(IF(N(INDEX($F$4:$F$7,MATCH($C206,$D$4:$D$7,0)))=0,"",INDEX($F$4:$F$7,MATCH($C206,$D$4:$D$7,0))),"")))</f>
        <v/>
      </c>
      <c r="P206" s="43" t="str">
        <f aca="false">IF($E206="","",N($B$4)*M206)</f>
        <v/>
      </c>
      <c r="Q206" s="44" t="str">
        <f aca="false">IF(OR($E206="",$F206=""),"",ABS($E206-$F206))</f>
        <v/>
      </c>
      <c r="R206" s="45" t="str">
        <f aca="false">IF(OR($C206&lt;&gt;"Forex",Q206=""),"",Q206/IF($K206="",0.0001,$K206))</f>
        <v/>
      </c>
      <c r="S206" s="43" t="str">
        <f aca="false">IF(OR($C206&lt;&gt;"Forex",N206=""),"",IF($K206="",0.0001,$K206)*N206*IF($J206="",1,$J206))</f>
        <v/>
      </c>
      <c r="T206" s="43" t="str">
        <f aca="false">IF(OR(Q206="",N206=""),"",IF(Q206=0,"",Q206*N206*IF($J206="",1,$J206)))</f>
        <v/>
      </c>
      <c r="U206" s="42" t="str">
        <f aca="false">IF(OR(T206="",O206=""),"",ROUNDDOWN(P206/T206/O206+0.000000001,0)*O206)</f>
        <v/>
      </c>
      <c r="V206" s="42" t="str">
        <f aca="false">IF(U206="","",IF(N(INDEX($G$4:$G$7,MATCH($C206,$D$4:$D$7,0)))=0,"",ROUNDDOWN(N($B$4)*INDEX($G$4:$G$7,MATCH($C206,$D$4:$D$7,0))/($E206*N206*IF($J206="",1,$J206))/O206+0.000000001,0)*O206))</f>
        <v/>
      </c>
      <c r="W206" s="46" t="str">
        <f aca="false">IF(U206="","",IF(V206="",U206,MIN(U206,V206)))</f>
        <v/>
      </c>
      <c r="X206" s="47" t="str">
        <f aca="false">IF($E206="","",IFERROR(INDEX($H$4:$H$7,MATCH($C206,$D$4:$D$7,0)),""))</f>
        <v/>
      </c>
      <c r="Y206" s="43" t="str">
        <f aca="false">IF(W206="","",W206*T206)</f>
        <v/>
      </c>
      <c r="Z206" s="40" t="str">
        <f aca="false">IF(OR(Y206="",N($B$4)=0),"",Y206/$B$4)</f>
        <v/>
      </c>
      <c r="AA206" s="43" t="str">
        <f aca="false">IF(W206="","",W206*$E206*N206*IF($J206="",1,$J206))</f>
        <v/>
      </c>
      <c r="AB206" s="44" t="str">
        <f aca="false">IF(OR(Q206="",N(Q206)=0),"",IF($G206&lt;&gt;"",$G206,$E206+SIGN($E206-$F206)*$B$6*Q206))</f>
        <v/>
      </c>
      <c r="AC206" s="48" t="str">
        <f aca="false">IF(AB206="","",ABS(AB206-$E206)/Q206)</f>
        <v/>
      </c>
      <c r="AD206" s="43" t="str">
        <f aca="false">IF(OR(W206="",AB206=""),"",W206*ABS(AB206-$E206)*N206*IF($J206="",1,$J206))</f>
        <v/>
      </c>
      <c r="AE206" s="47" t="str">
        <f aca="false">IF($E206="","",IF(N($B$4)&lt;=0,"Enter account size",IF(ISNA(MATCH($C206,$D$4:$D$7,0)),"Pick a market",IF($F206="","Enter stop price",IF(Q206=0,"Stop equals entry",IF(AND($D206="Long",$F206&gt;$E206),"Stop above entry for a long",IF(AND($D206="Short",$F206&lt;$E206),"Stop below entry for a short",IF(N206="","Enter multiplier",IF(AND($G206&lt;&gt;"",($G206-$E206)*($E206-$F206)&lt;=0),"Target on wrong side of entry",IF(W206=0,"Size rounds to 0: risk too small",IF(W206&lt;U206,"Capped by max position","OK")))))))))))</f>
        <v/>
      </c>
    </row>
    <row r="207" customFormat="false" ht="15" hidden="false" customHeight="false" outlineLevel="0" collapsed="false">
      <c r="A207" s="32"/>
      <c r="B207" s="33"/>
      <c r="C207" s="54"/>
      <c r="D207" s="54"/>
      <c r="E207" s="34"/>
      <c r="F207" s="34"/>
      <c r="G207" s="34"/>
      <c r="H207" s="35"/>
      <c r="I207" s="36"/>
      <c r="J207" s="37"/>
      <c r="K207" s="38"/>
      <c r="L207" s="39"/>
      <c r="M207" s="40" t="str">
        <f aca="false">IF($E207="","",IF($H207&lt;&gt;"",$H207,$B$5))</f>
        <v/>
      </c>
      <c r="N207" s="41" t="str">
        <f aca="false">IF($E207="","",IF($I207&lt;&gt;"",$I207,IFERROR(IF(N(INDEX($E$4:$E$7,MATCH($C207,$D$4:$D$7,0)))=0,"",INDEX($E$4:$E$7,MATCH($C207,$D$4:$D$7,0))),"")))</f>
        <v/>
      </c>
      <c r="O207" s="42" t="str">
        <f aca="false">IF($E207="","",IF($L207&lt;&gt;"",$L207,IFERROR(IF(N(INDEX($F$4:$F$7,MATCH($C207,$D$4:$D$7,0)))=0,"",INDEX($F$4:$F$7,MATCH($C207,$D$4:$D$7,0))),"")))</f>
        <v/>
      </c>
      <c r="P207" s="43" t="str">
        <f aca="false">IF($E207="","",N($B$4)*M207)</f>
        <v/>
      </c>
      <c r="Q207" s="44" t="str">
        <f aca="false">IF(OR($E207="",$F207=""),"",ABS($E207-$F207))</f>
        <v/>
      </c>
      <c r="R207" s="45" t="str">
        <f aca="false">IF(OR($C207&lt;&gt;"Forex",Q207=""),"",Q207/IF($K207="",0.0001,$K207))</f>
        <v/>
      </c>
      <c r="S207" s="43" t="str">
        <f aca="false">IF(OR($C207&lt;&gt;"Forex",N207=""),"",IF($K207="",0.0001,$K207)*N207*IF($J207="",1,$J207))</f>
        <v/>
      </c>
      <c r="T207" s="43" t="str">
        <f aca="false">IF(OR(Q207="",N207=""),"",IF(Q207=0,"",Q207*N207*IF($J207="",1,$J207)))</f>
        <v/>
      </c>
      <c r="U207" s="42" t="str">
        <f aca="false">IF(OR(T207="",O207=""),"",ROUNDDOWN(P207/T207/O207+0.000000001,0)*O207)</f>
        <v/>
      </c>
      <c r="V207" s="42" t="str">
        <f aca="false">IF(U207="","",IF(N(INDEX($G$4:$G$7,MATCH($C207,$D$4:$D$7,0)))=0,"",ROUNDDOWN(N($B$4)*INDEX($G$4:$G$7,MATCH($C207,$D$4:$D$7,0))/($E207*N207*IF($J207="",1,$J207))/O207+0.000000001,0)*O207))</f>
        <v/>
      </c>
      <c r="W207" s="46" t="str">
        <f aca="false">IF(U207="","",IF(V207="",U207,MIN(U207,V207)))</f>
        <v/>
      </c>
      <c r="X207" s="47" t="str">
        <f aca="false">IF($E207="","",IFERROR(INDEX($H$4:$H$7,MATCH($C207,$D$4:$D$7,0)),""))</f>
        <v/>
      </c>
      <c r="Y207" s="43" t="str">
        <f aca="false">IF(W207="","",W207*T207)</f>
        <v/>
      </c>
      <c r="Z207" s="40" t="str">
        <f aca="false">IF(OR(Y207="",N($B$4)=0),"",Y207/$B$4)</f>
        <v/>
      </c>
      <c r="AA207" s="43" t="str">
        <f aca="false">IF(W207="","",W207*$E207*N207*IF($J207="",1,$J207))</f>
        <v/>
      </c>
      <c r="AB207" s="44" t="str">
        <f aca="false">IF(OR(Q207="",N(Q207)=0),"",IF($G207&lt;&gt;"",$G207,$E207+SIGN($E207-$F207)*$B$6*Q207))</f>
        <v/>
      </c>
      <c r="AC207" s="48" t="str">
        <f aca="false">IF(AB207="","",ABS(AB207-$E207)/Q207)</f>
        <v/>
      </c>
      <c r="AD207" s="43" t="str">
        <f aca="false">IF(OR(W207="",AB207=""),"",W207*ABS(AB207-$E207)*N207*IF($J207="",1,$J207))</f>
        <v/>
      </c>
      <c r="AE207" s="47" t="str">
        <f aca="false">IF($E207="","",IF(N($B$4)&lt;=0,"Enter account size",IF(ISNA(MATCH($C207,$D$4:$D$7,0)),"Pick a market",IF($F207="","Enter stop price",IF(Q207=0,"Stop equals entry",IF(AND($D207="Long",$F207&gt;$E207),"Stop above entry for a long",IF(AND($D207="Short",$F207&lt;$E207),"Stop below entry for a short",IF(N207="","Enter multiplier",IF(AND($G207&lt;&gt;"",($G207-$E207)*($E207-$F207)&lt;=0),"Target on wrong side of entry",IF(W207=0,"Size rounds to 0: risk too small",IF(W207&lt;U207,"Capped by max position","OK")))))))))))</f>
        <v/>
      </c>
    </row>
    <row r="208" customFormat="false" ht="15" hidden="false" customHeight="false" outlineLevel="0" collapsed="false">
      <c r="A208" s="32"/>
      <c r="B208" s="33"/>
      <c r="C208" s="54"/>
      <c r="D208" s="54"/>
      <c r="E208" s="34"/>
      <c r="F208" s="34"/>
      <c r="G208" s="34"/>
      <c r="H208" s="35"/>
      <c r="I208" s="36"/>
      <c r="J208" s="37"/>
      <c r="K208" s="38"/>
      <c r="L208" s="39"/>
      <c r="M208" s="40" t="str">
        <f aca="false">IF($E208="","",IF($H208&lt;&gt;"",$H208,$B$5))</f>
        <v/>
      </c>
      <c r="N208" s="41" t="str">
        <f aca="false">IF($E208="","",IF($I208&lt;&gt;"",$I208,IFERROR(IF(N(INDEX($E$4:$E$7,MATCH($C208,$D$4:$D$7,0)))=0,"",INDEX($E$4:$E$7,MATCH($C208,$D$4:$D$7,0))),"")))</f>
        <v/>
      </c>
      <c r="O208" s="42" t="str">
        <f aca="false">IF($E208="","",IF($L208&lt;&gt;"",$L208,IFERROR(IF(N(INDEX($F$4:$F$7,MATCH($C208,$D$4:$D$7,0)))=0,"",INDEX($F$4:$F$7,MATCH($C208,$D$4:$D$7,0))),"")))</f>
        <v/>
      </c>
      <c r="P208" s="43" t="str">
        <f aca="false">IF($E208="","",N($B$4)*M208)</f>
        <v/>
      </c>
      <c r="Q208" s="44" t="str">
        <f aca="false">IF(OR($E208="",$F208=""),"",ABS($E208-$F208))</f>
        <v/>
      </c>
      <c r="R208" s="45" t="str">
        <f aca="false">IF(OR($C208&lt;&gt;"Forex",Q208=""),"",Q208/IF($K208="",0.0001,$K208))</f>
        <v/>
      </c>
      <c r="S208" s="43" t="str">
        <f aca="false">IF(OR($C208&lt;&gt;"Forex",N208=""),"",IF($K208="",0.0001,$K208)*N208*IF($J208="",1,$J208))</f>
        <v/>
      </c>
      <c r="T208" s="43" t="str">
        <f aca="false">IF(OR(Q208="",N208=""),"",IF(Q208=0,"",Q208*N208*IF($J208="",1,$J208)))</f>
        <v/>
      </c>
      <c r="U208" s="42" t="str">
        <f aca="false">IF(OR(T208="",O208=""),"",ROUNDDOWN(P208/T208/O208+0.000000001,0)*O208)</f>
        <v/>
      </c>
      <c r="V208" s="42" t="str">
        <f aca="false">IF(U208="","",IF(N(INDEX($G$4:$G$7,MATCH($C208,$D$4:$D$7,0)))=0,"",ROUNDDOWN(N($B$4)*INDEX($G$4:$G$7,MATCH($C208,$D$4:$D$7,0))/($E208*N208*IF($J208="",1,$J208))/O208+0.000000001,0)*O208))</f>
        <v/>
      </c>
      <c r="W208" s="46" t="str">
        <f aca="false">IF(U208="","",IF(V208="",U208,MIN(U208,V208)))</f>
        <v/>
      </c>
      <c r="X208" s="47" t="str">
        <f aca="false">IF($E208="","",IFERROR(INDEX($H$4:$H$7,MATCH($C208,$D$4:$D$7,0)),""))</f>
        <v/>
      </c>
      <c r="Y208" s="43" t="str">
        <f aca="false">IF(W208="","",W208*T208)</f>
        <v/>
      </c>
      <c r="Z208" s="40" t="str">
        <f aca="false">IF(OR(Y208="",N($B$4)=0),"",Y208/$B$4)</f>
        <v/>
      </c>
      <c r="AA208" s="43" t="str">
        <f aca="false">IF(W208="","",W208*$E208*N208*IF($J208="",1,$J208))</f>
        <v/>
      </c>
      <c r="AB208" s="44" t="str">
        <f aca="false">IF(OR(Q208="",N(Q208)=0),"",IF($G208&lt;&gt;"",$G208,$E208+SIGN($E208-$F208)*$B$6*Q208))</f>
        <v/>
      </c>
      <c r="AC208" s="48" t="str">
        <f aca="false">IF(AB208="","",ABS(AB208-$E208)/Q208)</f>
        <v/>
      </c>
      <c r="AD208" s="43" t="str">
        <f aca="false">IF(OR(W208="",AB208=""),"",W208*ABS(AB208-$E208)*N208*IF($J208="",1,$J208))</f>
        <v/>
      </c>
      <c r="AE208" s="47" t="str">
        <f aca="false">IF($E208="","",IF(N($B$4)&lt;=0,"Enter account size",IF(ISNA(MATCH($C208,$D$4:$D$7,0)),"Pick a market",IF($F208="","Enter stop price",IF(Q208=0,"Stop equals entry",IF(AND($D208="Long",$F208&gt;$E208),"Stop above entry for a long",IF(AND($D208="Short",$F208&lt;$E208),"Stop below entry for a short",IF(N208="","Enter multiplier",IF(AND($G208&lt;&gt;"",($G208-$E208)*($E208-$F208)&lt;=0),"Target on wrong side of entry",IF(W208=0,"Size rounds to 0: risk too small",IF(W208&lt;U208,"Capped by max position","OK")))))))))))</f>
        <v/>
      </c>
    </row>
    <row r="209" customFormat="false" ht="15" hidden="false" customHeight="false" outlineLevel="0" collapsed="false">
      <c r="A209" s="32"/>
      <c r="B209" s="33"/>
      <c r="C209" s="54"/>
      <c r="D209" s="54"/>
      <c r="E209" s="34"/>
      <c r="F209" s="34"/>
      <c r="G209" s="34"/>
      <c r="H209" s="35"/>
      <c r="I209" s="36"/>
      <c r="J209" s="37"/>
      <c r="K209" s="38"/>
      <c r="L209" s="39"/>
      <c r="M209" s="40" t="str">
        <f aca="false">IF($E209="","",IF($H209&lt;&gt;"",$H209,$B$5))</f>
        <v/>
      </c>
      <c r="N209" s="41" t="str">
        <f aca="false">IF($E209="","",IF($I209&lt;&gt;"",$I209,IFERROR(IF(N(INDEX($E$4:$E$7,MATCH($C209,$D$4:$D$7,0)))=0,"",INDEX($E$4:$E$7,MATCH($C209,$D$4:$D$7,0))),"")))</f>
        <v/>
      </c>
      <c r="O209" s="42" t="str">
        <f aca="false">IF($E209="","",IF($L209&lt;&gt;"",$L209,IFERROR(IF(N(INDEX($F$4:$F$7,MATCH($C209,$D$4:$D$7,0)))=0,"",INDEX($F$4:$F$7,MATCH($C209,$D$4:$D$7,0))),"")))</f>
        <v/>
      </c>
      <c r="P209" s="43" t="str">
        <f aca="false">IF($E209="","",N($B$4)*M209)</f>
        <v/>
      </c>
      <c r="Q209" s="44" t="str">
        <f aca="false">IF(OR($E209="",$F209=""),"",ABS($E209-$F209))</f>
        <v/>
      </c>
      <c r="R209" s="45" t="str">
        <f aca="false">IF(OR($C209&lt;&gt;"Forex",Q209=""),"",Q209/IF($K209="",0.0001,$K209))</f>
        <v/>
      </c>
      <c r="S209" s="43" t="str">
        <f aca="false">IF(OR($C209&lt;&gt;"Forex",N209=""),"",IF($K209="",0.0001,$K209)*N209*IF($J209="",1,$J209))</f>
        <v/>
      </c>
      <c r="T209" s="43" t="str">
        <f aca="false">IF(OR(Q209="",N209=""),"",IF(Q209=0,"",Q209*N209*IF($J209="",1,$J209)))</f>
        <v/>
      </c>
      <c r="U209" s="42" t="str">
        <f aca="false">IF(OR(T209="",O209=""),"",ROUNDDOWN(P209/T209/O209+0.000000001,0)*O209)</f>
        <v/>
      </c>
      <c r="V209" s="42" t="str">
        <f aca="false">IF(U209="","",IF(N(INDEX($G$4:$G$7,MATCH($C209,$D$4:$D$7,0)))=0,"",ROUNDDOWN(N($B$4)*INDEX($G$4:$G$7,MATCH($C209,$D$4:$D$7,0))/($E209*N209*IF($J209="",1,$J209))/O209+0.000000001,0)*O209))</f>
        <v/>
      </c>
      <c r="W209" s="46" t="str">
        <f aca="false">IF(U209="","",IF(V209="",U209,MIN(U209,V209)))</f>
        <v/>
      </c>
      <c r="X209" s="47" t="str">
        <f aca="false">IF($E209="","",IFERROR(INDEX($H$4:$H$7,MATCH($C209,$D$4:$D$7,0)),""))</f>
        <v/>
      </c>
      <c r="Y209" s="43" t="str">
        <f aca="false">IF(W209="","",W209*T209)</f>
        <v/>
      </c>
      <c r="Z209" s="40" t="str">
        <f aca="false">IF(OR(Y209="",N($B$4)=0),"",Y209/$B$4)</f>
        <v/>
      </c>
      <c r="AA209" s="43" t="str">
        <f aca="false">IF(W209="","",W209*$E209*N209*IF($J209="",1,$J209))</f>
        <v/>
      </c>
      <c r="AB209" s="44" t="str">
        <f aca="false">IF(OR(Q209="",N(Q209)=0),"",IF($G209&lt;&gt;"",$G209,$E209+SIGN($E209-$F209)*$B$6*Q209))</f>
        <v/>
      </c>
      <c r="AC209" s="48" t="str">
        <f aca="false">IF(AB209="","",ABS(AB209-$E209)/Q209)</f>
        <v/>
      </c>
      <c r="AD209" s="43" t="str">
        <f aca="false">IF(OR(W209="",AB209=""),"",W209*ABS(AB209-$E209)*N209*IF($J209="",1,$J209))</f>
        <v/>
      </c>
      <c r="AE209" s="47" t="str">
        <f aca="false">IF($E209="","",IF(N($B$4)&lt;=0,"Enter account size",IF(ISNA(MATCH($C209,$D$4:$D$7,0)),"Pick a market",IF($F209="","Enter stop price",IF(Q209=0,"Stop equals entry",IF(AND($D209="Long",$F209&gt;$E209),"Stop above entry for a long",IF(AND($D209="Short",$F209&lt;$E209),"Stop below entry for a short",IF(N209="","Enter multiplier",IF(AND($G209&lt;&gt;"",($G209-$E209)*($E209-$F209)&lt;=0),"Target on wrong side of entry",IF(W209=0,"Size rounds to 0: risk too small",IF(W209&lt;U209,"Capped by max position","OK")))))))))))</f>
        <v/>
      </c>
    </row>
    <row r="210" customFormat="false" ht="15" hidden="false" customHeight="false" outlineLevel="0" collapsed="false">
      <c r="A210" s="32"/>
      <c r="B210" s="33"/>
      <c r="C210" s="54"/>
      <c r="D210" s="54"/>
      <c r="E210" s="34"/>
      <c r="F210" s="34"/>
      <c r="G210" s="34"/>
      <c r="H210" s="35"/>
      <c r="I210" s="36"/>
      <c r="J210" s="37"/>
      <c r="K210" s="38"/>
      <c r="L210" s="39"/>
      <c r="M210" s="40" t="str">
        <f aca="false">IF($E210="","",IF($H210&lt;&gt;"",$H210,$B$5))</f>
        <v/>
      </c>
      <c r="N210" s="41" t="str">
        <f aca="false">IF($E210="","",IF($I210&lt;&gt;"",$I210,IFERROR(IF(N(INDEX($E$4:$E$7,MATCH($C210,$D$4:$D$7,0)))=0,"",INDEX($E$4:$E$7,MATCH($C210,$D$4:$D$7,0))),"")))</f>
        <v/>
      </c>
      <c r="O210" s="42" t="str">
        <f aca="false">IF($E210="","",IF($L210&lt;&gt;"",$L210,IFERROR(IF(N(INDEX($F$4:$F$7,MATCH($C210,$D$4:$D$7,0)))=0,"",INDEX($F$4:$F$7,MATCH($C210,$D$4:$D$7,0))),"")))</f>
        <v/>
      </c>
      <c r="P210" s="43" t="str">
        <f aca="false">IF($E210="","",N($B$4)*M210)</f>
        <v/>
      </c>
      <c r="Q210" s="44" t="str">
        <f aca="false">IF(OR($E210="",$F210=""),"",ABS($E210-$F210))</f>
        <v/>
      </c>
      <c r="R210" s="45" t="str">
        <f aca="false">IF(OR($C210&lt;&gt;"Forex",Q210=""),"",Q210/IF($K210="",0.0001,$K210))</f>
        <v/>
      </c>
      <c r="S210" s="43" t="str">
        <f aca="false">IF(OR($C210&lt;&gt;"Forex",N210=""),"",IF($K210="",0.0001,$K210)*N210*IF($J210="",1,$J210))</f>
        <v/>
      </c>
      <c r="T210" s="43" t="str">
        <f aca="false">IF(OR(Q210="",N210=""),"",IF(Q210=0,"",Q210*N210*IF($J210="",1,$J210)))</f>
        <v/>
      </c>
      <c r="U210" s="42" t="str">
        <f aca="false">IF(OR(T210="",O210=""),"",ROUNDDOWN(P210/T210/O210+0.000000001,0)*O210)</f>
        <v/>
      </c>
      <c r="V210" s="42" t="str">
        <f aca="false">IF(U210="","",IF(N(INDEX($G$4:$G$7,MATCH($C210,$D$4:$D$7,0)))=0,"",ROUNDDOWN(N($B$4)*INDEX($G$4:$G$7,MATCH($C210,$D$4:$D$7,0))/($E210*N210*IF($J210="",1,$J210))/O210+0.000000001,0)*O210))</f>
        <v/>
      </c>
      <c r="W210" s="46" t="str">
        <f aca="false">IF(U210="","",IF(V210="",U210,MIN(U210,V210)))</f>
        <v/>
      </c>
      <c r="X210" s="47" t="str">
        <f aca="false">IF($E210="","",IFERROR(INDEX($H$4:$H$7,MATCH($C210,$D$4:$D$7,0)),""))</f>
        <v/>
      </c>
      <c r="Y210" s="43" t="str">
        <f aca="false">IF(W210="","",W210*T210)</f>
        <v/>
      </c>
      <c r="Z210" s="40" t="str">
        <f aca="false">IF(OR(Y210="",N($B$4)=0),"",Y210/$B$4)</f>
        <v/>
      </c>
      <c r="AA210" s="43" t="str">
        <f aca="false">IF(W210="","",W210*$E210*N210*IF($J210="",1,$J210))</f>
        <v/>
      </c>
      <c r="AB210" s="44" t="str">
        <f aca="false">IF(OR(Q210="",N(Q210)=0),"",IF($G210&lt;&gt;"",$G210,$E210+SIGN($E210-$F210)*$B$6*Q210))</f>
        <v/>
      </c>
      <c r="AC210" s="48" t="str">
        <f aca="false">IF(AB210="","",ABS(AB210-$E210)/Q210)</f>
        <v/>
      </c>
      <c r="AD210" s="43" t="str">
        <f aca="false">IF(OR(W210="",AB210=""),"",W210*ABS(AB210-$E210)*N210*IF($J210="",1,$J210))</f>
        <v/>
      </c>
      <c r="AE210" s="47" t="str">
        <f aca="false">IF($E210="","",IF(N($B$4)&lt;=0,"Enter account size",IF(ISNA(MATCH($C210,$D$4:$D$7,0)),"Pick a market",IF($F210="","Enter stop price",IF(Q210=0,"Stop equals entry",IF(AND($D210="Long",$F210&gt;$E210),"Stop above entry for a long",IF(AND($D210="Short",$F210&lt;$E210),"Stop below entry for a short",IF(N210="","Enter multiplier",IF(AND($G210&lt;&gt;"",($G210-$E210)*($E210-$F210)&lt;=0),"Target on wrong side of entry",IF(W210=0,"Size rounds to 0: risk too small",IF(W210&lt;U210,"Capped by max position","OK")))))))))))</f>
        <v/>
      </c>
    </row>
  </sheetData>
  <mergeCells count="1">
    <mergeCell ref="D9:L9"/>
  </mergeCells>
  <conditionalFormatting sqref="AE11:AE210">
    <cfRule type="expression" priority="2" aboveAverage="0" equalAverage="0" bottom="0" percent="0" rank="0" text="" dxfId="0">
      <formula>AE11="OK"</formula>
    </cfRule>
    <cfRule type="expression" priority="3" aboveAverage="0" equalAverage="0" bottom="0" percent="0" rank="0" text="" dxfId="1">
      <formula>AE11="Capped by max position"</formula>
    </cfRule>
    <cfRule type="expression" priority="4" aboveAverage="0" equalAverage="0" bottom="0" percent="0" rank="0" text="" dxfId="2">
      <formula>AND(AE11&lt;&gt;"",AE11&lt;&gt;"OK",AE11&lt;&gt;"Capped by max position")</formula>
    </cfRule>
  </conditionalFormatting>
  <dataValidations count="3">
    <dataValidation allowBlank="true" error="Type a percentage between 0% and 20%, e.g. 1%." errorStyle="stop" errorTitle="Risk %" operator="between" showDropDown="false" showErrorMessage="true" showInputMessage="false" sqref="B5 H11:H210" type="decimal">
      <formula1>0</formula1>
      <formula2>0.2</formula2>
    </dataValidation>
    <dataValidation allowBlank="true" error="Pick Stock, Forex, Crypto or Futures." errorStyle="stop" errorTitle="Market" operator="between" showDropDown="false" showErrorMessage="true" showInputMessage="false" sqref="C11:C210" type="list">
      <formula1>Lists!$A$2:$A$5</formula1>
      <formula2>0</formula2>
    </dataValidation>
    <dataValidation allowBlank="true" error="Pick Long or Short." errorStyle="stop" errorTitle="Direction" operator="between" showDropDown="false" showErrorMessage="true" showInputMessage="false" sqref="D11:D210" type="list">
      <formula1>Lists!$B$2:$B$3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</cols>
  <sheetData>
    <row r="1" customFormat="false" ht="15" hidden="false" customHeight="false" outlineLevel="0" collapsed="false">
      <c r="A1" s="3" t="s">
        <v>39</v>
      </c>
      <c r="B1" s="3" t="s">
        <v>41</v>
      </c>
    </row>
    <row r="2" customFormat="false" ht="15" hidden="false" customHeight="false" outlineLevel="0" collapsed="false">
      <c r="A2" s="0" t="s">
        <v>110</v>
      </c>
      <c r="B2" s="0" t="s">
        <v>157</v>
      </c>
    </row>
    <row r="3" customFormat="false" ht="15" hidden="false" customHeight="false" outlineLevel="0" collapsed="false">
      <c r="A3" s="0" t="s">
        <v>115</v>
      </c>
      <c r="B3" s="0" t="s">
        <v>159</v>
      </c>
    </row>
    <row r="4" customFormat="false" ht="15" hidden="false" customHeight="false" outlineLevel="0" collapsed="false">
      <c r="A4" s="0" t="s">
        <v>120</v>
      </c>
    </row>
    <row r="5" customFormat="false" ht="15" hidden="false" customHeight="false" outlineLevel="0" collapsed="false">
      <c r="A5" s="0" t="s"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2026-10-29T08:10:28Z</dcterms:created>
  <dc:creator>openpyxl</dc:creator>
  <dc:description/>
  <dc:language>en-US</dc:language>
  <cp:lastModifiedBy/>
  <dcterms:modified xsi:type="dcterms:W3CDTF">2026-10-29T08:10:28Z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