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tart here" sheetId="1" state="visible" r:id="rId3"/>
    <sheet name="Journal" sheetId="2" state="visible" r:id="rId4"/>
    <sheet name="Summary" sheetId="3" state="visible" r:id="rId5"/>
    <sheet name="Example Journal" sheetId="4" state="visible" r:id="rId6"/>
    <sheet name="Example Summary" sheetId="5" state="visible" r:id="rId7"/>
    <sheet name="List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<sst xmlns="http://schemas.openxmlformats.org/spreadsheetml/2006/main" count="421" uniqueCount="147">
  <si>
    <t xml:space="preserve">Forex Trading Journal Template - BeCoin</t>
  </si>
  <si>
    <t xml:space="preserve">Version 1.0, 29 October 2026. Free; no macros. Works in Excel 2016+, Google Sheets and LibreOffice.</t>
  </si>
  <si>
    <t xml:space="preserve">How to use it</t>
  </si>
  <si>
    <t xml:space="preserve">1. On Journal, type your starting balance (C3) and account currency (C4).</t>
  </si>
  <si>
    <t xml:space="preserve">2. After each closed trade, fill one row: open and close date, pair, Long/Short, session, setup, lots, entry, stop, exit, pip value per 1.00 lot, swap, commission and a mistake tag.</t>
  </si>
  <si>
    <t xml:space="preserve">3. Grey columns calculate: pip factor (x100 for JPY pairs, x10,000 for others), pips, stop in pips, risk, gross P/L, net P/L, R-multiple, trade #, month, balance, drawdown and result.</t>
  </si>
  <si>
    <t xml:space="preserve">4. Summary shows totals, results by pair, session, setup, mistake tag and month, an equity curve and a P/L-by-session chart.</t>
  </si>
  <si>
    <t xml:space="preserve">5. Pair, setup and mistake lists are on Lists. You can type a pair that is not in the list (the sheet warns, then accepts it).</t>
  </si>
  <si>
    <t xml:space="preserve">Definitions</t>
  </si>
  <si>
    <t xml:space="preserve">Pip factor = 100 if the pair contains JPY, else 10,000.  Pips = (exit - entry) x pip factor, sign flipped for Short, rounded to 0.1 pip.</t>
  </si>
  <si>
    <t xml:space="preserve">Risk = stop distance in pips x pip value per lot x lots.  Gross P/L = pips x pip value per lot x lots.  Net P/L = gross P/L + swap - commission.</t>
  </si>
  <si>
    <t xml:space="preserve">R-multiple = net P/L / risk.  Profit factor = gross profits / gross losses (net P/L).  Win = net P/L above 0 after swap and commission.</t>
  </si>
  <si>
    <t xml:space="preserve">Pip value per 1.00 lot: for pairs quoted in your account currency (EUR/USD in a USD account) it is 100,000 x 0.0001 = 10.00. For other pairs it changes with the exchange rate, so copy the figure your broker or a pip value calculator shows at entry.</t>
  </si>
  <si>
    <t xml:space="preserve">Sessions</t>
  </si>
  <si>
    <t xml:space="preserve">Session tags (Sydney, Tokyo, London, New York) are a market convention, not official hours. The UK, US and Australia change clocks on different dates and Japan does not use daylight saving time, so session times in UTC shift during the year. See Lists for rough local hours. Pick one rule for tagging and keep it.</t>
  </si>
  <si>
    <t xml:space="preserve">Colour key: yellow = input, grey = formula. Do not type over grey cells. Chart helper columns AB:AC on Journal show #N/A on empty rows on purpose (the chart skips them).</t>
  </si>
  <si>
    <t xml:space="preserve">Example Journal / Example Summary: 31 fictional trades from August to October 2026. Example data is fictional: prices, pip values, swaps, commissions and results are made up.</t>
  </si>
  <si>
    <t xml:space="preserve">Limits</t>
  </si>
  <si>
    <t xml:space="preserve">No live prices, no broker import, no automatic currency conversion. Built for currency pairs; metals, indices and crypto use other point sizes. Max 1,000 trades per copy; by-month table covers 36 months. Partial closes: log each part as its own row.</t>
  </si>
  <si>
    <t xml:space="preserve">Disclaimer: educational template only, not financial, tax or investment advice. Leveraged forex trading carries a high risk of loss, and losses can exceed the amount deposited when trading on margin. A journal records results; it does not predict them.</t>
  </si>
  <si>
    <t xml:space="preserve">Forex trading journal</t>
  </si>
  <si>
    <t xml:space="preserve">Yellow = you type. Grey = formulas, do not type over them. One row per closed trade.</t>
  </si>
  <si>
    <t xml:space="preserve">Starting balance</t>
  </si>
  <si>
    <t xml:space="preserve">Pip value = what 1 pip is worth in your account currency for 1.00 standard lot (100,000 units). Example: EUR/USD in a USD account = 100,000 x 0.0001 = 10.00. Check your broker's figure.</t>
  </si>
  <si>
    <t xml:space="preserve">Account currency</t>
  </si>
  <si>
    <t xml:space="preserve">Pips: pairs with JPY use 0.01 per pip (x100); all other pairs use 0.0001 per pip (x10,000). Swap: + credit / - charge as on your statement. Commission: round-trip cost as a positive number.</t>
  </si>
  <si>
    <t xml:space="preserve">Chart helper: #N/A on empty rows is intended</t>
  </si>
  <si>
    <t xml:space="preserve">Open date</t>
  </si>
  <si>
    <t xml:space="preserve">Close date</t>
  </si>
  <si>
    <t xml:space="preserve">Pair</t>
  </si>
  <si>
    <t xml:space="preserve">Long / Short</t>
  </si>
  <si>
    <t xml:space="preserve">Session</t>
  </si>
  <si>
    <t xml:space="preserve">Setup</t>
  </si>
  <si>
    <t xml:space="preserve">Lots</t>
  </si>
  <si>
    <t xml:space="preserve">Entry price</t>
  </si>
  <si>
    <t xml:space="preserve">Stop price</t>
  </si>
  <si>
    <t xml:space="preserve">Exit price</t>
  </si>
  <si>
    <t xml:space="preserve">Pip value per 1.00 lot</t>
  </si>
  <si>
    <t xml:space="preserve">Swap (+/-)</t>
  </si>
  <si>
    <t xml:space="preserve">Commission</t>
  </si>
  <si>
    <t xml:space="preserve">Mistake tag</t>
  </si>
  <si>
    <t xml:space="preserve">Notes</t>
  </si>
  <si>
    <t xml:space="preserve">Pip factor</t>
  </si>
  <si>
    <t xml:space="preserve">Pips</t>
  </si>
  <si>
    <t xml:space="preserve">Stop (pips)</t>
  </si>
  <si>
    <t xml:space="preserve">Risk</t>
  </si>
  <si>
    <t xml:space="preserve">Gross P/L</t>
  </si>
  <si>
    <t xml:space="preserve">Net P/L</t>
  </si>
  <si>
    <t xml:space="preserve">R-multiple</t>
  </si>
  <si>
    <t xml:space="preserve">Trade #</t>
  </si>
  <si>
    <t xml:space="preserve">Month</t>
  </si>
  <si>
    <t xml:space="preserve">Balance after</t>
  </si>
  <si>
    <t xml:space="preserve">Drawdown</t>
  </si>
  <si>
    <t xml:space="preserve">Result</t>
  </si>
  <si>
    <t xml:space="preserve">Chart X (trade #)</t>
  </si>
  <si>
    <t xml:space="preserve">Chart Y (balance)</t>
  </si>
  <si>
    <t xml:space="preserve">Summary</t>
  </si>
  <si>
    <t xml:space="preserve">Everything here is calculated from Journal. Amounts are in your account currency.</t>
  </si>
  <si>
    <t xml:space="preserve">Totals</t>
  </si>
  <si>
    <t xml:space="preserve">Trades closed</t>
  </si>
  <si>
    <t xml:space="preserve">Wins (net P/L &gt; 0)</t>
  </si>
  <si>
    <t xml:space="preserve">Losses (net P/L &lt; 0)</t>
  </si>
  <si>
    <t xml:space="preserve">Win rate</t>
  </si>
  <si>
    <t xml:space="preserve">Total pips</t>
  </si>
  <si>
    <t xml:space="preserve">Gross P/L (before swap and commission)</t>
  </si>
  <si>
    <t xml:space="preserve">Swap total</t>
  </si>
  <si>
    <t xml:space="preserve">Commission total</t>
  </si>
  <si>
    <t xml:space="preserve">Profit factor</t>
  </si>
  <si>
    <t xml:space="preserve">Average R (trades with a stop)</t>
  </si>
  <si>
    <t xml:space="preserve">Average win</t>
  </si>
  <si>
    <t xml:space="preserve">Average loss</t>
  </si>
  <si>
    <t xml:space="preserve">Net P/L per trade</t>
  </si>
  <si>
    <t xml:space="preserve">Max drawdown (trade by trade)</t>
  </si>
  <si>
    <t xml:space="preserve">Ending balance</t>
  </si>
  <si>
    <t xml:space="preserve">By pair</t>
  </si>
  <si>
    <t xml:space="preserve">Trades</t>
  </si>
  <si>
    <t xml:space="preserve">Avg R</t>
  </si>
  <si>
    <t xml:space="preserve">By month (close date)</t>
  </si>
  <si>
    <t xml:space="preserve">Swap + commission</t>
  </si>
  <si>
    <t xml:space="preserve">Balance at month end</t>
  </si>
  <si>
    <t xml:space="preserve">Other pairs</t>
  </si>
  <si>
    <t xml:space="preserve">By session</t>
  </si>
  <si>
    <t xml:space="preserve">Other / not tagged</t>
  </si>
  <si>
    <t xml:space="preserve">By setup</t>
  </si>
  <si>
    <t xml:space="preserve">By mistake tag</t>
  </si>
  <si>
    <t xml:space="preserve">Forex trading journal - EXAMPLE (fictional data)</t>
  </si>
  <si>
    <t xml:space="preserve">USD</t>
  </si>
  <si>
    <t xml:space="preserve">EUR/USD</t>
  </si>
  <si>
    <t xml:space="preserve">Long</t>
  </si>
  <si>
    <t xml:space="preserve">London</t>
  </si>
  <si>
    <t xml:space="preserve">Breakout</t>
  </si>
  <si>
    <t xml:space="preserve">None</t>
  </si>
  <si>
    <t xml:space="preserve">USD/JPY</t>
  </si>
  <si>
    <t xml:space="preserve">Short</t>
  </si>
  <si>
    <t xml:space="preserve">Tokyo</t>
  </si>
  <si>
    <t xml:space="preserve">Pullback</t>
  </si>
  <si>
    <t xml:space="preserve">GBP/USD</t>
  </si>
  <si>
    <t xml:space="preserve">New York</t>
  </si>
  <si>
    <t xml:space="preserve">Chased entry</t>
  </si>
  <si>
    <t xml:space="preserve">EUR/JPY</t>
  </si>
  <si>
    <t xml:space="preserve">Trend continuation</t>
  </si>
  <si>
    <t xml:space="preserve">AUD/USD</t>
  </si>
  <si>
    <t xml:space="preserve">Sydney</t>
  </si>
  <si>
    <t xml:space="preserve">Range fade</t>
  </si>
  <si>
    <t xml:space="preserve">USD/CAD</t>
  </si>
  <si>
    <t xml:space="preserve">News</t>
  </si>
  <si>
    <t xml:space="preserve">Ignored news</t>
  </si>
  <si>
    <t xml:space="preserve">GBP/JPY</t>
  </si>
  <si>
    <t xml:space="preserve">Moved stop</t>
  </si>
  <si>
    <t xml:space="preserve">Planned stop 195.200; moved it lower, exited at 195.000</t>
  </si>
  <si>
    <t xml:space="preserve">EUR/GBP</t>
  </si>
  <si>
    <t xml:space="preserve">Reversal</t>
  </si>
  <si>
    <t xml:space="preserve">No valid setup</t>
  </si>
  <si>
    <t xml:space="preserve">AUD/JPY</t>
  </si>
  <si>
    <t xml:space="preserve">Oversized</t>
  </si>
  <si>
    <t xml:space="preserve">Size 1.50 lots, plan says max 1.00</t>
  </si>
  <si>
    <t xml:space="preserve">USD/CHF</t>
  </si>
  <si>
    <t xml:space="preserve">Revenge trade</t>
  </si>
  <si>
    <t xml:space="preserve">Re-entered right after the stop-out</t>
  </si>
  <si>
    <t xml:space="preserve">Exited early</t>
  </si>
  <si>
    <t xml:space="preserve">Zero pips: swap and commission made it a small loss</t>
  </si>
  <si>
    <t xml:space="preserve">Summary - EXAMPLE (fictional data)</t>
  </si>
  <si>
    <t xml:space="preserve">Everything here is calculated from Example Journal. Amounts are in your account currency.</t>
  </si>
  <si>
    <t xml:space="preserve">Lists for the dropdowns (edit or add your own; keep the list ranges the same size)</t>
  </si>
  <si>
    <t xml:space="preserve">Pairs</t>
  </si>
  <si>
    <t xml:space="preserve">Direction</t>
  </si>
  <si>
    <t xml:space="preserve">Setups</t>
  </si>
  <si>
    <t xml:space="preserve">Mistake tags</t>
  </si>
  <si>
    <t xml:space="preserve">Session reference (conventional, not official)</t>
  </si>
  <si>
    <t xml:space="preserve">Session tag</t>
  </si>
  <si>
    <t xml:space="preserve">Centre</t>
  </si>
  <si>
    <t xml:space="preserve">Rough local business hours</t>
  </si>
  <si>
    <t xml:space="preserve">Daylight saving time</t>
  </si>
  <si>
    <t xml:space="preserve">Sydney, Australia</t>
  </si>
  <si>
    <t xml:space="preserve">about 8:00 to 17:00 local</t>
  </si>
  <si>
    <t xml:space="preserve">Sydney changes clocks (southern-hemisphere dates)</t>
  </si>
  <si>
    <t xml:space="preserve">Tokyo, Japan</t>
  </si>
  <si>
    <t xml:space="preserve">about 9:00 to 18:00 local</t>
  </si>
  <si>
    <t xml:space="preserve">Japan does not use daylight saving time</t>
  </si>
  <si>
    <t xml:space="preserve">London, UK</t>
  </si>
  <si>
    <t xml:space="preserve">UK changes clocks (last Sunday of March and October)</t>
  </si>
  <si>
    <t xml:space="preserve">New York, US</t>
  </si>
  <si>
    <t xml:space="preserve">US changes clocks on different dates from the UK</t>
  </si>
  <si>
    <t xml:space="preserve">NZD/USD</t>
  </si>
  <si>
    <t xml:space="preserve">Other</t>
  </si>
  <si>
    <t xml:space="preserve">Session hours are a market convention, not exchange hours: brokers and data vendors draw the lines differently. Because the four centres switch daylight saving time on different dates (Tokyo not at all), the UTC times of each session and of the overlaps move by an hour at several points in the year. Tag each trade with the session you were trading in by your own rule, and use the same rule every time.</t>
  </si>
  <si>
    <t xml:space="preserve">EUR/CHF</t>
  </si>
</sst>
</file>

<file path=xl/styles.xml><?xml version="1.0" encoding="utf-8"?>
<styleSheet xmlns="http://schemas.openxmlformats.org/spreadsheetml/2006/main">
  <numFmts count="12">
    <numFmt numFmtId="164" formatCode="General"/>
    <numFmt numFmtId="165" formatCode="#,##0.00;[RED]\-#,##0.00"/>
    <numFmt numFmtId="166" formatCode="yyyy\-mm\-dd"/>
    <numFmt numFmtId="167" formatCode="0.00"/>
    <numFmt numFmtId="168" formatCode="0.00###"/>
    <numFmt numFmtId="169" formatCode="0.0;[RED]\-0.0"/>
    <numFmt numFmtId="170" formatCode="\+0.00\R;[RED]\-0.00\R;0.00\R"/>
    <numFmt numFmtId="171" formatCode="mmm\ yyyy"/>
    <numFmt numFmtId="172" formatCode="General"/>
    <numFmt numFmtId="173" formatCode="0"/>
    <numFmt numFmtId="174" formatCode="0.0%"/>
    <numFmt numFmtId="175" formatCode="#,##0"/>
  </numFmts>
  <fonts count="12">
    <font>
      <sz val="11"/>
      <color theme="1"/>
      <name val="Calibri"/>
      <family val="2"/>
      <charset val="1"/>
    </font>
    <font>
      <sz val="10"/>
      <name val="Arial"/>
      <family val="0"/>
    </font>
    <font>
      <sz val="10"/>
      <name val="Arial"/>
      <family val="0"/>
    </font>
    <font>
      <sz val="10"/>
      <name val="Arial"/>
      <family val="0"/>
    </font>
    <font>
      <b val="true"/>
      <sz val="16"/>
      <color rgb="FF4847C1"/>
      <name val="Cambria"/>
      <family val="0"/>
      <charset val="1"/>
    </font>
    <font>
      <b val="true"/>
      <sz val="11"/>
      <name val="Cambria"/>
      <family val="0"/>
      <charset val="1"/>
    </font>
    <font>
      <sz val="9"/>
      <color rgb="FF888888"/>
      <name val="Cambria"/>
      <family val="0"/>
      <charset val="1"/>
    </font>
    <font>
      <b val="true"/>
      <sz val="11"/>
      <color rgb="FFFFFFFF"/>
      <name val="Cambria"/>
      <family val="0"/>
      <charset val="1"/>
    </font>
    <font>
      <i val="true"/>
      <sz val="11"/>
      <name val="Cambria"/>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FFF7E0"/>
        <bgColor rgb="FFF9F9F9"/>
      </patternFill>
    </fill>
    <fill>
      <patternFill patternType="solid">
        <fgColor rgb="FF4847C1"/>
        <bgColor rgb="FF666699"/>
      </patternFill>
    </fill>
    <fill>
      <patternFill patternType="solid">
        <fgColor rgb="FFF0F0F4"/>
        <bgColor rgb="FFF9F9F9"/>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true" applyProtection="false">
      <alignment horizontal="general" vertical="center" textRotation="0" wrapText="true" indent="0" shrinkToFit="false"/>
      <protection locked="true" hidden="false"/>
    </xf>
    <xf numFmtId="166" fontId="0" fillId="2" borderId="0" xfId="0" applyFont="false" applyBorder="false" applyAlignment="false" applyProtection="false">
      <alignment horizontal="general" vertical="bottom" textRotation="0" wrapText="false" indent="0" shrinkToFit="false"/>
      <protection locked="true" hidden="false"/>
    </xf>
    <xf numFmtId="167" fontId="0" fillId="2" borderId="0" xfId="0" applyFont="false" applyBorder="false" applyAlignment="false" applyProtection="false">
      <alignment horizontal="general" vertical="bottom" textRotation="0" wrapText="false" indent="0" shrinkToFit="false"/>
      <protection locked="true" hidden="false"/>
    </xf>
    <xf numFmtId="168" fontId="0" fillId="2"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9" fontId="0" fillId="4" borderId="0" xfId="0" applyFont="false" applyBorder="false" applyAlignment="false" applyProtection="false">
      <alignment horizontal="general" vertical="bottom" textRotation="0" wrapText="false" indent="0" shrinkToFit="false"/>
      <protection locked="true" hidden="false"/>
    </xf>
    <xf numFmtId="165" fontId="0" fillId="4" borderId="0" xfId="0" applyFont="false" applyBorder="false" applyAlignment="false" applyProtection="false">
      <alignment horizontal="general" vertical="bottom" textRotation="0" wrapText="false" indent="0" shrinkToFit="false"/>
      <protection locked="true" hidden="false"/>
    </xf>
    <xf numFmtId="170" fontId="0" fillId="4" borderId="0" xfId="0" applyFont="false" applyBorder="false" applyAlignment="false" applyProtection="false">
      <alignment horizontal="general" vertical="bottom" textRotation="0" wrapText="false" indent="0" shrinkToFit="false"/>
      <protection locked="true" hidden="false"/>
    </xf>
    <xf numFmtId="171" fontId="0" fillId="4" borderId="0" xfId="0" applyFont="false" applyBorder="false" applyAlignment="false" applyProtection="false">
      <alignment horizontal="general" vertical="bottom" textRotation="0" wrapText="false" indent="0" shrinkToFit="false"/>
      <protection locked="true" hidden="false"/>
    </xf>
    <xf numFmtId="172" fontId="6" fillId="4" borderId="0" xfId="0" applyFont="tru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73" fontId="0" fillId="4" borderId="0" xfId="0" applyFont="false" applyBorder="false" applyAlignment="false" applyProtection="false">
      <alignment horizontal="general" vertical="bottom" textRotation="0" wrapText="false" indent="0" shrinkToFit="false"/>
      <protection locked="true" hidden="false"/>
    </xf>
    <xf numFmtId="174" fontId="0" fillId="4" borderId="0" xfId="0" applyFont="false" applyBorder="false" applyAlignment="false" applyProtection="false">
      <alignment horizontal="general" vertical="bottom" textRotation="0" wrapText="false" indent="0" shrinkToFit="false"/>
      <protection locked="true" hidden="false"/>
    </xf>
    <xf numFmtId="167" fontId="0" fillId="4"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color rgb="FFB42318"/>
      </font>
    </dxf>
    <dxf>
      <font>
        <color rgb="FF17784A"/>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7784A"/>
      <rgbColor rgb="FFC0C0C0"/>
      <rgbColor rgb="FF878787"/>
      <rgbColor rgb="FF9999FF"/>
      <rgbColor rgb="FF993366"/>
      <rgbColor rgb="FFFFF7E0"/>
      <rgbColor rgb="FFF0F0F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9F9F9"/>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888888"/>
      <rgbColor rgb="FF003366"/>
      <rgbColor rgb="FF339966"/>
      <rgbColor rgb="FF003300"/>
      <rgbColor rgb="FF333300"/>
      <rgbColor rgb="FFB42318"/>
      <rgbColor rgb="FF993366"/>
      <rgbColor rgb="FF4847C1"/>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300" spc="-1" strike="noStrike">
                <a:solidFill>
                  <a:srgbClr val="000000"/>
                </a:solidFill>
                <a:latin typeface="Calibri"/>
              </a:defRPr>
            </a:pPr>
            <a:r>
              <a:rPr b="1" sz="1300" spc="-1" strike="noStrike">
                <a:solidFill>
                  <a:srgbClr val="000000"/>
                </a:solidFill>
                <a:latin typeface="Calibri"/>
              </a:rPr>
              <a:t>Equity curve (balance after each closed trade)</a:t>
            </a:r>
          </a:p>
        </c:rich>
      </c:tx>
      <c:overlay val="0"/>
      <c:spPr>
        <a:noFill/>
        <a:ln w="0">
          <a:noFill/>
        </a:ln>
      </c:spPr>
    </c:title>
    <c:autoTitleDeleted val="0"/>
    <c:plotArea>
      <c:scatterChart>
        <c:scatterStyle val="line"/>
        <c:varyColors val="0"/>
        <c:ser>
          <c:idx val="0"/>
          <c:order val="0"/>
          <c:tx>
            <c:v>Balance</c:v>
          </c:tx>
          <c:spPr>
            <a:solidFill>
              <a:srgbClr val="4847c1"/>
            </a:solidFill>
            <a:ln w="28080">
              <a:solidFill>
                <a:srgbClr val="4847c1"/>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Journal!$AB$7:$AB$1006</c:f>
              <c:numCache>
                <c:formatCode>General</c:formatCode>
                <c:ptCount val="1000"/>
              </c:numCache>
            </c:numRef>
          </c:xVal>
          <c:yVal>
            <c:numRef>
              <c:f>Journal!$AC$7:$AC$1006</c:f>
              <c:numCache>
                <c:formatCode>#,##0.00;[RED]\-#,##0.00</c:formatCode>
                <c:ptCount val="1000"/>
              </c:numCache>
            </c:numRef>
          </c:yVal>
          <c:smooth val="0"/>
        </c:ser>
        <c:axId val="61902067"/>
        <c:axId val="6414612"/>
      </c:scatterChart>
      <c:valAx>
        <c:axId val="6190206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Trade #</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14612"/>
        <c:crosses val="autoZero"/>
        <c:crossBetween val="midCat"/>
      </c:valAx>
      <c:valAx>
        <c:axId val="641461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Balance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902067"/>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300" spc="-1" strike="noStrike">
                <a:solidFill>
                  <a:srgbClr val="000000"/>
                </a:solidFill>
                <a:latin typeface="Calibri"/>
              </a:defRPr>
            </a:pPr>
            <a:r>
              <a:rPr b="1" sz="1300" spc="-1" strike="noStrike">
                <a:solidFill>
                  <a:srgbClr val="000000"/>
                </a:solidFill>
                <a:latin typeface="Calibri"/>
              </a:rPr>
              <a:t>Net P/L by session</a:t>
            </a:r>
          </a:p>
        </c:rich>
      </c:tx>
      <c:overlay val="0"/>
      <c:spPr>
        <a:noFill/>
        <a:ln w="0">
          <a:noFill/>
        </a:ln>
      </c:spPr>
    </c:title>
    <c:autoTitleDeleted val="0"/>
    <c:plotArea>
      <c:barChart>
        <c:barDir val="bar"/>
        <c:grouping val="clustered"/>
        <c:varyColors val="0"/>
        <c:ser>
          <c:idx val="0"/>
          <c:order val="0"/>
          <c:tx>
            <c:strRef>
              <c:f>Summary!E38</c:f>
              <c:strCache>
                <c:ptCount val="1"/>
                <c:pt idx="0">
                  <c:v>Net P/L</c:v>
                </c:pt>
              </c:strCache>
            </c:strRef>
          </c:tx>
          <c:spPr>
            <a:solidFill>
              <a:srgbClr val="4847c1"/>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Summary!$A$39:$A$42</c:f>
              <c:strCache>
                <c:ptCount val="4"/>
                <c:pt idx="0">
                  <c:v>Sydney</c:v>
                </c:pt>
                <c:pt idx="1">
                  <c:v>Tokyo</c:v>
                </c:pt>
                <c:pt idx="2">
                  <c:v>London</c:v>
                </c:pt>
                <c:pt idx="3">
                  <c:v>New York</c:v>
                </c:pt>
              </c:strCache>
            </c:strRef>
          </c:cat>
          <c:val>
            <c:numRef>
              <c:f>Summary!$E$39:$E$42</c:f>
              <c:numCache>
                <c:formatCode>#,##0.00;[RED]\-#,##0.00</c:formatCode>
                <c:ptCount val="4"/>
                <c:pt idx="0">
                  <c:v>0</c:v>
                </c:pt>
                <c:pt idx="1">
                  <c:v>0</c:v>
                </c:pt>
                <c:pt idx="2">
                  <c:v>0</c:v>
                </c:pt>
                <c:pt idx="3">
                  <c:v>0</c:v>
                </c:pt>
              </c:numCache>
            </c:numRef>
          </c:val>
        </c:ser>
        <c:gapWidth val="150"/>
        <c:overlap val="0"/>
        <c:axId val="44096220"/>
        <c:axId val="72557250"/>
      </c:barChart>
      <c:catAx>
        <c:axId val="44096220"/>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72557250"/>
        <c:crosses val="autoZero"/>
        <c:auto val="1"/>
        <c:lblAlgn val="ctr"/>
        <c:lblOffset val="100"/>
        <c:noMultiLvlLbl val="0"/>
      </c:catAx>
      <c:valAx>
        <c:axId val="72557250"/>
        <c:scaling>
          <c:orientation val="minMax"/>
        </c:scaling>
        <c:delete val="0"/>
        <c:axPos val="l"/>
        <c:majorGridlines>
          <c:spPr>
            <a:ln w="9360">
              <a:solidFill>
                <a:srgbClr val="878787"/>
              </a:solidFill>
              <a:round/>
            </a:ln>
          </c:spPr>
        </c:majorGridlines>
        <c:numFmt formatCode="#,##0.00;[RED]\-#,##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09622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300" spc="-1" strike="noStrike">
                <a:solidFill>
                  <a:srgbClr val="000000"/>
                </a:solidFill>
                <a:latin typeface="Calibri"/>
              </a:defRPr>
            </a:pPr>
            <a:r>
              <a:rPr b="1" sz="1300" spc="-1" strike="noStrike">
                <a:solidFill>
                  <a:srgbClr val="000000"/>
                </a:solidFill>
                <a:latin typeface="Calibri"/>
              </a:rPr>
              <a:t>Equity curve (balance after each closed trade)</a:t>
            </a:r>
          </a:p>
        </c:rich>
      </c:tx>
      <c:overlay val="0"/>
      <c:spPr>
        <a:noFill/>
        <a:ln w="0">
          <a:noFill/>
        </a:ln>
      </c:spPr>
    </c:title>
    <c:autoTitleDeleted val="0"/>
    <c:plotArea>
      <c:scatterChart>
        <c:scatterStyle val="line"/>
        <c:varyColors val="0"/>
        <c:ser>
          <c:idx val="0"/>
          <c:order val="0"/>
          <c:tx>
            <c:v>Balance</c:v>
          </c:tx>
          <c:spPr>
            <a:solidFill>
              <a:srgbClr val="4847c1"/>
            </a:solidFill>
            <a:ln w="28080">
              <a:solidFill>
                <a:srgbClr val="4847c1"/>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'Example Journal'!$AB$7:$AB$1006</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numCache>
            </c:numRef>
          </c:xVal>
          <c:yVal>
            <c:numRef>
              <c:f>'Example Journal'!$AC$7:$AC$1006</c:f>
              <c:numCache>
                <c:formatCode>#,##0.00;[RED]\-#,##0.00</c:formatCode>
                <c:ptCount val="1000"/>
                <c:pt idx="0">
                  <c:v>10353</c:v>
                </c:pt>
                <c:pt idx="1">
                  <c:v>10540.9</c:v>
                </c:pt>
                <c:pt idx="2">
                  <c:v>10283.9</c:v>
                </c:pt>
                <c:pt idx="3">
                  <c:v>10483.75</c:v>
                </c:pt>
                <c:pt idx="4">
                  <c:v>10653.55</c:v>
                </c:pt>
                <c:pt idx="5">
                  <c:v>10464.05</c:v>
                </c:pt>
                <c:pt idx="6">
                  <c:v>10757.05</c:v>
                </c:pt>
                <c:pt idx="7">
                  <c:v>10591.05</c:v>
                </c:pt>
                <c:pt idx="8">
                  <c:v>10977.25</c:v>
                </c:pt>
                <c:pt idx="9">
                  <c:v>10775.25</c:v>
                </c:pt>
                <c:pt idx="10">
                  <c:v>10569.65</c:v>
                </c:pt>
                <c:pt idx="11">
                  <c:v>10888.75</c:v>
                </c:pt>
                <c:pt idx="12">
                  <c:v>10653.25</c:v>
                </c:pt>
                <c:pt idx="13">
                  <c:v>11083.75</c:v>
                </c:pt>
                <c:pt idx="14">
                  <c:v>11213.05</c:v>
                </c:pt>
                <c:pt idx="15">
                  <c:v>10956.05</c:v>
                </c:pt>
                <c:pt idx="16">
                  <c:v>10699.05</c:v>
                </c:pt>
                <c:pt idx="17">
                  <c:v>11092.05</c:v>
                </c:pt>
                <c:pt idx="18">
                  <c:v>11378.85</c:v>
                </c:pt>
                <c:pt idx="19">
                  <c:v>11171.85</c:v>
                </c:pt>
                <c:pt idx="20">
                  <c:v>11398.85</c:v>
                </c:pt>
                <c:pt idx="21">
                  <c:v>11537.85</c:v>
                </c:pt>
                <c:pt idx="22">
                  <c:v>11758.85</c:v>
                </c:pt>
                <c:pt idx="23">
                  <c:v>11551.85</c:v>
                </c:pt>
                <c:pt idx="24">
                  <c:v>11349.85</c:v>
                </c:pt>
                <c:pt idx="25">
                  <c:v>11690.25</c:v>
                </c:pt>
                <c:pt idx="26">
                  <c:v>12083.25</c:v>
                </c:pt>
                <c:pt idx="27">
                  <c:v>12196.25</c:v>
                </c:pt>
                <c:pt idx="28">
                  <c:v>12192.55</c:v>
                </c:pt>
                <c:pt idx="29">
                  <c:v>11935.55</c:v>
                </c:pt>
                <c:pt idx="30">
                  <c:v>12224.55</c:v>
                </c:pt>
              </c:numCache>
            </c:numRef>
          </c:yVal>
          <c:smooth val="0"/>
        </c:ser>
        <c:axId val="87094787"/>
        <c:axId val="12220955"/>
      </c:scatterChart>
      <c:valAx>
        <c:axId val="8709478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Trade #</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2220955"/>
        <c:crosses val="autoZero"/>
        <c:crossBetween val="midCat"/>
      </c:valAx>
      <c:valAx>
        <c:axId val="1222095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Balance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094787"/>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300" spc="-1" strike="noStrike">
                <a:solidFill>
                  <a:srgbClr val="000000"/>
                </a:solidFill>
                <a:latin typeface="Calibri"/>
              </a:defRPr>
            </a:pPr>
            <a:r>
              <a:rPr b="1" sz="1300" spc="-1" strike="noStrike">
                <a:solidFill>
                  <a:srgbClr val="000000"/>
                </a:solidFill>
                <a:latin typeface="Calibri"/>
              </a:rPr>
              <a:t>Net P/L by session</a:t>
            </a:r>
          </a:p>
        </c:rich>
      </c:tx>
      <c:overlay val="0"/>
      <c:spPr>
        <a:noFill/>
        <a:ln w="0">
          <a:noFill/>
        </a:ln>
      </c:spPr>
    </c:title>
    <c:autoTitleDeleted val="0"/>
    <c:plotArea>
      <c:barChart>
        <c:barDir val="bar"/>
        <c:grouping val="clustered"/>
        <c:varyColors val="0"/>
        <c:ser>
          <c:idx val="0"/>
          <c:order val="0"/>
          <c:tx>
            <c:strRef>
              <c:f>'Example Summary'!E38</c:f>
              <c:strCache>
                <c:ptCount val="1"/>
                <c:pt idx="0">
                  <c:v>Net P/L</c:v>
                </c:pt>
              </c:strCache>
            </c:strRef>
          </c:tx>
          <c:spPr>
            <a:solidFill>
              <a:srgbClr val="4847c1"/>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'Example Summary'!$A$39:$A$42</c:f>
              <c:strCache>
                <c:ptCount val="4"/>
                <c:pt idx="0">
                  <c:v>Sydney</c:v>
                </c:pt>
                <c:pt idx="1">
                  <c:v>Tokyo</c:v>
                </c:pt>
                <c:pt idx="2">
                  <c:v>London</c:v>
                </c:pt>
                <c:pt idx="3">
                  <c:v>New York</c:v>
                </c:pt>
              </c:strCache>
            </c:strRef>
          </c:cat>
          <c:val>
            <c:numRef>
              <c:f>'Example Summary'!$E$39:$E$42</c:f>
              <c:numCache>
                <c:formatCode>#,##0.00;[RED]\-#,##0.00</c:formatCode>
                <c:ptCount val="4"/>
                <c:pt idx="0">
                  <c:v>394.9</c:v>
                </c:pt>
                <c:pt idx="1">
                  <c:v>236</c:v>
                </c:pt>
                <c:pt idx="2">
                  <c:v>2728.45</c:v>
                </c:pt>
                <c:pt idx="3">
                  <c:v>-1134.8</c:v>
                </c:pt>
              </c:numCache>
            </c:numRef>
          </c:val>
        </c:ser>
        <c:gapWidth val="150"/>
        <c:overlap val="0"/>
        <c:axId val="12317290"/>
        <c:axId val="46515062"/>
      </c:barChart>
      <c:catAx>
        <c:axId val="12317290"/>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46515062"/>
        <c:crosses val="autoZero"/>
        <c:auto val="1"/>
        <c:lblAlgn val="ctr"/>
        <c:lblOffset val="100"/>
        <c:noMultiLvlLbl val="0"/>
      </c:catAx>
      <c:valAx>
        <c:axId val="46515062"/>
        <c:scaling>
          <c:orientation val="minMax"/>
        </c:scaling>
        <c:delete val="0"/>
        <c:axPos val="l"/>
        <c:majorGridlines>
          <c:spPr>
            <a:ln w="9360">
              <a:solidFill>
                <a:srgbClr val="878787"/>
              </a:solidFill>
              <a:round/>
            </a:ln>
          </c:spPr>
        </c:majorGridlines>
        <c:numFmt formatCode="#,##0.00;[RED]\-#,##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231729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1</xdr:row>
      <xdr:rowOff>130680</xdr:rowOff>
    </xdr:from>
    <xdr:to>
      <xdr:col>11</xdr:col>
      <xdr:colOff>410400</xdr:colOff>
      <xdr:row>18</xdr:row>
      <xdr:rowOff>131760</xdr:rowOff>
    </xdr:to>
    <xdr:graphicFrame>
      <xdr:nvGraphicFramePr>
        <xdr:cNvPr id="0" name="Chart 1"/>
        <xdr:cNvGraphicFramePr/>
      </xdr:nvGraphicFramePr>
      <xdr:xfrm>
        <a:off x="4088160" y="380880"/>
        <a:ext cx="61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15</xdr:col>
      <xdr:colOff>0</xdr:colOff>
      <xdr:row>20</xdr:row>
      <xdr:rowOff>131040</xdr:rowOff>
    </xdr:from>
    <xdr:to>
      <xdr:col>22</xdr:col>
      <xdr:colOff>38880</xdr:colOff>
      <xdr:row>32</xdr:row>
      <xdr:rowOff>155160</xdr:rowOff>
    </xdr:to>
    <xdr:graphicFrame>
      <xdr:nvGraphicFramePr>
        <xdr:cNvPr id="1" name="Chart 2"/>
        <xdr:cNvGraphicFramePr/>
      </xdr:nvGraphicFramePr>
      <xdr:xfrm>
        <a:off x="13228200" y="4000680"/>
        <a:ext cx="4319640" cy="251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1</xdr:row>
      <xdr:rowOff>130680</xdr:rowOff>
    </xdr:from>
    <xdr:to>
      <xdr:col>11</xdr:col>
      <xdr:colOff>410400</xdr:colOff>
      <xdr:row>18</xdr:row>
      <xdr:rowOff>131760</xdr:rowOff>
    </xdr:to>
    <xdr:graphicFrame>
      <xdr:nvGraphicFramePr>
        <xdr:cNvPr id="2" name="Chart 1"/>
        <xdr:cNvGraphicFramePr/>
      </xdr:nvGraphicFramePr>
      <xdr:xfrm>
        <a:off x="4088160" y="380880"/>
        <a:ext cx="61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15</xdr:col>
      <xdr:colOff>0</xdr:colOff>
      <xdr:row>20</xdr:row>
      <xdr:rowOff>131040</xdr:rowOff>
    </xdr:from>
    <xdr:to>
      <xdr:col>22</xdr:col>
      <xdr:colOff>38880</xdr:colOff>
      <xdr:row>32</xdr:row>
      <xdr:rowOff>155160</xdr:rowOff>
    </xdr:to>
    <xdr:graphicFrame>
      <xdr:nvGraphicFramePr>
        <xdr:cNvPr id="3" name="Chart 2"/>
        <xdr:cNvGraphicFramePr/>
      </xdr:nvGraphicFramePr>
      <xdr:xfrm>
        <a:off x="13228200" y="4000680"/>
        <a:ext cx="4319640" cy="251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15" hidden="false" customHeight="false" outlineLevel="0" collapsed="false">
      <c r="A5" s="2" t="s">
        <v>3</v>
      </c>
    </row>
    <row r="6" customFormat="false" ht="28.35" hidden="false" customHeight="false" outlineLevel="0" collapsed="false">
      <c r="A6" s="2" t="s">
        <v>4</v>
      </c>
    </row>
    <row r="7" customFormat="false" ht="28.35" hidden="false" customHeight="false" outlineLevel="0" collapsed="false">
      <c r="A7" s="2" t="s">
        <v>5</v>
      </c>
    </row>
    <row r="8" customFormat="false" ht="15" hidden="false" customHeight="false" outlineLevel="0" collapsed="false">
      <c r="A8" s="2" t="s">
        <v>6</v>
      </c>
    </row>
    <row r="9" customFormat="false" ht="15" hidden="false" customHeight="false" outlineLevel="0" collapsed="false">
      <c r="A9" s="2" t="s">
        <v>7</v>
      </c>
    </row>
    <row r="10" customFormat="false" ht="15" hidden="false" customHeight="false" outlineLevel="0" collapsed="false">
      <c r="A10" s="2"/>
    </row>
    <row r="11" customFormat="false" ht="15" hidden="false" customHeight="false" outlineLevel="0" collapsed="false">
      <c r="A11" s="3" t="s">
        <v>8</v>
      </c>
    </row>
    <row r="12" customFormat="false" ht="1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2" t="s">
        <v>11</v>
      </c>
    </row>
    <row r="15" customFormat="false" ht="28.35" hidden="false" customHeight="false" outlineLevel="0" collapsed="false">
      <c r="A15" s="2" t="s">
        <v>12</v>
      </c>
    </row>
    <row r="16" customFormat="false" ht="15" hidden="false" customHeight="false" outlineLevel="0" collapsed="false">
      <c r="A16" s="2"/>
    </row>
    <row r="17" customFormat="false" ht="15" hidden="false" customHeight="false" outlineLevel="0" collapsed="false">
      <c r="A17" s="3" t="s">
        <v>13</v>
      </c>
    </row>
    <row r="18" customFormat="false" ht="41.75" hidden="false" customHeight="false" outlineLevel="0" collapsed="false">
      <c r="A18" s="2" t="s">
        <v>14</v>
      </c>
    </row>
    <row r="19" customFormat="false" ht="15" hidden="false" customHeight="false" outlineLevel="0" collapsed="false">
      <c r="A19" s="2"/>
    </row>
    <row r="20" customFormat="false" ht="28.35" hidden="false" customHeight="false" outlineLevel="0" collapsed="false">
      <c r="A20" s="2" t="s">
        <v>15</v>
      </c>
    </row>
    <row r="21" customFormat="false" ht="28.35" hidden="false" customHeight="false" outlineLevel="0" collapsed="false">
      <c r="A21" s="2" t="s">
        <v>16</v>
      </c>
    </row>
    <row r="22" customFormat="false" ht="15" hidden="false" customHeight="false" outlineLevel="0" collapsed="false">
      <c r="A22" s="2"/>
    </row>
    <row r="23" customFormat="false" ht="15" hidden="false" customHeight="false" outlineLevel="0" collapsed="false">
      <c r="A23" s="3" t="s">
        <v>17</v>
      </c>
    </row>
    <row r="24" customFormat="false" ht="28.35" hidden="false" customHeight="false" outlineLevel="0" collapsed="false">
      <c r="A24" s="2" t="s">
        <v>18</v>
      </c>
    </row>
    <row r="25" customFormat="false" ht="15" hidden="false" customHeight="false" outlineLevel="0" collapsed="false">
      <c r="A25" s="2"/>
    </row>
    <row r="26" customFormat="false" ht="28.35" hidden="false" customHeight="false" outlineLevel="0" collapsed="false">
      <c r="A26" s="2"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10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11"/>
    <col collapsed="false" customWidth="true" hidden="false" outlineLevel="0" max="3" min="3" style="0" width="10"/>
    <col collapsed="false" customWidth="true" hidden="false" outlineLevel="0" max="4" min="4" style="0" width="9"/>
    <col collapsed="false" customWidth="true" hidden="false" outlineLevel="0" max="5" min="5" style="0" width="10"/>
    <col collapsed="false" customWidth="true" hidden="false" outlineLevel="0" max="6" min="6" style="0" width="17"/>
    <col collapsed="false" customWidth="true" hidden="false" outlineLevel="0" max="7" min="7" style="0" width="7"/>
    <col collapsed="false" customWidth="true" hidden="false" outlineLevel="0" max="11" min="8" style="0" width="10"/>
    <col collapsed="false" customWidth="true" hidden="false" outlineLevel="0" max="12" min="12" style="0" width="9"/>
    <col collapsed="false" customWidth="true" hidden="false" outlineLevel="0" max="13" min="13" style="0" width="10"/>
    <col collapsed="false" customWidth="true" hidden="false" outlineLevel="0" max="14" min="14" style="0" width="15"/>
    <col collapsed="false" customWidth="true" hidden="false" outlineLevel="0" max="15" min="15" style="0" width="28"/>
    <col collapsed="false" customWidth="true" hidden="false" outlineLevel="0" max="16" min="16" style="0" width="7"/>
    <col collapsed="false" customWidth="true" hidden="false" outlineLevel="0" max="18" min="17" style="0" width="8"/>
    <col collapsed="false" customWidth="true" hidden="false" outlineLevel="0" max="20" min="19" style="0" width="10"/>
    <col collapsed="false" customWidth="true" hidden="false" outlineLevel="0" max="21" min="21" style="0" width="11"/>
    <col collapsed="false" customWidth="true" hidden="false" outlineLevel="0" max="22" min="22" style="0" width="9"/>
    <col collapsed="false" customWidth="true" hidden="false" outlineLevel="0" max="23" min="23" style="0" width="7"/>
    <col collapsed="false" customWidth="true" hidden="false" outlineLevel="0" max="24" min="24" style="0" width="10"/>
    <col collapsed="false" customWidth="true" hidden="false" outlineLevel="0" max="25" min="25" style="0" width="12"/>
    <col collapsed="false" customWidth="true" hidden="false" outlineLevel="0" max="26" min="26" style="0" width="11"/>
    <col collapsed="false" customWidth="true" hidden="false" outlineLevel="0" max="28" min="27" style="0" width="8"/>
    <col collapsed="false" customWidth="true" hidden="false" outlineLevel="0" max="29" min="29" style="0" width="10"/>
  </cols>
  <sheetData>
    <row r="1" customFormat="false" ht="19.7" hidden="false" customHeight="false" outlineLevel="0" collapsed="false">
      <c r="A1" s="4" t="s">
        <v>20</v>
      </c>
    </row>
    <row r="2" customFormat="false" ht="15" hidden="false" customHeight="false" outlineLevel="0" collapsed="false">
      <c r="A2" s="0" t="s">
        <v>21</v>
      </c>
    </row>
    <row r="3" customFormat="false" ht="15" hidden="false" customHeight="false" outlineLevel="0" collapsed="false">
      <c r="A3" s="0" t="s">
        <v>22</v>
      </c>
      <c r="C3" s="5"/>
      <c r="E3" s="6" t="s">
        <v>23</v>
      </c>
    </row>
    <row r="4" customFormat="false" ht="15" hidden="false" customHeight="false" outlineLevel="0" collapsed="false">
      <c r="A4" s="0" t="s">
        <v>24</v>
      </c>
      <c r="C4" s="7"/>
      <c r="E4" s="6" t="s">
        <v>25</v>
      </c>
    </row>
    <row r="5" customFormat="false" ht="15" hidden="false" customHeight="false" outlineLevel="0" collapsed="false">
      <c r="AB5" s="8" t="s">
        <v>26</v>
      </c>
    </row>
    <row r="6" customFormat="false" ht="45" hidden="false" customHeight="true" outlineLevel="0" collapsed="false">
      <c r="A6" s="9" t="s">
        <v>27</v>
      </c>
      <c r="B6" s="9" t="s">
        <v>28</v>
      </c>
      <c r="C6" s="9" t="s">
        <v>29</v>
      </c>
      <c r="D6" s="9" t="s">
        <v>30</v>
      </c>
      <c r="E6" s="9" t="s">
        <v>31</v>
      </c>
      <c r="F6" s="9" t="s">
        <v>32</v>
      </c>
      <c r="G6" s="9" t="s">
        <v>33</v>
      </c>
      <c r="H6" s="9" t="s">
        <v>34</v>
      </c>
      <c r="I6" s="9" t="s">
        <v>35</v>
      </c>
      <c r="J6" s="9" t="s">
        <v>36</v>
      </c>
      <c r="K6" s="9" t="s">
        <v>37</v>
      </c>
      <c r="L6" s="9" t="s">
        <v>38</v>
      </c>
      <c r="M6" s="9" t="s">
        <v>39</v>
      </c>
      <c r="N6" s="9" t="s">
        <v>40</v>
      </c>
      <c r="O6" s="9" t="s">
        <v>41</v>
      </c>
      <c r="P6" s="9" t="s">
        <v>42</v>
      </c>
      <c r="Q6" s="9" t="s">
        <v>43</v>
      </c>
      <c r="R6" s="9" t="s">
        <v>44</v>
      </c>
      <c r="S6" s="9" t="s">
        <v>45</v>
      </c>
      <c r="T6" s="9" t="s">
        <v>46</v>
      </c>
      <c r="U6" s="9" t="s">
        <v>47</v>
      </c>
      <c r="V6" s="9" t="s">
        <v>48</v>
      </c>
      <c r="W6" s="9" t="s">
        <v>49</v>
      </c>
      <c r="X6" s="9" t="s">
        <v>50</v>
      </c>
      <c r="Y6" s="9" t="s">
        <v>51</v>
      </c>
      <c r="Z6" s="9" t="s">
        <v>52</v>
      </c>
      <c r="AA6" s="9" t="s">
        <v>53</v>
      </c>
      <c r="AB6" s="9" t="s">
        <v>54</v>
      </c>
      <c r="AC6" s="9" t="s">
        <v>55</v>
      </c>
    </row>
    <row r="7" customFormat="false" ht="15" hidden="false" customHeight="false" outlineLevel="0" collapsed="false">
      <c r="A7" s="10"/>
      <c r="B7" s="10"/>
      <c r="C7" s="7"/>
      <c r="D7" s="7"/>
      <c r="E7" s="7"/>
      <c r="F7" s="7"/>
      <c r="G7" s="11"/>
      <c r="H7" s="12"/>
      <c r="I7" s="12"/>
      <c r="J7" s="12"/>
      <c r="K7" s="5"/>
      <c r="L7" s="5"/>
      <c r="M7" s="5"/>
      <c r="N7" s="7"/>
      <c r="O7" s="7"/>
      <c r="P7" s="13" t="str">
        <f aca="false">IF(C7="","",IF(ISNUMBER(SEARCH("JPY",C7)),100,10000))</f>
        <v/>
      </c>
      <c r="Q7" s="14" t="str">
        <f aca="false">IF(OR(C7="",H7="",J7=""),"",ROUND((J7-H7)*P7*IF(D7="Short",-1,1),1))</f>
        <v/>
      </c>
      <c r="R7" s="14" t="str">
        <f aca="false">IF(OR(C7="",H7="",I7=""),"",ROUND(ABS(H7-I7)*P7,1))</f>
        <v/>
      </c>
      <c r="S7" s="15" t="str">
        <f aca="false">IF(OR(R7="",G7="",K7=""),"",R7*K7*G7)</f>
        <v/>
      </c>
      <c r="T7" s="15" t="str">
        <f aca="false">IF(OR(Q7="",G7="",K7=""),"",Q7*K7*G7)</f>
        <v/>
      </c>
      <c r="U7" s="15" t="str">
        <f aca="false">IF(T7="","",T7+N(L7)-N(M7))</f>
        <v/>
      </c>
      <c r="V7" s="16" t="str">
        <f aca="false">IF(OR(U7="",N(S7)=0),"",U7/S7)</f>
        <v/>
      </c>
      <c r="W7" s="13" t="str">
        <f aca="false">IF(U7="","",COUNT($U$7:U7))</f>
        <v/>
      </c>
      <c r="X7" s="17" t="str">
        <f aca="false">IF(U7="","",DATE(YEAR(IF(B7="",A7,B7)),MONTH(IF(B7="",A7,B7)),1))</f>
        <v/>
      </c>
      <c r="Y7" s="15" t="str">
        <f aca="false">IF(U7="","",N($C$3)+SUM($U$7:U7))</f>
        <v/>
      </c>
      <c r="Z7" s="15" t="str">
        <f aca="false">IF(Y7="","",Y7-MAX(N($C$3),MAX($Y$7:Y7)))</f>
        <v/>
      </c>
      <c r="AA7" s="13" t="str">
        <f aca="false">IF(U7="","",IF(U7&gt;0,"Win",IF(U7&lt;0,"Loss","Scratch")))</f>
        <v/>
      </c>
      <c r="AB7" s="18" t="e">
        <f aca="false">IF(W7="",NA(),W7)</f>
        <v>#N/A</v>
      </c>
      <c r="AC7" s="19" t="e">
        <f aca="false">IF(W7="",NA(),Y7)</f>
        <v>#N/A</v>
      </c>
    </row>
    <row r="8" customFormat="false" ht="15" hidden="false" customHeight="false" outlineLevel="0" collapsed="false">
      <c r="A8" s="10"/>
      <c r="B8" s="10"/>
      <c r="C8" s="7"/>
      <c r="D8" s="7"/>
      <c r="E8" s="7"/>
      <c r="F8" s="7"/>
      <c r="G8" s="11"/>
      <c r="H8" s="12"/>
      <c r="I8" s="12"/>
      <c r="J8" s="12"/>
      <c r="K8" s="5"/>
      <c r="L8" s="5"/>
      <c r="M8" s="5"/>
      <c r="N8" s="7"/>
      <c r="O8" s="7"/>
      <c r="P8" s="13" t="str">
        <f aca="false">IF(C8="","",IF(ISNUMBER(SEARCH("JPY",C8)),100,10000))</f>
        <v/>
      </c>
      <c r="Q8" s="14" t="str">
        <f aca="false">IF(OR(C8="",H8="",J8=""),"",ROUND((J8-H8)*P8*IF(D8="Short",-1,1),1))</f>
        <v/>
      </c>
      <c r="R8" s="14" t="str">
        <f aca="false">IF(OR(C8="",H8="",I8=""),"",ROUND(ABS(H8-I8)*P8,1))</f>
        <v/>
      </c>
      <c r="S8" s="15" t="str">
        <f aca="false">IF(OR(R8="",G8="",K8=""),"",R8*K8*G8)</f>
        <v/>
      </c>
      <c r="T8" s="15" t="str">
        <f aca="false">IF(OR(Q8="",G8="",K8=""),"",Q8*K8*G8)</f>
        <v/>
      </c>
      <c r="U8" s="15" t="str">
        <f aca="false">IF(T8="","",T8+N(L8)-N(M8))</f>
        <v/>
      </c>
      <c r="V8" s="16" t="str">
        <f aca="false">IF(OR(U8="",N(S8)=0),"",U8/S8)</f>
        <v/>
      </c>
      <c r="W8" s="13" t="str">
        <f aca="false">IF(U8="","",COUNT($U$7:U8))</f>
        <v/>
      </c>
      <c r="X8" s="17" t="str">
        <f aca="false">IF(U8="","",DATE(YEAR(IF(B8="",A8,B8)),MONTH(IF(B8="",A8,B8)),1))</f>
        <v/>
      </c>
      <c r="Y8" s="15" t="str">
        <f aca="false">IF(U8="","",N($C$3)+SUM($U$7:U8))</f>
        <v/>
      </c>
      <c r="Z8" s="15" t="str">
        <f aca="false">IF(Y8="","",Y8-MAX(N($C$3),MAX($Y$7:Y8)))</f>
        <v/>
      </c>
      <c r="AA8" s="13" t="str">
        <f aca="false">IF(U8="","",IF(U8&gt;0,"Win",IF(U8&lt;0,"Loss","Scratch")))</f>
        <v/>
      </c>
      <c r="AB8" s="18" t="e">
        <f aca="false">IF(W8="",NA(),W8)</f>
        <v>#N/A</v>
      </c>
      <c r="AC8" s="19" t="e">
        <f aca="false">IF(W8="",NA(),Y8)</f>
        <v>#N/A</v>
      </c>
    </row>
    <row r="9" customFormat="false" ht="15" hidden="false" customHeight="false" outlineLevel="0" collapsed="false">
      <c r="A9" s="10"/>
      <c r="B9" s="10"/>
      <c r="C9" s="7"/>
      <c r="D9" s="7"/>
      <c r="E9" s="7"/>
      <c r="F9" s="7"/>
      <c r="G9" s="11"/>
      <c r="H9" s="12"/>
      <c r="I9" s="12"/>
      <c r="J9" s="12"/>
      <c r="K9" s="5"/>
      <c r="L9" s="5"/>
      <c r="M9" s="5"/>
      <c r="N9" s="7"/>
      <c r="O9" s="7"/>
      <c r="P9" s="13" t="str">
        <f aca="false">IF(C9="","",IF(ISNUMBER(SEARCH("JPY",C9)),100,10000))</f>
        <v/>
      </c>
      <c r="Q9" s="14" t="str">
        <f aca="false">IF(OR(C9="",H9="",J9=""),"",ROUND((J9-H9)*P9*IF(D9="Short",-1,1),1))</f>
        <v/>
      </c>
      <c r="R9" s="14" t="str">
        <f aca="false">IF(OR(C9="",H9="",I9=""),"",ROUND(ABS(H9-I9)*P9,1))</f>
        <v/>
      </c>
      <c r="S9" s="15" t="str">
        <f aca="false">IF(OR(R9="",G9="",K9=""),"",R9*K9*G9)</f>
        <v/>
      </c>
      <c r="T9" s="15" t="str">
        <f aca="false">IF(OR(Q9="",G9="",K9=""),"",Q9*K9*G9)</f>
        <v/>
      </c>
      <c r="U9" s="15" t="str">
        <f aca="false">IF(T9="","",T9+N(L9)-N(M9))</f>
        <v/>
      </c>
      <c r="V9" s="16" t="str">
        <f aca="false">IF(OR(U9="",N(S9)=0),"",U9/S9)</f>
        <v/>
      </c>
      <c r="W9" s="13" t="str">
        <f aca="false">IF(U9="","",COUNT($U$7:U9))</f>
        <v/>
      </c>
      <c r="X9" s="17" t="str">
        <f aca="false">IF(U9="","",DATE(YEAR(IF(B9="",A9,B9)),MONTH(IF(B9="",A9,B9)),1))</f>
        <v/>
      </c>
      <c r="Y9" s="15" t="str">
        <f aca="false">IF(U9="","",N($C$3)+SUM($U$7:U9))</f>
        <v/>
      </c>
      <c r="Z9" s="15" t="str">
        <f aca="false">IF(Y9="","",Y9-MAX(N($C$3),MAX($Y$7:Y9)))</f>
        <v/>
      </c>
      <c r="AA9" s="13" t="str">
        <f aca="false">IF(U9="","",IF(U9&gt;0,"Win",IF(U9&lt;0,"Loss","Scratch")))</f>
        <v/>
      </c>
      <c r="AB9" s="18" t="e">
        <f aca="false">IF(W9="",NA(),W9)</f>
        <v>#N/A</v>
      </c>
      <c r="AC9" s="19" t="e">
        <f aca="false">IF(W9="",NA(),Y9)</f>
        <v>#N/A</v>
      </c>
    </row>
    <row r="10" customFormat="false" ht="15" hidden="false" customHeight="false" outlineLevel="0" collapsed="false">
      <c r="A10" s="10"/>
      <c r="B10" s="10"/>
      <c r="C10" s="7"/>
      <c r="D10" s="7"/>
      <c r="E10" s="7"/>
      <c r="F10" s="7"/>
      <c r="G10" s="11"/>
      <c r="H10" s="12"/>
      <c r="I10" s="12"/>
      <c r="J10" s="12"/>
      <c r="K10" s="5"/>
      <c r="L10" s="5"/>
      <c r="M10" s="5"/>
      <c r="N10" s="7"/>
      <c r="O10" s="7"/>
      <c r="P10" s="13" t="str">
        <f aca="false">IF(C10="","",IF(ISNUMBER(SEARCH("JPY",C10)),100,10000))</f>
        <v/>
      </c>
      <c r="Q10" s="14" t="str">
        <f aca="false">IF(OR(C10="",H10="",J10=""),"",ROUND((J10-H10)*P10*IF(D10="Short",-1,1),1))</f>
        <v/>
      </c>
      <c r="R10" s="14" t="str">
        <f aca="false">IF(OR(C10="",H10="",I10=""),"",ROUND(ABS(H10-I10)*P10,1))</f>
        <v/>
      </c>
      <c r="S10" s="15" t="str">
        <f aca="false">IF(OR(R10="",G10="",K10=""),"",R10*K10*G10)</f>
        <v/>
      </c>
      <c r="T10" s="15" t="str">
        <f aca="false">IF(OR(Q10="",G10="",K10=""),"",Q10*K10*G10)</f>
        <v/>
      </c>
      <c r="U10" s="15" t="str">
        <f aca="false">IF(T10="","",T10+N(L10)-N(M10))</f>
        <v/>
      </c>
      <c r="V10" s="16" t="str">
        <f aca="false">IF(OR(U10="",N(S10)=0),"",U10/S10)</f>
        <v/>
      </c>
      <c r="W10" s="13" t="str">
        <f aca="false">IF(U10="","",COUNT($U$7:U10))</f>
        <v/>
      </c>
      <c r="X10" s="17" t="str">
        <f aca="false">IF(U10="","",DATE(YEAR(IF(B10="",A10,B10)),MONTH(IF(B10="",A10,B10)),1))</f>
        <v/>
      </c>
      <c r="Y10" s="15" t="str">
        <f aca="false">IF(U10="","",N($C$3)+SUM($U$7:U10))</f>
        <v/>
      </c>
      <c r="Z10" s="15" t="str">
        <f aca="false">IF(Y10="","",Y10-MAX(N($C$3),MAX($Y$7:Y10)))</f>
        <v/>
      </c>
      <c r="AA10" s="13" t="str">
        <f aca="false">IF(U10="","",IF(U10&gt;0,"Win",IF(U10&lt;0,"Loss","Scratch")))</f>
        <v/>
      </c>
      <c r="AB10" s="18" t="e">
        <f aca="false">IF(W10="",NA(),W10)</f>
        <v>#N/A</v>
      </c>
      <c r="AC10" s="19" t="e">
        <f aca="false">IF(W10="",NA(),Y10)</f>
        <v>#N/A</v>
      </c>
    </row>
    <row r="11" customFormat="false" ht="15" hidden="false" customHeight="false" outlineLevel="0" collapsed="false">
      <c r="A11" s="10"/>
      <c r="B11" s="10"/>
      <c r="C11" s="7"/>
      <c r="D11" s="7"/>
      <c r="E11" s="7"/>
      <c r="F11" s="7"/>
      <c r="G11" s="11"/>
      <c r="H11" s="12"/>
      <c r="I11" s="12"/>
      <c r="J11" s="12"/>
      <c r="K11" s="5"/>
      <c r="L11" s="5"/>
      <c r="M11" s="5"/>
      <c r="N11" s="7"/>
      <c r="O11" s="7"/>
      <c r="P11" s="13" t="str">
        <f aca="false">IF(C11="","",IF(ISNUMBER(SEARCH("JPY",C11)),100,10000))</f>
        <v/>
      </c>
      <c r="Q11" s="14" t="str">
        <f aca="false">IF(OR(C11="",H11="",J11=""),"",ROUND((J11-H11)*P11*IF(D11="Short",-1,1),1))</f>
        <v/>
      </c>
      <c r="R11" s="14" t="str">
        <f aca="false">IF(OR(C11="",H11="",I11=""),"",ROUND(ABS(H11-I11)*P11,1))</f>
        <v/>
      </c>
      <c r="S11" s="15" t="str">
        <f aca="false">IF(OR(R11="",G11="",K11=""),"",R11*K11*G11)</f>
        <v/>
      </c>
      <c r="T11" s="15" t="str">
        <f aca="false">IF(OR(Q11="",G11="",K11=""),"",Q11*K11*G11)</f>
        <v/>
      </c>
      <c r="U11" s="15" t="str">
        <f aca="false">IF(T11="","",T11+N(L11)-N(M11))</f>
        <v/>
      </c>
      <c r="V11" s="16" t="str">
        <f aca="false">IF(OR(U11="",N(S11)=0),"",U11/S11)</f>
        <v/>
      </c>
      <c r="W11" s="13" t="str">
        <f aca="false">IF(U11="","",COUNT($U$7:U11))</f>
        <v/>
      </c>
      <c r="X11" s="17" t="str">
        <f aca="false">IF(U11="","",DATE(YEAR(IF(B11="",A11,B11)),MONTH(IF(B11="",A11,B11)),1))</f>
        <v/>
      </c>
      <c r="Y11" s="15" t="str">
        <f aca="false">IF(U11="","",N($C$3)+SUM($U$7:U11))</f>
        <v/>
      </c>
      <c r="Z11" s="15" t="str">
        <f aca="false">IF(Y11="","",Y11-MAX(N($C$3),MAX($Y$7:Y11)))</f>
        <v/>
      </c>
      <c r="AA11" s="13" t="str">
        <f aca="false">IF(U11="","",IF(U11&gt;0,"Win",IF(U11&lt;0,"Loss","Scratch")))</f>
        <v/>
      </c>
      <c r="AB11" s="18" t="e">
        <f aca="false">IF(W11="",NA(),W11)</f>
        <v>#N/A</v>
      </c>
      <c r="AC11" s="19" t="e">
        <f aca="false">IF(W11="",NA(),Y11)</f>
        <v>#N/A</v>
      </c>
    </row>
    <row r="12" customFormat="false" ht="15" hidden="false" customHeight="false" outlineLevel="0" collapsed="false">
      <c r="A12" s="10"/>
      <c r="B12" s="10"/>
      <c r="C12" s="7"/>
      <c r="D12" s="7"/>
      <c r="E12" s="7"/>
      <c r="F12" s="7"/>
      <c r="G12" s="11"/>
      <c r="H12" s="12"/>
      <c r="I12" s="12"/>
      <c r="J12" s="12"/>
      <c r="K12" s="5"/>
      <c r="L12" s="5"/>
      <c r="M12" s="5"/>
      <c r="N12" s="7"/>
      <c r="O12" s="7"/>
      <c r="P12" s="13" t="str">
        <f aca="false">IF(C12="","",IF(ISNUMBER(SEARCH("JPY",C12)),100,10000))</f>
        <v/>
      </c>
      <c r="Q12" s="14" t="str">
        <f aca="false">IF(OR(C12="",H12="",J12=""),"",ROUND((J12-H12)*P12*IF(D12="Short",-1,1),1))</f>
        <v/>
      </c>
      <c r="R12" s="14" t="str">
        <f aca="false">IF(OR(C12="",H12="",I12=""),"",ROUND(ABS(H12-I12)*P12,1))</f>
        <v/>
      </c>
      <c r="S12" s="15" t="str">
        <f aca="false">IF(OR(R12="",G12="",K12=""),"",R12*K12*G12)</f>
        <v/>
      </c>
      <c r="T12" s="15" t="str">
        <f aca="false">IF(OR(Q12="",G12="",K12=""),"",Q12*K12*G12)</f>
        <v/>
      </c>
      <c r="U12" s="15" t="str">
        <f aca="false">IF(T12="","",T12+N(L12)-N(M12))</f>
        <v/>
      </c>
      <c r="V12" s="16" t="str">
        <f aca="false">IF(OR(U12="",N(S12)=0),"",U12/S12)</f>
        <v/>
      </c>
      <c r="W12" s="13" t="str">
        <f aca="false">IF(U12="","",COUNT($U$7:U12))</f>
        <v/>
      </c>
      <c r="X12" s="17" t="str">
        <f aca="false">IF(U12="","",DATE(YEAR(IF(B12="",A12,B12)),MONTH(IF(B12="",A12,B12)),1))</f>
        <v/>
      </c>
      <c r="Y12" s="15" t="str">
        <f aca="false">IF(U12="","",N($C$3)+SUM($U$7:U12))</f>
        <v/>
      </c>
      <c r="Z12" s="15" t="str">
        <f aca="false">IF(Y12="","",Y12-MAX(N($C$3),MAX($Y$7:Y12)))</f>
        <v/>
      </c>
      <c r="AA12" s="13" t="str">
        <f aca="false">IF(U12="","",IF(U12&gt;0,"Win",IF(U12&lt;0,"Loss","Scratch")))</f>
        <v/>
      </c>
      <c r="AB12" s="18" t="e">
        <f aca="false">IF(W12="",NA(),W12)</f>
        <v>#N/A</v>
      </c>
      <c r="AC12" s="19" t="e">
        <f aca="false">IF(W12="",NA(),Y12)</f>
        <v>#N/A</v>
      </c>
    </row>
    <row r="13" customFormat="false" ht="15" hidden="false" customHeight="false" outlineLevel="0" collapsed="false">
      <c r="A13" s="10"/>
      <c r="B13" s="10"/>
      <c r="C13" s="7"/>
      <c r="D13" s="7"/>
      <c r="E13" s="7"/>
      <c r="F13" s="7"/>
      <c r="G13" s="11"/>
      <c r="H13" s="12"/>
      <c r="I13" s="12"/>
      <c r="J13" s="12"/>
      <c r="K13" s="5"/>
      <c r="L13" s="5"/>
      <c r="M13" s="5"/>
      <c r="N13" s="7"/>
      <c r="O13" s="7"/>
      <c r="P13" s="13" t="str">
        <f aca="false">IF(C13="","",IF(ISNUMBER(SEARCH("JPY",C13)),100,10000))</f>
        <v/>
      </c>
      <c r="Q13" s="14" t="str">
        <f aca="false">IF(OR(C13="",H13="",J13=""),"",ROUND((J13-H13)*P13*IF(D13="Short",-1,1),1))</f>
        <v/>
      </c>
      <c r="R13" s="14" t="str">
        <f aca="false">IF(OR(C13="",H13="",I13=""),"",ROUND(ABS(H13-I13)*P13,1))</f>
        <v/>
      </c>
      <c r="S13" s="15" t="str">
        <f aca="false">IF(OR(R13="",G13="",K13=""),"",R13*K13*G13)</f>
        <v/>
      </c>
      <c r="T13" s="15" t="str">
        <f aca="false">IF(OR(Q13="",G13="",K13=""),"",Q13*K13*G13)</f>
        <v/>
      </c>
      <c r="U13" s="15" t="str">
        <f aca="false">IF(T13="","",T13+N(L13)-N(M13))</f>
        <v/>
      </c>
      <c r="V13" s="16" t="str">
        <f aca="false">IF(OR(U13="",N(S13)=0),"",U13/S13)</f>
        <v/>
      </c>
      <c r="W13" s="13" t="str">
        <f aca="false">IF(U13="","",COUNT($U$7:U13))</f>
        <v/>
      </c>
      <c r="X13" s="17" t="str">
        <f aca="false">IF(U13="","",DATE(YEAR(IF(B13="",A13,B13)),MONTH(IF(B13="",A13,B13)),1))</f>
        <v/>
      </c>
      <c r="Y13" s="15" t="str">
        <f aca="false">IF(U13="","",N($C$3)+SUM($U$7:U13))</f>
        <v/>
      </c>
      <c r="Z13" s="15" t="str">
        <f aca="false">IF(Y13="","",Y13-MAX(N($C$3),MAX($Y$7:Y13)))</f>
        <v/>
      </c>
      <c r="AA13" s="13" t="str">
        <f aca="false">IF(U13="","",IF(U13&gt;0,"Win",IF(U13&lt;0,"Loss","Scratch")))</f>
        <v/>
      </c>
      <c r="AB13" s="18" t="e">
        <f aca="false">IF(W13="",NA(),W13)</f>
        <v>#N/A</v>
      </c>
      <c r="AC13" s="19" t="e">
        <f aca="false">IF(W13="",NA(),Y13)</f>
        <v>#N/A</v>
      </c>
    </row>
    <row r="14" customFormat="false" ht="15" hidden="false" customHeight="false" outlineLevel="0" collapsed="false">
      <c r="A14" s="10"/>
      <c r="B14" s="10"/>
      <c r="C14" s="7"/>
      <c r="D14" s="7"/>
      <c r="E14" s="7"/>
      <c r="F14" s="7"/>
      <c r="G14" s="11"/>
      <c r="H14" s="12"/>
      <c r="I14" s="12"/>
      <c r="J14" s="12"/>
      <c r="K14" s="5"/>
      <c r="L14" s="5"/>
      <c r="M14" s="5"/>
      <c r="N14" s="7"/>
      <c r="O14" s="7"/>
      <c r="P14" s="13" t="str">
        <f aca="false">IF(C14="","",IF(ISNUMBER(SEARCH("JPY",C14)),100,10000))</f>
        <v/>
      </c>
      <c r="Q14" s="14" t="str">
        <f aca="false">IF(OR(C14="",H14="",J14=""),"",ROUND((J14-H14)*P14*IF(D14="Short",-1,1),1))</f>
        <v/>
      </c>
      <c r="R14" s="14" t="str">
        <f aca="false">IF(OR(C14="",H14="",I14=""),"",ROUND(ABS(H14-I14)*P14,1))</f>
        <v/>
      </c>
      <c r="S14" s="15" t="str">
        <f aca="false">IF(OR(R14="",G14="",K14=""),"",R14*K14*G14)</f>
        <v/>
      </c>
      <c r="T14" s="15" t="str">
        <f aca="false">IF(OR(Q14="",G14="",K14=""),"",Q14*K14*G14)</f>
        <v/>
      </c>
      <c r="U14" s="15" t="str">
        <f aca="false">IF(T14="","",T14+N(L14)-N(M14))</f>
        <v/>
      </c>
      <c r="V14" s="16" t="str">
        <f aca="false">IF(OR(U14="",N(S14)=0),"",U14/S14)</f>
        <v/>
      </c>
      <c r="W14" s="13" t="str">
        <f aca="false">IF(U14="","",COUNT($U$7:U14))</f>
        <v/>
      </c>
      <c r="X14" s="17" t="str">
        <f aca="false">IF(U14="","",DATE(YEAR(IF(B14="",A14,B14)),MONTH(IF(B14="",A14,B14)),1))</f>
        <v/>
      </c>
      <c r="Y14" s="15" t="str">
        <f aca="false">IF(U14="","",N($C$3)+SUM($U$7:U14))</f>
        <v/>
      </c>
      <c r="Z14" s="15" t="str">
        <f aca="false">IF(Y14="","",Y14-MAX(N($C$3),MAX($Y$7:Y14)))</f>
        <v/>
      </c>
      <c r="AA14" s="13" t="str">
        <f aca="false">IF(U14="","",IF(U14&gt;0,"Win",IF(U14&lt;0,"Loss","Scratch")))</f>
        <v/>
      </c>
      <c r="AB14" s="18" t="e">
        <f aca="false">IF(W14="",NA(),W14)</f>
        <v>#N/A</v>
      </c>
      <c r="AC14" s="19" t="e">
        <f aca="false">IF(W14="",NA(),Y14)</f>
        <v>#N/A</v>
      </c>
    </row>
    <row r="15" customFormat="false" ht="15" hidden="false" customHeight="false" outlineLevel="0" collapsed="false">
      <c r="A15" s="10"/>
      <c r="B15" s="10"/>
      <c r="C15" s="7"/>
      <c r="D15" s="7"/>
      <c r="E15" s="7"/>
      <c r="F15" s="7"/>
      <c r="G15" s="11"/>
      <c r="H15" s="12"/>
      <c r="I15" s="12"/>
      <c r="J15" s="12"/>
      <c r="K15" s="5"/>
      <c r="L15" s="5"/>
      <c r="M15" s="5"/>
      <c r="N15" s="7"/>
      <c r="O15" s="7"/>
      <c r="P15" s="13" t="str">
        <f aca="false">IF(C15="","",IF(ISNUMBER(SEARCH("JPY",C15)),100,10000))</f>
        <v/>
      </c>
      <c r="Q15" s="14" t="str">
        <f aca="false">IF(OR(C15="",H15="",J15=""),"",ROUND((J15-H15)*P15*IF(D15="Short",-1,1),1))</f>
        <v/>
      </c>
      <c r="R15" s="14" t="str">
        <f aca="false">IF(OR(C15="",H15="",I15=""),"",ROUND(ABS(H15-I15)*P15,1))</f>
        <v/>
      </c>
      <c r="S15" s="15" t="str">
        <f aca="false">IF(OR(R15="",G15="",K15=""),"",R15*K15*G15)</f>
        <v/>
      </c>
      <c r="T15" s="15" t="str">
        <f aca="false">IF(OR(Q15="",G15="",K15=""),"",Q15*K15*G15)</f>
        <v/>
      </c>
      <c r="U15" s="15" t="str">
        <f aca="false">IF(T15="","",T15+N(L15)-N(M15))</f>
        <v/>
      </c>
      <c r="V15" s="16" t="str">
        <f aca="false">IF(OR(U15="",N(S15)=0),"",U15/S15)</f>
        <v/>
      </c>
      <c r="W15" s="13" t="str">
        <f aca="false">IF(U15="","",COUNT($U$7:U15))</f>
        <v/>
      </c>
      <c r="X15" s="17" t="str">
        <f aca="false">IF(U15="","",DATE(YEAR(IF(B15="",A15,B15)),MONTH(IF(B15="",A15,B15)),1))</f>
        <v/>
      </c>
      <c r="Y15" s="15" t="str">
        <f aca="false">IF(U15="","",N($C$3)+SUM($U$7:U15))</f>
        <v/>
      </c>
      <c r="Z15" s="15" t="str">
        <f aca="false">IF(Y15="","",Y15-MAX(N($C$3),MAX($Y$7:Y15)))</f>
        <v/>
      </c>
      <c r="AA15" s="13" t="str">
        <f aca="false">IF(U15="","",IF(U15&gt;0,"Win",IF(U15&lt;0,"Loss","Scratch")))</f>
        <v/>
      </c>
      <c r="AB15" s="18" t="e">
        <f aca="false">IF(W15="",NA(),W15)</f>
        <v>#N/A</v>
      </c>
      <c r="AC15" s="19" t="e">
        <f aca="false">IF(W15="",NA(),Y15)</f>
        <v>#N/A</v>
      </c>
    </row>
    <row r="16" customFormat="false" ht="15" hidden="false" customHeight="false" outlineLevel="0" collapsed="false">
      <c r="A16" s="10"/>
      <c r="B16" s="10"/>
      <c r="C16" s="7"/>
      <c r="D16" s="7"/>
      <c r="E16" s="7"/>
      <c r="F16" s="7"/>
      <c r="G16" s="11"/>
      <c r="H16" s="12"/>
      <c r="I16" s="12"/>
      <c r="J16" s="12"/>
      <c r="K16" s="5"/>
      <c r="L16" s="5"/>
      <c r="M16" s="5"/>
      <c r="N16" s="7"/>
      <c r="O16" s="7"/>
      <c r="P16" s="13" t="str">
        <f aca="false">IF(C16="","",IF(ISNUMBER(SEARCH("JPY",C16)),100,10000))</f>
        <v/>
      </c>
      <c r="Q16" s="14" t="str">
        <f aca="false">IF(OR(C16="",H16="",J16=""),"",ROUND((J16-H16)*P16*IF(D16="Short",-1,1),1))</f>
        <v/>
      </c>
      <c r="R16" s="14" t="str">
        <f aca="false">IF(OR(C16="",H16="",I16=""),"",ROUND(ABS(H16-I16)*P16,1))</f>
        <v/>
      </c>
      <c r="S16" s="15" t="str">
        <f aca="false">IF(OR(R16="",G16="",K16=""),"",R16*K16*G16)</f>
        <v/>
      </c>
      <c r="T16" s="15" t="str">
        <f aca="false">IF(OR(Q16="",G16="",K16=""),"",Q16*K16*G16)</f>
        <v/>
      </c>
      <c r="U16" s="15" t="str">
        <f aca="false">IF(T16="","",T16+N(L16)-N(M16))</f>
        <v/>
      </c>
      <c r="V16" s="16" t="str">
        <f aca="false">IF(OR(U16="",N(S16)=0),"",U16/S16)</f>
        <v/>
      </c>
      <c r="W16" s="13" t="str">
        <f aca="false">IF(U16="","",COUNT($U$7:U16))</f>
        <v/>
      </c>
      <c r="X16" s="17" t="str">
        <f aca="false">IF(U16="","",DATE(YEAR(IF(B16="",A16,B16)),MONTH(IF(B16="",A16,B16)),1))</f>
        <v/>
      </c>
      <c r="Y16" s="15" t="str">
        <f aca="false">IF(U16="","",N($C$3)+SUM($U$7:U16))</f>
        <v/>
      </c>
      <c r="Z16" s="15" t="str">
        <f aca="false">IF(Y16="","",Y16-MAX(N($C$3),MAX($Y$7:Y16)))</f>
        <v/>
      </c>
      <c r="AA16" s="13" t="str">
        <f aca="false">IF(U16="","",IF(U16&gt;0,"Win",IF(U16&lt;0,"Loss","Scratch")))</f>
        <v/>
      </c>
      <c r="AB16" s="18" t="e">
        <f aca="false">IF(W16="",NA(),W16)</f>
        <v>#N/A</v>
      </c>
      <c r="AC16" s="19" t="e">
        <f aca="false">IF(W16="",NA(),Y16)</f>
        <v>#N/A</v>
      </c>
    </row>
    <row r="17" customFormat="false" ht="15" hidden="false" customHeight="false" outlineLevel="0" collapsed="false">
      <c r="A17" s="10"/>
      <c r="B17" s="10"/>
      <c r="C17" s="7"/>
      <c r="D17" s="7"/>
      <c r="E17" s="7"/>
      <c r="F17" s="7"/>
      <c r="G17" s="11"/>
      <c r="H17" s="12"/>
      <c r="I17" s="12"/>
      <c r="J17" s="12"/>
      <c r="K17" s="5"/>
      <c r="L17" s="5"/>
      <c r="M17" s="5"/>
      <c r="N17" s="7"/>
      <c r="O17" s="7"/>
      <c r="P17" s="13" t="str">
        <f aca="false">IF(C17="","",IF(ISNUMBER(SEARCH("JPY",C17)),100,10000))</f>
        <v/>
      </c>
      <c r="Q17" s="14" t="str">
        <f aca="false">IF(OR(C17="",H17="",J17=""),"",ROUND((J17-H17)*P17*IF(D17="Short",-1,1),1))</f>
        <v/>
      </c>
      <c r="R17" s="14" t="str">
        <f aca="false">IF(OR(C17="",H17="",I17=""),"",ROUND(ABS(H17-I17)*P17,1))</f>
        <v/>
      </c>
      <c r="S17" s="15" t="str">
        <f aca="false">IF(OR(R17="",G17="",K17=""),"",R17*K17*G17)</f>
        <v/>
      </c>
      <c r="T17" s="15" t="str">
        <f aca="false">IF(OR(Q17="",G17="",K17=""),"",Q17*K17*G17)</f>
        <v/>
      </c>
      <c r="U17" s="15" t="str">
        <f aca="false">IF(T17="","",T17+N(L17)-N(M17))</f>
        <v/>
      </c>
      <c r="V17" s="16" t="str">
        <f aca="false">IF(OR(U17="",N(S17)=0),"",U17/S17)</f>
        <v/>
      </c>
      <c r="W17" s="13" t="str">
        <f aca="false">IF(U17="","",COUNT($U$7:U17))</f>
        <v/>
      </c>
      <c r="X17" s="17" t="str">
        <f aca="false">IF(U17="","",DATE(YEAR(IF(B17="",A17,B17)),MONTH(IF(B17="",A17,B17)),1))</f>
        <v/>
      </c>
      <c r="Y17" s="15" t="str">
        <f aca="false">IF(U17="","",N($C$3)+SUM($U$7:U17))</f>
        <v/>
      </c>
      <c r="Z17" s="15" t="str">
        <f aca="false">IF(Y17="","",Y17-MAX(N($C$3),MAX($Y$7:Y17)))</f>
        <v/>
      </c>
      <c r="AA17" s="13" t="str">
        <f aca="false">IF(U17="","",IF(U17&gt;0,"Win",IF(U17&lt;0,"Loss","Scratch")))</f>
        <v/>
      </c>
      <c r="AB17" s="18" t="e">
        <f aca="false">IF(W17="",NA(),W17)</f>
        <v>#N/A</v>
      </c>
      <c r="AC17" s="19" t="e">
        <f aca="false">IF(W17="",NA(),Y17)</f>
        <v>#N/A</v>
      </c>
    </row>
    <row r="18" customFormat="false" ht="15" hidden="false" customHeight="false" outlineLevel="0" collapsed="false">
      <c r="A18" s="10"/>
      <c r="B18" s="10"/>
      <c r="C18" s="7"/>
      <c r="D18" s="7"/>
      <c r="E18" s="7"/>
      <c r="F18" s="7"/>
      <c r="G18" s="11"/>
      <c r="H18" s="12"/>
      <c r="I18" s="12"/>
      <c r="J18" s="12"/>
      <c r="K18" s="5"/>
      <c r="L18" s="5"/>
      <c r="M18" s="5"/>
      <c r="N18" s="7"/>
      <c r="O18" s="7"/>
      <c r="P18" s="13" t="str">
        <f aca="false">IF(C18="","",IF(ISNUMBER(SEARCH("JPY",C18)),100,10000))</f>
        <v/>
      </c>
      <c r="Q18" s="14" t="str">
        <f aca="false">IF(OR(C18="",H18="",J18=""),"",ROUND((J18-H18)*P18*IF(D18="Short",-1,1),1))</f>
        <v/>
      </c>
      <c r="R18" s="14" t="str">
        <f aca="false">IF(OR(C18="",H18="",I18=""),"",ROUND(ABS(H18-I18)*P18,1))</f>
        <v/>
      </c>
      <c r="S18" s="15" t="str">
        <f aca="false">IF(OR(R18="",G18="",K18=""),"",R18*K18*G18)</f>
        <v/>
      </c>
      <c r="T18" s="15" t="str">
        <f aca="false">IF(OR(Q18="",G18="",K18=""),"",Q18*K18*G18)</f>
        <v/>
      </c>
      <c r="U18" s="15" t="str">
        <f aca="false">IF(T18="","",T18+N(L18)-N(M18))</f>
        <v/>
      </c>
      <c r="V18" s="16" t="str">
        <f aca="false">IF(OR(U18="",N(S18)=0),"",U18/S18)</f>
        <v/>
      </c>
      <c r="W18" s="13" t="str">
        <f aca="false">IF(U18="","",COUNT($U$7:U18))</f>
        <v/>
      </c>
      <c r="X18" s="17" t="str">
        <f aca="false">IF(U18="","",DATE(YEAR(IF(B18="",A18,B18)),MONTH(IF(B18="",A18,B18)),1))</f>
        <v/>
      </c>
      <c r="Y18" s="15" t="str">
        <f aca="false">IF(U18="","",N($C$3)+SUM($U$7:U18))</f>
        <v/>
      </c>
      <c r="Z18" s="15" t="str">
        <f aca="false">IF(Y18="","",Y18-MAX(N($C$3),MAX($Y$7:Y18)))</f>
        <v/>
      </c>
      <c r="AA18" s="13" t="str">
        <f aca="false">IF(U18="","",IF(U18&gt;0,"Win",IF(U18&lt;0,"Loss","Scratch")))</f>
        <v/>
      </c>
      <c r="AB18" s="18" t="e">
        <f aca="false">IF(W18="",NA(),W18)</f>
        <v>#N/A</v>
      </c>
      <c r="AC18" s="19" t="e">
        <f aca="false">IF(W18="",NA(),Y18)</f>
        <v>#N/A</v>
      </c>
    </row>
    <row r="19" customFormat="false" ht="15" hidden="false" customHeight="false" outlineLevel="0" collapsed="false">
      <c r="A19" s="10"/>
      <c r="B19" s="10"/>
      <c r="C19" s="7"/>
      <c r="D19" s="7"/>
      <c r="E19" s="7"/>
      <c r="F19" s="7"/>
      <c r="G19" s="11"/>
      <c r="H19" s="12"/>
      <c r="I19" s="12"/>
      <c r="J19" s="12"/>
      <c r="K19" s="5"/>
      <c r="L19" s="5"/>
      <c r="M19" s="5"/>
      <c r="N19" s="7"/>
      <c r="O19" s="7"/>
      <c r="P19" s="13" t="str">
        <f aca="false">IF(C19="","",IF(ISNUMBER(SEARCH("JPY",C19)),100,10000))</f>
        <v/>
      </c>
      <c r="Q19" s="14" t="str">
        <f aca="false">IF(OR(C19="",H19="",J19=""),"",ROUND((J19-H19)*P19*IF(D19="Short",-1,1),1))</f>
        <v/>
      </c>
      <c r="R19" s="14" t="str">
        <f aca="false">IF(OR(C19="",H19="",I19=""),"",ROUND(ABS(H19-I19)*P19,1))</f>
        <v/>
      </c>
      <c r="S19" s="15" t="str">
        <f aca="false">IF(OR(R19="",G19="",K19=""),"",R19*K19*G19)</f>
        <v/>
      </c>
      <c r="T19" s="15" t="str">
        <f aca="false">IF(OR(Q19="",G19="",K19=""),"",Q19*K19*G19)</f>
        <v/>
      </c>
      <c r="U19" s="15" t="str">
        <f aca="false">IF(T19="","",T19+N(L19)-N(M19))</f>
        <v/>
      </c>
      <c r="V19" s="16" t="str">
        <f aca="false">IF(OR(U19="",N(S19)=0),"",U19/S19)</f>
        <v/>
      </c>
      <c r="W19" s="13" t="str">
        <f aca="false">IF(U19="","",COUNT($U$7:U19))</f>
        <v/>
      </c>
      <c r="X19" s="17" t="str">
        <f aca="false">IF(U19="","",DATE(YEAR(IF(B19="",A19,B19)),MONTH(IF(B19="",A19,B19)),1))</f>
        <v/>
      </c>
      <c r="Y19" s="15" t="str">
        <f aca="false">IF(U19="","",N($C$3)+SUM($U$7:U19))</f>
        <v/>
      </c>
      <c r="Z19" s="15" t="str">
        <f aca="false">IF(Y19="","",Y19-MAX(N($C$3),MAX($Y$7:Y19)))</f>
        <v/>
      </c>
      <c r="AA19" s="13" t="str">
        <f aca="false">IF(U19="","",IF(U19&gt;0,"Win",IF(U19&lt;0,"Loss","Scratch")))</f>
        <v/>
      </c>
      <c r="AB19" s="18" t="e">
        <f aca="false">IF(W19="",NA(),W19)</f>
        <v>#N/A</v>
      </c>
      <c r="AC19" s="19" t="e">
        <f aca="false">IF(W19="",NA(),Y19)</f>
        <v>#N/A</v>
      </c>
    </row>
    <row r="20" customFormat="false" ht="15" hidden="false" customHeight="false" outlineLevel="0" collapsed="false">
      <c r="A20" s="10"/>
      <c r="B20" s="10"/>
      <c r="C20" s="7"/>
      <c r="D20" s="7"/>
      <c r="E20" s="7"/>
      <c r="F20" s="7"/>
      <c r="G20" s="11"/>
      <c r="H20" s="12"/>
      <c r="I20" s="12"/>
      <c r="J20" s="12"/>
      <c r="K20" s="5"/>
      <c r="L20" s="5"/>
      <c r="M20" s="5"/>
      <c r="N20" s="7"/>
      <c r="O20" s="7"/>
      <c r="P20" s="13" t="str">
        <f aca="false">IF(C20="","",IF(ISNUMBER(SEARCH("JPY",C20)),100,10000))</f>
        <v/>
      </c>
      <c r="Q20" s="14" t="str">
        <f aca="false">IF(OR(C20="",H20="",J20=""),"",ROUND((J20-H20)*P20*IF(D20="Short",-1,1),1))</f>
        <v/>
      </c>
      <c r="R20" s="14" t="str">
        <f aca="false">IF(OR(C20="",H20="",I20=""),"",ROUND(ABS(H20-I20)*P20,1))</f>
        <v/>
      </c>
      <c r="S20" s="15" t="str">
        <f aca="false">IF(OR(R20="",G20="",K20=""),"",R20*K20*G20)</f>
        <v/>
      </c>
      <c r="T20" s="15" t="str">
        <f aca="false">IF(OR(Q20="",G20="",K20=""),"",Q20*K20*G20)</f>
        <v/>
      </c>
      <c r="U20" s="15" t="str">
        <f aca="false">IF(T20="","",T20+N(L20)-N(M20))</f>
        <v/>
      </c>
      <c r="V20" s="16" t="str">
        <f aca="false">IF(OR(U20="",N(S20)=0),"",U20/S20)</f>
        <v/>
      </c>
      <c r="W20" s="13" t="str">
        <f aca="false">IF(U20="","",COUNT($U$7:U20))</f>
        <v/>
      </c>
      <c r="X20" s="17" t="str">
        <f aca="false">IF(U20="","",DATE(YEAR(IF(B20="",A20,B20)),MONTH(IF(B20="",A20,B20)),1))</f>
        <v/>
      </c>
      <c r="Y20" s="15" t="str">
        <f aca="false">IF(U20="","",N($C$3)+SUM($U$7:U20))</f>
        <v/>
      </c>
      <c r="Z20" s="15" t="str">
        <f aca="false">IF(Y20="","",Y20-MAX(N($C$3),MAX($Y$7:Y20)))</f>
        <v/>
      </c>
      <c r="AA20" s="13" t="str">
        <f aca="false">IF(U20="","",IF(U20&gt;0,"Win",IF(U20&lt;0,"Loss","Scratch")))</f>
        <v/>
      </c>
      <c r="AB20" s="18" t="e">
        <f aca="false">IF(W20="",NA(),W20)</f>
        <v>#N/A</v>
      </c>
      <c r="AC20" s="19" t="e">
        <f aca="false">IF(W20="",NA(),Y20)</f>
        <v>#N/A</v>
      </c>
    </row>
    <row r="21" customFormat="false" ht="15" hidden="false" customHeight="false" outlineLevel="0" collapsed="false">
      <c r="A21" s="10"/>
      <c r="B21" s="10"/>
      <c r="C21" s="7"/>
      <c r="D21" s="7"/>
      <c r="E21" s="7"/>
      <c r="F21" s="7"/>
      <c r="G21" s="11"/>
      <c r="H21" s="12"/>
      <c r="I21" s="12"/>
      <c r="J21" s="12"/>
      <c r="K21" s="5"/>
      <c r="L21" s="5"/>
      <c r="M21" s="5"/>
      <c r="N21" s="7"/>
      <c r="O21" s="7"/>
      <c r="P21" s="13" t="str">
        <f aca="false">IF(C21="","",IF(ISNUMBER(SEARCH("JPY",C21)),100,10000))</f>
        <v/>
      </c>
      <c r="Q21" s="14" t="str">
        <f aca="false">IF(OR(C21="",H21="",J21=""),"",ROUND((J21-H21)*P21*IF(D21="Short",-1,1),1))</f>
        <v/>
      </c>
      <c r="R21" s="14" t="str">
        <f aca="false">IF(OR(C21="",H21="",I21=""),"",ROUND(ABS(H21-I21)*P21,1))</f>
        <v/>
      </c>
      <c r="S21" s="15" t="str">
        <f aca="false">IF(OR(R21="",G21="",K21=""),"",R21*K21*G21)</f>
        <v/>
      </c>
      <c r="T21" s="15" t="str">
        <f aca="false">IF(OR(Q21="",G21="",K21=""),"",Q21*K21*G21)</f>
        <v/>
      </c>
      <c r="U21" s="15" t="str">
        <f aca="false">IF(T21="","",T21+N(L21)-N(M21))</f>
        <v/>
      </c>
      <c r="V21" s="16" t="str">
        <f aca="false">IF(OR(U21="",N(S21)=0),"",U21/S21)</f>
        <v/>
      </c>
      <c r="W21" s="13" t="str">
        <f aca="false">IF(U21="","",COUNT($U$7:U21))</f>
        <v/>
      </c>
      <c r="X21" s="17" t="str">
        <f aca="false">IF(U21="","",DATE(YEAR(IF(B21="",A21,B21)),MONTH(IF(B21="",A21,B21)),1))</f>
        <v/>
      </c>
      <c r="Y21" s="15" t="str">
        <f aca="false">IF(U21="","",N($C$3)+SUM($U$7:U21))</f>
        <v/>
      </c>
      <c r="Z21" s="15" t="str">
        <f aca="false">IF(Y21="","",Y21-MAX(N($C$3),MAX($Y$7:Y21)))</f>
        <v/>
      </c>
      <c r="AA21" s="13" t="str">
        <f aca="false">IF(U21="","",IF(U21&gt;0,"Win",IF(U21&lt;0,"Loss","Scratch")))</f>
        <v/>
      </c>
      <c r="AB21" s="18" t="e">
        <f aca="false">IF(W21="",NA(),W21)</f>
        <v>#N/A</v>
      </c>
      <c r="AC21" s="19" t="e">
        <f aca="false">IF(W21="",NA(),Y21)</f>
        <v>#N/A</v>
      </c>
    </row>
    <row r="22" customFormat="false" ht="15" hidden="false" customHeight="false" outlineLevel="0" collapsed="false">
      <c r="A22" s="10"/>
      <c r="B22" s="10"/>
      <c r="C22" s="7"/>
      <c r="D22" s="7"/>
      <c r="E22" s="7"/>
      <c r="F22" s="7"/>
      <c r="G22" s="11"/>
      <c r="H22" s="12"/>
      <c r="I22" s="12"/>
      <c r="J22" s="12"/>
      <c r="K22" s="5"/>
      <c r="L22" s="5"/>
      <c r="M22" s="5"/>
      <c r="N22" s="7"/>
      <c r="O22" s="7"/>
      <c r="P22" s="13" t="str">
        <f aca="false">IF(C22="","",IF(ISNUMBER(SEARCH("JPY",C22)),100,10000))</f>
        <v/>
      </c>
      <c r="Q22" s="14" t="str">
        <f aca="false">IF(OR(C22="",H22="",J22=""),"",ROUND((J22-H22)*P22*IF(D22="Short",-1,1),1))</f>
        <v/>
      </c>
      <c r="R22" s="14" t="str">
        <f aca="false">IF(OR(C22="",H22="",I22=""),"",ROUND(ABS(H22-I22)*P22,1))</f>
        <v/>
      </c>
      <c r="S22" s="15" t="str">
        <f aca="false">IF(OR(R22="",G22="",K22=""),"",R22*K22*G22)</f>
        <v/>
      </c>
      <c r="T22" s="15" t="str">
        <f aca="false">IF(OR(Q22="",G22="",K22=""),"",Q22*K22*G22)</f>
        <v/>
      </c>
      <c r="U22" s="15" t="str">
        <f aca="false">IF(T22="","",T22+N(L22)-N(M22))</f>
        <v/>
      </c>
      <c r="V22" s="16" t="str">
        <f aca="false">IF(OR(U22="",N(S22)=0),"",U22/S22)</f>
        <v/>
      </c>
      <c r="W22" s="13" t="str">
        <f aca="false">IF(U22="","",COUNT($U$7:U22))</f>
        <v/>
      </c>
      <c r="X22" s="17" t="str">
        <f aca="false">IF(U22="","",DATE(YEAR(IF(B22="",A22,B22)),MONTH(IF(B22="",A22,B22)),1))</f>
        <v/>
      </c>
      <c r="Y22" s="15" t="str">
        <f aca="false">IF(U22="","",N($C$3)+SUM($U$7:U22))</f>
        <v/>
      </c>
      <c r="Z22" s="15" t="str">
        <f aca="false">IF(Y22="","",Y22-MAX(N($C$3),MAX($Y$7:Y22)))</f>
        <v/>
      </c>
      <c r="AA22" s="13" t="str">
        <f aca="false">IF(U22="","",IF(U22&gt;0,"Win",IF(U22&lt;0,"Loss","Scratch")))</f>
        <v/>
      </c>
      <c r="AB22" s="18" t="e">
        <f aca="false">IF(W22="",NA(),W22)</f>
        <v>#N/A</v>
      </c>
      <c r="AC22" s="19" t="e">
        <f aca="false">IF(W22="",NA(),Y22)</f>
        <v>#N/A</v>
      </c>
    </row>
    <row r="23" customFormat="false" ht="15" hidden="false" customHeight="false" outlineLevel="0" collapsed="false">
      <c r="A23" s="10"/>
      <c r="B23" s="10"/>
      <c r="C23" s="7"/>
      <c r="D23" s="7"/>
      <c r="E23" s="7"/>
      <c r="F23" s="7"/>
      <c r="G23" s="11"/>
      <c r="H23" s="12"/>
      <c r="I23" s="12"/>
      <c r="J23" s="12"/>
      <c r="K23" s="5"/>
      <c r="L23" s="5"/>
      <c r="M23" s="5"/>
      <c r="N23" s="7"/>
      <c r="O23" s="7"/>
      <c r="P23" s="13" t="str">
        <f aca="false">IF(C23="","",IF(ISNUMBER(SEARCH("JPY",C23)),100,10000))</f>
        <v/>
      </c>
      <c r="Q23" s="14" t="str">
        <f aca="false">IF(OR(C23="",H23="",J23=""),"",ROUND((J23-H23)*P23*IF(D23="Short",-1,1),1))</f>
        <v/>
      </c>
      <c r="R23" s="14" t="str">
        <f aca="false">IF(OR(C23="",H23="",I23=""),"",ROUND(ABS(H23-I23)*P23,1))</f>
        <v/>
      </c>
      <c r="S23" s="15" t="str">
        <f aca="false">IF(OR(R23="",G23="",K23=""),"",R23*K23*G23)</f>
        <v/>
      </c>
      <c r="T23" s="15" t="str">
        <f aca="false">IF(OR(Q23="",G23="",K23=""),"",Q23*K23*G23)</f>
        <v/>
      </c>
      <c r="U23" s="15" t="str">
        <f aca="false">IF(T23="","",T23+N(L23)-N(M23))</f>
        <v/>
      </c>
      <c r="V23" s="16" t="str">
        <f aca="false">IF(OR(U23="",N(S23)=0),"",U23/S23)</f>
        <v/>
      </c>
      <c r="W23" s="13" t="str">
        <f aca="false">IF(U23="","",COUNT($U$7:U23))</f>
        <v/>
      </c>
      <c r="X23" s="17" t="str">
        <f aca="false">IF(U23="","",DATE(YEAR(IF(B23="",A23,B23)),MONTH(IF(B23="",A23,B23)),1))</f>
        <v/>
      </c>
      <c r="Y23" s="15" t="str">
        <f aca="false">IF(U23="","",N($C$3)+SUM($U$7:U23))</f>
        <v/>
      </c>
      <c r="Z23" s="15" t="str">
        <f aca="false">IF(Y23="","",Y23-MAX(N($C$3),MAX($Y$7:Y23)))</f>
        <v/>
      </c>
      <c r="AA23" s="13" t="str">
        <f aca="false">IF(U23="","",IF(U23&gt;0,"Win",IF(U23&lt;0,"Loss","Scratch")))</f>
        <v/>
      </c>
      <c r="AB23" s="18" t="e">
        <f aca="false">IF(W23="",NA(),W23)</f>
        <v>#N/A</v>
      </c>
      <c r="AC23" s="19" t="e">
        <f aca="false">IF(W23="",NA(),Y23)</f>
        <v>#N/A</v>
      </c>
    </row>
    <row r="24" customFormat="false" ht="15" hidden="false" customHeight="false" outlineLevel="0" collapsed="false">
      <c r="A24" s="10"/>
      <c r="B24" s="10"/>
      <c r="C24" s="7"/>
      <c r="D24" s="7"/>
      <c r="E24" s="7"/>
      <c r="F24" s="7"/>
      <c r="G24" s="11"/>
      <c r="H24" s="12"/>
      <c r="I24" s="12"/>
      <c r="J24" s="12"/>
      <c r="K24" s="5"/>
      <c r="L24" s="5"/>
      <c r="M24" s="5"/>
      <c r="N24" s="7"/>
      <c r="O24" s="7"/>
      <c r="P24" s="13" t="str">
        <f aca="false">IF(C24="","",IF(ISNUMBER(SEARCH("JPY",C24)),100,10000))</f>
        <v/>
      </c>
      <c r="Q24" s="14" t="str">
        <f aca="false">IF(OR(C24="",H24="",J24=""),"",ROUND((J24-H24)*P24*IF(D24="Short",-1,1),1))</f>
        <v/>
      </c>
      <c r="R24" s="14" t="str">
        <f aca="false">IF(OR(C24="",H24="",I24=""),"",ROUND(ABS(H24-I24)*P24,1))</f>
        <v/>
      </c>
      <c r="S24" s="15" t="str">
        <f aca="false">IF(OR(R24="",G24="",K24=""),"",R24*K24*G24)</f>
        <v/>
      </c>
      <c r="T24" s="15" t="str">
        <f aca="false">IF(OR(Q24="",G24="",K24=""),"",Q24*K24*G24)</f>
        <v/>
      </c>
      <c r="U24" s="15" t="str">
        <f aca="false">IF(T24="","",T24+N(L24)-N(M24))</f>
        <v/>
      </c>
      <c r="V24" s="16" t="str">
        <f aca="false">IF(OR(U24="",N(S24)=0),"",U24/S24)</f>
        <v/>
      </c>
      <c r="W24" s="13" t="str">
        <f aca="false">IF(U24="","",COUNT($U$7:U24))</f>
        <v/>
      </c>
      <c r="X24" s="17" t="str">
        <f aca="false">IF(U24="","",DATE(YEAR(IF(B24="",A24,B24)),MONTH(IF(B24="",A24,B24)),1))</f>
        <v/>
      </c>
      <c r="Y24" s="15" t="str">
        <f aca="false">IF(U24="","",N($C$3)+SUM($U$7:U24))</f>
        <v/>
      </c>
      <c r="Z24" s="15" t="str">
        <f aca="false">IF(Y24="","",Y24-MAX(N($C$3),MAX($Y$7:Y24)))</f>
        <v/>
      </c>
      <c r="AA24" s="13" t="str">
        <f aca="false">IF(U24="","",IF(U24&gt;0,"Win",IF(U24&lt;0,"Loss","Scratch")))</f>
        <v/>
      </c>
      <c r="AB24" s="18" t="e">
        <f aca="false">IF(W24="",NA(),W24)</f>
        <v>#N/A</v>
      </c>
      <c r="AC24" s="19" t="e">
        <f aca="false">IF(W24="",NA(),Y24)</f>
        <v>#N/A</v>
      </c>
    </row>
    <row r="25" customFormat="false" ht="15" hidden="false" customHeight="false" outlineLevel="0" collapsed="false">
      <c r="A25" s="10"/>
      <c r="B25" s="10"/>
      <c r="C25" s="7"/>
      <c r="D25" s="7"/>
      <c r="E25" s="7"/>
      <c r="F25" s="7"/>
      <c r="G25" s="11"/>
      <c r="H25" s="12"/>
      <c r="I25" s="12"/>
      <c r="J25" s="12"/>
      <c r="K25" s="5"/>
      <c r="L25" s="5"/>
      <c r="M25" s="5"/>
      <c r="N25" s="7"/>
      <c r="O25" s="7"/>
      <c r="P25" s="13" t="str">
        <f aca="false">IF(C25="","",IF(ISNUMBER(SEARCH("JPY",C25)),100,10000))</f>
        <v/>
      </c>
      <c r="Q25" s="14" t="str">
        <f aca="false">IF(OR(C25="",H25="",J25=""),"",ROUND((J25-H25)*P25*IF(D25="Short",-1,1),1))</f>
        <v/>
      </c>
      <c r="R25" s="14" t="str">
        <f aca="false">IF(OR(C25="",H25="",I25=""),"",ROUND(ABS(H25-I25)*P25,1))</f>
        <v/>
      </c>
      <c r="S25" s="15" t="str">
        <f aca="false">IF(OR(R25="",G25="",K25=""),"",R25*K25*G25)</f>
        <v/>
      </c>
      <c r="T25" s="15" t="str">
        <f aca="false">IF(OR(Q25="",G25="",K25=""),"",Q25*K25*G25)</f>
        <v/>
      </c>
      <c r="U25" s="15" t="str">
        <f aca="false">IF(T25="","",T25+N(L25)-N(M25))</f>
        <v/>
      </c>
      <c r="V25" s="16" t="str">
        <f aca="false">IF(OR(U25="",N(S25)=0),"",U25/S25)</f>
        <v/>
      </c>
      <c r="W25" s="13" t="str">
        <f aca="false">IF(U25="","",COUNT($U$7:U25))</f>
        <v/>
      </c>
      <c r="X25" s="17" t="str">
        <f aca="false">IF(U25="","",DATE(YEAR(IF(B25="",A25,B25)),MONTH(IF(B25="",A25,B25)),1))</f>
        <v/>
      </c>
      <c r="Y25" s="15" t="str">
        <f aca="false">IF(U25="","",N($C$3)+SUM($U$7:U25))</f>
        <v/>
      </c>
      <c r="Z25" s="15" t="str">
        <f aca="false">IF(Y25="","",Y25-MAX(N($C$3),MAX($Y$7:Y25)))</f>
        <v/>
      </c>
      <c r="AA25" s="13" t="str">
        <f aca="false">IF(U25="","",IF(U25&gt;0,"Win",IF(U25&lt;0,"Loss","Scratch")))</f>
        <v/>
      </c>
      <c r="AB25" s="18" t="e">
        <f aca="false">IF(W25="",NA(),W25)</f>
        <v>#N/A</v>
      </c>
      <c r="AC25" s="19" t="e">
        <f aca="false">IF(W25="",NA(),Y25)</f>
        <v>#N/A</v>
      </c>
    </row>
    <row r="26" customFormat="false" ht="15" hidden="false" customHeight="false" outlineLevel="0" collapsed="false">
      <c r="A26" s="10"/>
      <c r="B26" s="10"/>
      <c r="C26" s="7"/>
      <c r="D26" s="7"/>
      <c r="E26" s="7"/>
      <c r="F26" s="7"/>
      <c r="G26" s="11"/>
      <c r="H26" s="12"/>
      <c r="I26" s="12"/>
      <c r="J26" s="12"/>
      <c r="K26" s="5"/>
      <c r="L26" s="5"/>
      <c r="M26" s="5"/>
      <c r="N26" s="7"/>
      <c r="O26" s="7"/>
      <c r="P26" s="13" t="str">
        <f aca="false">IF(C26="","",IF(ISNUMBER(SEARCH("JPY",C26)),100,10000))</f>
        <v/>
      </c>
      <c r="Q26" s="14" t="str">
        <f aca="false">IF(OR(C26="",H26="",J26=""),"",ROUND((J26-H26)*P26*IF(D26="Short",-1,1),1))</f>
        <v/>
      </c>
      <c r="R26" s="14" t="str">
        <f aca="false">IF(OR(C26="",H26="",I26=""),"",ROUND(ABS(H26-I26)*P26,1))</f>
        <v/>
      </c>
      <c r="S26" s="15" t="str">
        <f aca="false">IF(OR(R26="",G26="",K26=""),"",R26*K26*G26)</f>
        <v/>
      </c>
      <c r="T26" s="15" t="str">
        <f aca="false">IF(OR(Q26="",G26="",K26=""),"",Q26*K26*G26)</f>
        <v/>
      </c>
      <c r="U26" s="15" t="str">
        <f aca="false">IF(T26="","",T26+N(L26)-N(M26))</f>
        <v/>
      </c>
      <c r="V26" s="16" t="str">
        <f aca="false">IF(OR(U26="",N(S26)=0),"",U26/S26)</f>
        <v/>
      </c>
      <c r="W26" s="13" t="str">
        <f aca="false">IF(U26="","",COUNT($U$7:U26))</f>
        <v/>
      </c>
      <c r="X26" s="17" t="str">
        <f aca="false">IF(U26="","",DATE(YEAR(IF(B26="",A26,B26)),MONTH(IF(B26="",A26,B26)),1))</f>
        <v/>
      </c>
      <c r="Y26" s="15" t="str">
        <f aca="false">IF(U26="","",N($C$3)+SUM($U$7:U26))</f>
        <v/>
      </c>
      <c r="Z26" s="15" t="str">
        <f aca="false">IF(Y26="","",Y26-MAX(N($C$3),MAX($Y$7:Y26)))</f>
        <v/>
      </c>
      <c r="AA26" s="13" t="str">
        <f aca="false">IF(U26="","",IF(U26&gt;0,"Win",IF(U26&lt;0,"Loss","Scratch")))</f>
        <v/>
      </c>
      <c r="AB26" s="18" t="e">
        <f aca="false">IF(W26="",NA(),W26)</f>
        <v>#N/A</v>
      </c>
      <c r="AC26" s="19" t="e">
        <f aca="false">IF(W26="",NA(),Y26)</f>
        <v>#N/A</v>
      </c>
    </row>
    <row r="27" customFormat="false" ht="15" hidden="false" customHeight="false" outlineLevel="0" collapsed="false">
      <c r="A27" s="10"/>
      <c r="B27" s="10"/>
      <c r="C27" s="7"/>
      <c r="D27" s="7"/>
      <c r="E27" s="7"/>
      <c r="F27" s="7"/>
      <c r="G27" s="11"/>
      <c r="H27" s="12"/>
      <c r="I27" s="12"/>
      <c r="J27" s="12"/>
      <c r="K27" s="5"/>
      <c r="L27" s="5"/>
      <c r="M27" s="5"/>
      <c r="N27" s="7"/>
      <c r="O27" s="7"/>
      <c r="P27" s="13" t="str">
        <f aca="false">IF(C27="","",IF(ISNUMBER(SEARCH("JPY",C27)),100,10000))</f>
        <v/>
      </c>
      <c r="Q27" s="14" t="str">
        <f aca="false">IF(OR(C27="",H27="",J27=""),"",ROUND((J27-H27)*P27*IF(D27="Short",-1,1),1))</f>
        <v/>
      </c>
      <c r="R27" s="14" t="str">
        <f aca="false">IF(OR(C27="",H27="",I27=""),"",ROUND(ABS(H27-I27)*P27,1))</f>
        <v/>
      </c>
      <c r="S27" s="15" t="str">
        <f aca="false">IF(OR(R27="",G27="",K27=""),"",R27*K27*G27)</f>
        <v/>
      </c>
      <c r="T27" s="15" t="str">
        <f aca="false">IF(OR(Q27="",G27="",K27=""),"",Q27*K27*G27)</f>
        <v/>
      </c>
      <c r="U27" s="15" t="str">
        <f aca="false">IF(T27="","",T27+N(L27)-N(M27))</f>
        <v/>
      </c>
      <c r="V27" s="16" t="str">
        <f aca="false">IF(OR(U27="",N(S27)=0),"",U27/S27)</f>
        <v/>
      </c>
      <c r="W27" s="13" t="str">
        <f aca="false">IF(U27="","",COUNT($U$7:U27))</f>
        <v/>
      </c>
      <c r="X27" s="17" t="str">
        <f aca="false">IF(U27="","",DATE(YEAR(IF(B27="",A27,B27)),MONTH(IF(B27="",A27,B27)),1))</f>
        <v/>
      </c>
      <c r="Y27" s="15" t="str">
        <f aca="false">IF(U27="","",N($C$3)+SUM($U$7:U27))</f>
        <v/>
      </c>
      <c r="Z27" s="15" t="str">
        <f aca="false">IF(Y27="","",Y27-MAX(N($C$3),MAX($Y$7:Y27)))</f>
        <v/>
      </c>
      <c r="AA27" s="13" t="str">
        <f aca="false">IF(U27="","",IF(U27&gt;0,"Win",IF(U27&lt;0,"Loss","Scratch")))</f>
        <v/>
      </c>
      <c r="AB27" s="18" t="e">
        <f aca="false">IF(W27="",NA(),W27)</f>
        <v>#N/A</v>
      </c>
      <c r="AC27" s="19" t="e">
        <f aca="false">IF(W27="",NA(),Y27)</f>
        <v>#N/A</v>
      </c>
    </row>
    <row r="28" customFormat="false" ht="15" hidden="false" customHeight="false" outlineLevel="0" collapsed="false">
      <c r="A28" s="10"/>
      <c r="B28" s="10"/>
      <c r="C28" s="7"/>
      <c r="D28" s="7"/>
      <c r="E28" s="7"/>
      <c r="F28" s="7"/>
      <c r="G28" s="11"/>
      <c r="H28" s="12"/>
      <c r="I28" s="12"/>
      <c r="J28" s="12"/>
      <c r="K28" s="5"/>
      <c r="L28" s="5"/>
      <c r="M28" s="5"/>
      <c r="N28" s="7"/>
      <c r="O28" s="7"/>
      <c r="P28" s="13" t="str">
        <f aca="false">IF(C28="","",IF(ISNUMBER(SEARCH("JPY",C28)),100,10000))</f>
        <v/>
      </c>
      <c r="Q28" s="14" t="str">
        <f aca="false">IF(OR(C28="",H28="",J28=""),"",ROUND((J28-H28)*P28*IF(D28="Short",-1,1),1))</f>
        <v/>
      </c>
      <c r="R28" s="14" t="str">
        <f aca="false">IF(OR(C28="",H28="",I28=""),"",ROUND(ABS(H28-I28)*P28,1))</f>
        <v/>
      </c>
      <c r="S28" s="15" t="str">
        <f aca="false">IF(OR(R28="",G28="",K28=""),"",R28*K28*G28)</f>
        <v/>
      </c>
      <c r="T28" s="15" t="str">
        <f aca="false">IF(OR(Q28="",G28="",K28=""),"",Q28*K28*G28)</f>
        <v/>
      </c>
      <c r="U28" s="15" t="str">
        <f aca="false">IF(T28="","",T28+N(L28)-N(M28))</f>
        <v/>
      </c>
      <c r="V28" s="16" t="str">
        <f aca="false">IF(OR(U28="",N(S28)=0),"",U28/S28)</f>
        <v/>
      </c>
      <c r="W28" s="13" t="str">
        <f aca="false">IF(U28="","",COUNT($U$7:U28))</f>
        <v/>
      </c>
      <c r="X28" s="17" t="str">
        <f aca="false">IF(U28="","",DATE(YEAR(IF(B28="",A28,B28)),MONTH(IF(B28="",A28,B28)),1))</f>
        <v/>
      </c>
      <c r="Y28" s="15" t="str">
        <f aca="false">IF(U28="","",N($C$3)+SUM($U$7:U28))</f>
        <v/>
      </c>
      <c r="Z28" s="15" t="str">
        <f aca="false">IF(Y28="","",Y28-MAX(N($C$3),MAX($Y$7:Y28)))</f>
        <v/>
      </c>
      <c r="AA28" s="13" t="str">
        <f aca="false">IF(U28="","",IF(U28&gt;0,"Win",IF(U28&lt;0,"Loss","Scratch")))</f>
        <v/>
      </c>
      <c r="AB28" s="18" t="e">
        <f aca="false">IF(W28="",NA(),W28)</f>
        <v>#N/A</v>
      </c>
      <c r="AC28" s="19" t="e">
        <f aca="false">IF(W28="",NA(),Y28)</f>
        <v>#N/A</v>
      </c>
    </row>
    <row r="29" customFormat="false" ht="15" hidden="false" customHeight="false" outlineLevel="0" collapsed="false">
      <c r="A29" s="10"/>
      <c r="B29" s="10"/>
      <c r="C29" s="7"/>
      <c r="D29" s="7"/>
      <c r="E29" s="7"/>
      <c r="F29" s="7"/>
      <c r="G29" s="11"/>
      <c r="H29" s="12"/>
      <c r="I29" s="12"/>
      <c r="J29" s="12"/>
      <c r="K29" s="5"/>
      <c r="L29" s="5"/>
      <c r="M29" s="5"/>
      <c r="N29" s="7"/>
      <c r="O29" s="7"/>
      <c r="P29" s="13" t="str">
        <f aca="false">IF(C29="","",IF(ISNUMBER(SEARCH("JPY",C29)),100,10000))</f>
        <v/>
      </c>
      <c r="Q29" s="14" t="str">
        <f aca="false">IF(OR(C29="",H29="",J29=""),"",ROUND((J29-H29)*P29*IF(D29="Short",-1,1),1))</f>
        <v/>
      </c>
      <c r="R29" s="14" t="str">
        <f aca="false">IF(OR(C29="",H29="",I29=""),"",ROUND(ABS(H29-I29)*P29,1))</f>
        <v/>
      </c>
      <c r="S29" s="15" t="str">
        <f aca="false">IF(OR(R29="",G29="",K29=""),"",R29*K29*G29)</f>
        <v/>
      </c>
      <c r="T29" s="15" t="str">
        <f aca="false">IF(OR(Q29="",G29="",K29=""),"",Q29*K29*G29)</f>
        <v/>
      </c>
      <c r="U29" s="15" t="str">
        <f aca="false">IF(T29="","",T29+N(L29)-N(M29))</f>
        <v/>
      </c>
      <c r="V29" s="16" t="str">
        <f aca="false">IF(OR(U29="",N(S29)=0),"",U29/S29)</f>
        <v/>
      </c>
      <c r="W29" s="13" t="str">
        <f aca="false">IF(U29="","",COUNT($U$7:U29))</f>
        <v/>
      </c>
      <c r="X29" s="17" t="str">
        <f aca="false">IF(U29="","",DATE(YEAR(IF(B29="",A29,B29)),MONTH(IF(B29="",A29,B29)),1))</f>
        <v/>
      </c>
      <c r="Y29" s="15" t="str">
        <f aca="false">IF(U29="","",N($C$3)+SUM($U$7:U29))</f>
        <v/>
      </c>
      <c r="Z29" s="15" t="str">
        <f aca="false">IF(Y29="","",Y29-MAX(N($C$3),MAX($Y$7:Y29)))</f>
        <v/>
      </c>
      <c r="AA29" s="13" t="str">
        <f aca="false">IF(U29="","",IF(U29&gt;0,"Win",IF(U29&lt;0,"Loss","Scratch")))</f>
        <v/>
      </c>
      <c r="AB29" s="18" t="e">
        <f aca="false">IF(W29="",NA(),W29)</f>
        <v>#N/A</v>
      </c>
      <c r="AC29" s="19" t="e">
        <f aca="false">IF(W29="",NA(),Y29)</f>
        <v>#N/A</v>
      </c>
    </row>
    <row r="30" customFormat="false" ht="15" hidden="false" customHeight="false" outlineLevel="0" collapsed="false">
      <c r="A30" s="10"/>
      <c r="B30" s="10"/>
      <c r="C30" s="7"/>
      <c r="D30" s="7"/>
      <c r="E30" s="7"/>
      <c r="F30" s="7"/>
      <c r="G30" s="11"/>
      <c r="H30" s="12"/>
      <c r="I30" s="12"/>
      <c r="J30" s="12"/>
      <c r="K30" s="5"/>
      <c r="L30" s="5"/>
      <c r="M30" s="5"/>
      <c r="N30" s="7"/>
      <c r="O30" s="7"/>
      <c r="P30" s="13" t="str">
        <f aca="false">IF(C30="","",IF(ISNUMBER(SEARCH("JPY",C30)),100,10000))</f>
        <v/>
      </c>
      <c r="Q30" s="14" t="str">
        <f aca="false">IF(OR(C30="",H30="",J30=""),"",ROUND((J30-H30)*P30*IF(D30="Short",-1,1),1))</f>
        <v/>
      </c>
      <c r="R30" s="14" t="str">
        <f aca="false">IF(OR(C30="",H30="",I30=""),"",ROUND(ABS(H30-I30)*P30,1))</f>
        <v/>
      </c>
      <c r="S30" s="15" t="str">
        <f aca="false">IF(OR(R30="",G30="",K30=""),"",R30*K30*G30)</f>
        <v/>
      </c>
      <c r="T30" s="15" t="str">
        <f aca="false">IF(OR(Q30="",G30="",K30=""),"",Q30*K30*G30)</f>
        <v/>
      </c>
      <c r="U30" s="15" t="str">
        <f aca="false">IF(T30="","",T30+N(L30)-N(M30))</f>
        <v/>
      </c>
      <c r="V30" s="16" t="str">
        <f aca="false">IF(OR(U30="",N(S30)=0),"",U30/S30)</f>
        <v/>
      </c>
      <c r="W30" s="13" t="str">
        <f aca="false">IF(U30="","",COUNT($U$7:U30))</f>
        <v/>
      </c>
      <c r="X30" s="17" t="str">
        <f aca="false">IF(U30="","",DATE(YEAR(IF(B30="",A30,B30)),MONTH(IF(B30="",A30,B30)),1))</f>
        <v/>
      </c>
      <c r="Y30" s="15" t="str">
        <f aca="false">IF(U30="","",N($C$3)+SUM($U$7:U30))</f>
        <v/>
      </c>
      <c r="Z30" s="15" t="str">
        <f aca="false">IF(Y30="","",Y30-MAX(N($C$3),MAX($Y$7:Y30)))</f>
        <v/>
      </c>
      <c r="AA30" s="13" t="str">
        <f aca="false">IF(U30="","",IF(U30&gt;0,"Win",IF(U30&lt;0,"Loss","Scratch")))</f>
        <v/>
      </c>
      <c r="AB30" s="18" t="e">
        <f aca="false">IF(W30="",NA(),W30)</f>
        <v>#N/A</v>
      </c>
      <c r="AC30" s="19" t="e">
        <f aca="false">IF(W30="",NA(),Y30)</f>
        <v>#N/A</v>
      </c>
    </row>
    <row r="31" customFormat="false" ht="15" hidden="false" customHeight="false" outlineLevel="0" collapsed="false">
      <c r="A31" s="10"/>
      <c r="B31" s="10"/>
      <c r="C31" s="7"/>
      <c r="D31" s="7"/>
      <c r="E31" s="7"/>
      <c r="F31" s="7"/>
      <c r="G31" s="11"/>
      <c r="H31" s="12"/>
      <c r="I31" s="12"/>
      <c r="J31" s="12"/>
      <c r="K31" s="5"/>
      <c r="L31" s="5"/>
      <c r="M31" s="5"/>
      <c r="N31" s="7"/>
      <c r="O31" s="7"/>
      <c r="P31" s="13" t="str">
        <f aca="false">IF(C31="","",IF(ISNUMBER(SEARCH("JPY",C31)),100,10000))</f>
        <v/>
      </c>
      <c r="Q31" s="14" t="str">
        <f aca="false">IF(OR(C31="",H31="",J31=""),"",ROUND((J31-H31)*P31*IF(D31="Short",-1,1),1))</f>
        <v/>
      </c>
      <c r="R31" s="14" t="str">
        <f aca="false">IF(OR(C31="",H31="",I31=""),"",ROUND(ABS(H31-I31)*P31,1))</f>
        <v/>
      </c>
      <c r="S31" s="15" t="str">
        <f aca="false">IF(OR(R31="",G31="",K31=""),"",R31*K31*G31)</f>
        <v/>
      </c>
      <c r="T31" s="15" t="str">
        <f aca="false">IF(OR(Q31="",G31="",K31=""),"",Q31*K31*G31)</f>
        <v/>
      </c>
      <c r="U31" s="15" t="str">
        <f aca="false">IF(T31="","",T31+N(L31)-N(M31))</f>
        <v/>
      </c>
      <c r="V31" s="16" t="str">
        <f aca="false">IF(OR(U31="",N(S31)=0),"",U31/S31)</f>
        <v/>
      </c>
      <c r="W31" s="13" t="str">
        <f aca="false">IF(U31="","",COUNT($U$7:U31))</f>
        <v/>
      </c>
      <c r="X31" s="17" t="str">
        <f aca="false">IF(U31="","",DATE(YEAR(IF(B31="",A31,B31)),MONTH(IF(B31="",A31,B31)),1))</f>
        <v/>
      </c>
      <c r="Y31" s="15" t="str">
        <f aca="false">IF(U31="","",N($C$3)+SUM($U$7:U31))</f>
        <v/>
      </c>
      <c r="Z31" s="15" t="str">
        <f aca="false">IF(Y31="","",Y31-MAX(N($C$3),MAX($Y$7:Y31)))</f>
        <v/>
      </c>
      <c r="AA31" s="13" t="str">
        <f aca="false">IF(U31="","",IF(U31&gt;0,"Win",IF(U31&lt;0,"Loss","Scratch")))</f>
        <v/>
      </c>
      <c r="AB31" s="18" t="e">
        <f aca="false">IF(W31="",NA(),W31)</f>
        <v>#N/A</v>
      </c>
      <c r="AC31" s="19" t="e">
        <f aca="false">IF(W31="",NA(),Y31)</f>
        <v>#N/A</v>
      </c>
    </row>
    <row r="32" customFormat="false" ht="15" hidden="false" customHeight="false" outlineLevel="0" collapsed="false">
      <c r="A32" s="10"/>
      <c r="B32" s="10"/>
      <c r="C32" s="7"/>
      <c r="D32" s="7"/>
      <c r="E32" s="7"/>
      <c r="F32" s="7"/>
      <c r="G32" s="11"/>
      <c r="H32" s="12"/>
      <c r="I32" s="12"/>
      <c r="J32" s="12"/>
      <c r="K32" s="5"/>
      <c r="L32" s="5"/>
      <c r="M32" s="5"/>
      <c r="N32" s="7"/>
      <c r="O32" s="7"/>
      <c r="P32" s="13" t="str">
        <f aca="false">IF(C32="","",IF(ISNUMBER(SEARCH("JPY",C32)),100,10000))</f>
        <v/>
      </c>
      <c r="Q32" s="14" t="str">
        <f aca="false">IF(OR(C32="",H32="",J32=""),"",ROUND((J32-H32)*P32*IF(D32="Short",-1,1),1))</f>
        <v/>
      </c>
      <c r="R32" s="14" t="str">
        <f aca="false">IF(OR(C32="",H32="",I32=""),"",ROUND(ABS(H32-I32)*P32,1))</f>
        <v/>
      </c>
      <c r="S32" s="15" t="str">
        <f aca="false">IF(OR(R32="",G32="",K32=""),"",R32*K32*G32)</f>
        <v/>
      </c>
      <c r="T32" s="15" t="str">
        <f aca="false">IF(OR(Q32="",G32="",K32=""),"",Q32*K32*G32)</f>
        <v/>
      </c>
      <c r="U32" s="15" t="str">
        <f aca="false">IF(T32="","",T32+N(L32)-N(M32))</f>
        <v/>
      </c>
      <c r="V32" s="16" t="str">
        <f aca="false">IF(OR(U32="",N(S32)=0),"",U32/S32)</f>
        <v/>
      </c>
      <c r="W32" s="13" t="str">
        <f aca="false">IF(U32="","",COUNT($U$7:U32))</f>
        <v/>
      </c>
      <c r="X32" s="17" t="str">
        <f aca="false">IF(U32="","",DATE(YEAR(IF(B32="",A32,B32)),MONTH(IF(B32="",A32,B32)),1))</f>
        <v/>
      </c>
      <c r="Y32" s="15" t="str">
        <f aca="false">IF(U32="","",N($C$3)+SUM($U$7:U32))</f>
        <v/>
      </c>
      <c r="Z32" s="15" t="str">
        <f aca="false">IF(Y32="","",Y32-MAX(N($C$3),MAX($Y$7:Y32)))</f>
        <v/>
      </c>
      <c r="AA32" s="13" t="str">
        <f aca="false">IF(U32="","",IF(U32&gt;0,"Win",IF(U32&lt;0,"Loss","Scratch")))</f>
        <v/>
      </c>
      <c r="AB32" s="18" t="e">
        <f aca="false">IF(W32="",NA(),W32)</f>
        <v>#N/A</v>
      </c>
      <c r="AC32" s="19" t="e">
        <f aca="false">IF(W32="",NA(),Y32)</f>
        <v>#N/A</v>
      </c>
    </row>
    <row r="33" customFormat="false" ht="15" hidden="false" customHeight="false" outlineLevel="0" collapsed="false">
      <c r="A33" s="10"/>
      <c r="B33" s="10"/>
      <c r="C33" s="7"/>
      <c r="D33" s="7"/>
      <c r="E33" s="7"/>
      <c r="F33" s="7"/>
      <c r="G33" s="11"/>
      <c r="H33" s="12"/>
      <c r="I33" s="12"/>
      <c r="J33" s="12"/>
      <c r="K33" s="5"/>
      <c r="L33" s="5"/>
      <c r="M33" s="5"/>
      <c r="N33" s="7"/>
      <c r="O33" s="7"/>
      <c r="P33" s="13" t="str">
        <f aca="false">IF(C33="","",IF(ISNUMBER(SEARCH("JPY",C33)),100,10000))</f>
        <v/>
      </c>
      <c r="Q33" s="14" t="str">
        <f aca="false">IF(OR(C33="",H33="",J33=""),"",ROUND((J33-H33)*P33*IF(D33="Short",-1,1),1))</f>
        <v/>
      </c>
      <c r="R33" s="14" t="str">
        <f aca="false">IF(OR(C33="",H33="",I33=""),"",ROUND(ABS(H33-I33)*P33,1))</f>
        <v/>
      </c>
      <c r="S33" s="15" t="str">
        <f aca="false">IF(OR(R33="",G33="",K33=""),"",R33*K33*G33)</f>
        <v/>
      </c>
      <c r="T33" s="15" t="str">
        <f aca="false">IF(OR(Q33="",G33="",K33=""),"",Q33*K33*G33)</f>
        <v/>
      </c>
      <c r="U33" s="15" t="str">
        <f aca="false">IF(T33="","",T33+N(L33)-N(M33))</f>
        <v/>
      </c>
      <c r="V33" s="16" t="str">
        <f aca="false">IF(OR(U33="",N(S33)=0),"",U33/S33)</f>
        <v/>
      </c>
      <c r="W33" s="13" t="str">
        <f aca="false">IF(U33="","",COUNT($U$7:U33))</f>
        <v/>
      </c>
      <c r="X33" s="17" t="str">
        <f aca="false">IF(U33="","",DATE(YEAR(IF(B33="",A33,B33)),MONTH(IF(B33="",A33,B33)),1))</f>
        <v/>
      </c>
      <c r="Y33" s="15" t="str">
        <f aca="false">IF(U33="","",N($C$3)+SUM($U$7:U33))</f>
        <v/>
      </c>
      <c r="Z33" s="15" t="str">
        <f aca="false">IF(Y33="","",Y33-MAX(N($C$3),MAX($Y$7:Y33)))</f>
        <v/>
      </c>
      <c r="AA33" s="13" t="str">
        <f aca="false">IF(U33="","",IF(U33&gt;0,"Win",IF(U33&lt;0,"Loss","Scratch")))</f>
        <v/>
      </c>
      <c r="AB33" s="18" t="e">
        <f aca="false">IF(W33="",NA(),W33)</f>
        <v>#N/A</v>
      </c>
      <c r="AC33" s="19" t="e">
        <f aca="false">IF(W33="",NA(),Y33)</f>
        <v>#N/A</v>
      </c>
    </row>
    <row r="34" customFormat="false" ht="15" hidden="false" customHeight="false" outlineLevel="0" collapsed="false">
      <c r="A34" s="10"/>
      <c r="B34" s="10"/>
      <c r="C34" s="7"/>
      <c r="D34" s="7"/>
      <c r="E34" s="7"/>
      <c r="F34" s="7"/>
      <c r="G34" s="11"/>
      <c r="H34" s="12"/>
      <c r="I34" s="12"/>
      <c r="J34" s="12"/>
      <c r="K34" s="5"/>
      <c r="L34" s="5"/>
      <c r="M34" s="5"/>
      <c r="N34" s="7"/>
      <c r="O34" s="7"/>
      <c r="P34" s="13" t="str">
        <f aca="false">IF(C34="","",IF(ISNUMBER(SEARCH("JPY",C34)),100,10000))</f>
        <v/>
      </c>
      <c r="Q34" s="14" t="str">
        <f aca="false">IF(OR(C34="",H34="",J34=""),"",ROUND((J34-H34)*P34*IF(D34="Short",-1,1),1))</f>
        <v/>
      </c>
      <c r="R34" s="14" t="str">
        <f aca="false">IF(OR(C34="",H34="",I34=""),"",ROUND(ABS(H34-I34)*P34,1))</f>
        <v/>
      </c>
      <c r="S34" s="15" t="str">
        <f aca="false">IF(OR(R34="",G34="",K34=""),"",R34*K34*G34)</f>
        <v/>
      </c>
      <c r="T34" s="15" t="str">
        <f aca="false">IF(OR(Q34="",G34="",K34=""),"",Q34*K34*G34)</f>
        <v/>
      </c>
      <c r="U34" s="15" t="str">
        <f aca="false">IF(T34="","",T34+N(L34)-N(M34))</f>
        <v/>
      </c>
      <c r="V34" s="16" t="str">
        <f aca="false">IF(OR(U34="",N(S34)=0),"",U34/S34)</f>
        <v/>
      </c>
      <c r="W34" s="13" t="str">
        <f aca="false">IF(U34="","",COUNT($U$7:U34))</f>
        <v/>
      </c>
      <c r="X34" s="17" t="str">
        <f aca="false">IF(U34="","",DATE(YEAR(IF(B34="",A34,B34)),MONTH(IF(B34="",A34,B34)),1))</f>
        <v/>
      </c>
      <c r="Y34" s="15" t="str">
        <f aca="false">IF(U34="","",N($C$3)+SUM($U$7:U34))</f>
        <v/>
      </c>
      <c r="Z34" s="15" t="str">
        <f aca="false">IF(Y34="","",Y34-MAX(N($C$3),MAX($Y$7:Y34)))</f>
        <v/>
      </c>
      <c r="AA34" s="13" t="str">
        <f aca="false">IF(U34="","",IF(U34&gt;0,"Win",IF(U34&lt;0,"Loss","Scratch")))</f>
        <v/>
      </c>
      <c r="AB34" s="18" t="e">
        <f aca="false">IF(W34="",NA(),W34)</f>
        <v>#N/A</v>
      </c>
      <c r="AC34" s="19" t="e">
        <f aca="false">IF(W34="",NA(),Y34)</f>
        <v>#N/A</v>
      </c>
    </row>
    <row r="35" customFormat="false" ht="15" hidden="false" customHeight="false" outlineLevel="0" collapsed="false">
      <c r="A35" s="10"/>
      <c r="B35" s="10"/>
      <c r="C35" s="7"/>
      <c r="D35" s="7"/>
      <c r="E35" s="7"/>
      <c r="F35" s="7"/>
      <c r="G35" s="11"/>
      <c r="H35" s="12"/>
      <c r="I35" s="12"/>
      <c r="J35" s="12"/>
      <c r="K35" s="5"/>
      <c r="L35" s="5"/>
      <c r="M35" s="5"/>
      <c r="N35" s="7"/>
      <c r="O35" s="7"/>
      <c r="P35" s="13" t="str">
        <f aca="false">IF(C35="","",IF(ISNUMBER(SEARCH("JPY",C35)),100,10000))</f>
        <v/>
      </c>
      <c r="Q35" s="14" t="str">
        <f aca="false">IF(OR(C35="",H35="",J35=""),"",ROUND((J35-H35)*P35*IF(D35="Short",-1,1),1))</f>
        <v/>
      </c>
      <c r="R35" s="14" t="str">
        <f aca="false">IF(OR(C35="",H35="",I35=""),"",ROUND(ABS(H35-I35)*P35,1))</f>
        <v/>
      </c>
      <c r="S35" s="15" t="str">
        <f aca="false">IF(OR(R35="",G35="",K35=""),"",R35*K35*G35)</f>
        <v/>
      </c>
      <c r="T35" s="15" t="str">
        <f aca="false">IF(OR(Q35="",G35="",K35=""),"",Q35*K35*G35)</f>
        <v/>
      </c>
      <c r="U35" s="15" t="str">
        <f aca="false">IF(T35="","",T35+N(L35)-N(M35))</f>
        <v/>
      </c>
      <c r="V35" s="16" t="str">
        <f aca="false">IF(OR(U35="",N(S35)=0),"",U35/S35)</f>
        <v/>
      </c>
      <c r="W35" s="13" t="str">
        <f aca="false">IF(U35="","",COUNT($U$7:U35))</f>
        <v/>
      </c>
      <c r="X35" s="17" t="str">
        <f aca="false">IF(U35="","",DATE(YEAR(IF(B35="",A35,B35)),MONTH(IF(B35="",A35,B35)),1))</f>
        <v/>
      </c>
      <c r="Y35" s="15" t="str">
        <f aca="false">IF(U35="","",N($C$3)+SUM($U$7:U35))</f>
        <v/>
      </c>
      <c r="Z35" s="15" t="str">
        <f aca="false">IF(Y35="","",Y35-MAX(N($C$3),MAX($Y$7:Y35)))</f>
        <v/>
      </c>
      <c r="AA35" s="13" t="str">
        <f aca="false">IF(U35="","",IF(U35&gt;0,"Win",IF(U35&lt;0,"Loss","Scratch")))</f>
        <v/>
      </c>
      <c r="AB35" s="18" t="e">
        <f aca="false">IF(W35="",NA(),W35)</f>
        <v>#N/A</v>
      </c>
      <c r="AC35" s="19" t="e">
        <f aca="false">IF(W35="",NA(),Y35)</f>
        <v>#N/A</v>
      </c>
    </row>
    <row r="36" customFormat="false" ht="15" hidden="false" customHeight="false" outlineLevel="0" collapsed="false">
      <c r="A36" s="10"/>
      <c r="B36" s="10"/>
      <c r="C36" s="7"/>
      <c r="D36" s="7"/>
      <c r="E36" s="7"/>
      <c r="F36" s="7"/>
      <c r="G36" s="11"/>
      <c r="H36" s="12"/>
      <c r="I36" s="12"/>
      <c r="J36" s="12"/>
      <c r="K36" s="5"/>
      <c r="L36" s="5"/>
      <c r="M36" s="5"/>
      <c r="N36" s="7"/>
      <c r="O36" s="7"/>
      <c r="P36" s="13" t="str">
        <f aca="false">IF(C36="","",IF(ISNUMBER(SEARCH("JPY",C36)),100,10000))</f>
        <v/>
      </c>
      <c r="Q36" s="14" t="str">
        <f aca="false">IF(OR(C36="",H36="",J36=""),"",ROUND((J36-H36)*P36*IF(D36="Short",-1,1),1))</f>
        <v/>
      </c>
      <c r="R36" s="14" t="str">
        <f aca="false">IF(OR(C36="",H36="",I36=""),"",ROUND(ABS(H36-I36)*P36,1))</f>
        <v/>
      </c>
      <c r="S36" s="15" t="str">
        <f aca="false">IF(OR(R36="",G36="",K36=""),"",R36*K36*G36)</f>
        <v/>
      </c>
      <c r="T36" s="15" t="str">
        <f aca="false">IF(OR(Q36="",G36="",K36=""),"",Q36*K36*G36)</f>
        <v/>
      </c>
      <c r="U36" s="15" t="str">
        <f aca="false">IF(T36="","",T36+N(L36)-N(M36))</f>
        <v/>
      </c>
      <c r="V36" s="16" t="str">
        <f aca="false">IF(OR(U36="",N(S36)=0),"",U36/S36)</f>
        <v/>
      </c>
      <c r="W36" s="13" t="str">
        <f aca="false">IF(U36="","",COUNT($U$7:U36))</f>
        <v/>
      </c>
      <c r="X36" s="17" t="str">
        <f aca="false">IF(U36="","",DATE(YEAR(IF(B36="",A36,B36)),MONTH(IF(B36="",A36,B36)),1))</f>
        <v/>
      </c>
      <c r="Y36" s="15" t="str">
        <f aca="false">IF(U36="","",N($C$3)+SUM($U$7:U36))</f>
        <v/>
      </c>
      <c r="Z36" s="15" t="str">
        <f aca="false">IF(Y36="","",Y36-MAX(N($C$3),MAX($Y$7:Y36)))</f>
        <v/>
      </c>
      <c r="AA36" s="13" t="str">
        <f aca="false">IF(U36="","",IF(U36&gt;0,"Win",IF(U36&lt;0,"Loss","Scratch")))</f>
        <v/>
      </c>
      <c r="AB36" s="18" t="e">
        <f aca="false">IF(W36="",NA(),W36)</f>
        <v>#N/A</v>
      </c>
      <c r="AC36" s="19" t="e">
        <f aca="false">IF(W36="",NA(),Y36)</f>
        <v>#N/A</v>
      </c>
    </row>
    <row r="37" customFormat="false" ht="15" hidden="false" customHeight="false" outlineLevel="0" collapsed="false">
      <c r="A37" s="10"/>
      <c r="B37" s="10"/>
      <c r="C37" s="7"/>
      <c r="D37" s="7"/>
      <c r="E37" s="7"/>
      <c r="F37" s="7"/>
      <c r="G37" s="11"/>
      <c r="H37" s="12"/>
      <c r="I37" s="12"/>
      <c r="J37" s="12"/>
      <c r="K37" s="5"/>
      <c r="L37" s="5"/>
      <c r="M37" s="5"/>
      <c r="N37" s="7"/>
      <c r="O37" s="7"/>
      <c r="P37" s="13" t="str">
        <f aca="false">IF(C37="","",IF(ISNUMBER(SEARCH("JPY",C37)),100,10000))</f>
        <v/>
      </c>
      <c r="Q37" s="14" t="str">
        <f aca="false">IF(OR(C37="",H37="",J37=""),"",ROUND((J37-H37)*P37*IF(D37="Short",-1,1),1))</f>
        <v/>
      </c>
      <c r="R37" s="14" t="str">
        <f aca="false">IF(OR(C37="",H37="",I37=""),"",ROUND(ABS(H37-I37)*P37,1))</f>
        <v/>
      </c>
      <c r="S37" s="15" t="str">
        <f aca="false">IF(OR(R37="",G37="",K37=""),"",R37*K37*G37)</f>
        <v/>
      </c>
      <c r="T37" s="15" t="str">
        <f aca="false">IF(OR(Q37="",G37="",K37=""),"",Q37*K37*G37)</f>
        <v/>
      </c>
      <c r="U37" s="15" t="str">
        <f aca="false">IF(T37="","",T37+N(L37)-N(M37))</f>
        <v/>
      </c>
      <c r="V37" s="16" t="str">
        <f aca="false">IF(OR(U37="",N(S37)=0),"",U37/S37)</f>
        <v/>
      </c>
      <c r="W37" s="13" t="str">
        <f aca="false">IF(U37="","",COUNT($U$7:U37))</f>
        <v/>
      </c>
      <c r="X37" s="17" t="str">
        <f aca="false">IF(U37="","",DATE(YEAR(IF(B37="",A37,B37)),MONTH(IF(B37="",A37,B37)),1))</f>
        <v/>
      </c>
      <c r="Y37" s="15" t="str">
        <f aca="false">IF(U37="","",N($C$3)+SUM($U$7:U37))</f>
        <v/>
      </c>
      <c r="Z37" s="15" t="str">
        <f aca="false">IF(Y37="","",Y37-MAX(N($C$3),MAX($Y$7:Y37)))</f>
        <v/>
      </c>
      <c r="AA37" s="13" t="str">
        <f aca="false">IF(U37="","",IF(U37&gt;0,"Win",IF(U37&lt;0,"Loss","Scratch")))</f>
        <v/>
      </c>
      <c r="AB37" s="18" t="e">
        <f aca="false">IF(W37="",NA(),W37)</f>
        <v>#N/A</v>
      </c>
      <c r="AC37" s="19" t="e">
        <f aca="false">IF(W37="",NA(),Y37)</f>
        <v>#N/A</v>
      </c>
    </row>
    <row r="38" customFormat="false" ht="15" hidden="false" customHeight="false" outlineLevel="0" collapsed="false">
      <c r="A38" s="10"/>
      <c r="B38" s="10"/>
      <c r="C38" s="7"/>
      <c r="D38" s="7"/>
      <c r="E38" s="7"/>
      <c r="F38" s="7"/>
      <c r="G38" s="11"/>
      <c r="H38" s="12"/>
      <c r="I38" s="12"/>
      <c r="J38" s="12"/>
      <c r="K38" s="5"/>
      <c r="L38" s="5"/>
      <c r="M38" s="5"/>
      <c r="N38" s="7"/>
      <c r="O38" s="7"/>
      <c r="P38" s="13" t="str">
        <f aca="false">IF(C38="","",IF(ISNUMBER(SEARCH("JPY",C38)),100,10000))</f>
        <v/>
      </c>
      <c r="Q38" s="14" t="str">
        <f aca="false">IF(OR(C38="",H38="",J38=""),"",ROUND((J38-H38)*P38*IF(D38="Short",-1,1),1))</f>
        <v/>
      </c>
      <c r="R38" s="14" t="str">
        <f aca="false">IF(OR(C38="",H38="",I38=""),"",ROUND(ABS(H38-I38)*P38,1))</f>
        <v/>
      </c>
      <c r="S38" s="15" t="str">
        <f aca="false">IF(OR(R38="",G38="",K38=""),"",R38*K38*G38)</f>
        <v/>
      </c>
      <c r="T38" s="15" t="str">
        <f aca="false">IF(OR(Q38="",G38="",K38=""),"",Q38*K38*G38)</f>
        <v/>
      </c>
      <c r="U38" s="15" t="str">
        <f aca="false">IF(T38="","",T38+N(L38)-N(M38))</f>
        <v/>
      </c>
      <c r="V38" s="16" t="str">
        <f aca="false">IF(OR(U38="",N(S38)=0),"",U38/S38)</f>
        <v/>
      </c>
      <c r="W38" s="13" t="str">
        <f aca="false">IF(U38="","",COUNT($U$7:U38))</f>
        <v/>
      </c>
      <c r="X38" s="17" t="str">
        <f aca="false">IF(U38="","",DATE(YEAR(IF(B38="",A38,B38)),MONTH(IF(B38="",A38,B38)),1))</f>
        <v/>
      </c>
      <c r="Y38" s="15" t="str">
        <f aca="false">IF(U38="","",N($C$3)+SUM($U$7:U38))</f>
        <v/>
      </c>
      <c r="Z38" s="15" t="str">
        <f aca="false">IF(Y38="","",Y38-MAX(N($C$3),MAX($Y$7:Y38)))</f>
        <v/>
      </c>
      <c r="AA38" s="13" t="str">
        <f aca="false">IF(U38="","",IF(U38&gt;0,"Win",IF(U38&lt;0,"Loss","Scratch")))</f>
        <v/>
      </c>
      <c r="AB38" s="18" t="e">
        <f aca="false">IF(W38="",NA(),W38)</f>
        <v>#N/A</v>
      </c>
      <c r="AC38" s="19" t="e">
        <f aca="false">IF(W38="",NA(),Y38)</f>
        <v>#N/A</v>
      </c>
    </row>
    <row r="39" customFormat="false" ht="15" hidden="false" customHeight="false" outlineLevel="0" collapsed="false">
      <c r="A39" s="10"/>
      <c r="B39" s="10"/>
      <c r="C39" s="7"/>
      <c r="D39" s="7"/>
      <c r="E39" s="7"/>
      <c r="F39" s="7"/>
      <c r="G39" s="11"/>
      <c r="H39" s="12"/>
      <c r="I39" s="12"/>
      <c r="J39" s="12"/>
      <c r="K39" s="5"/>
      <c r="L39" s="5"/>
      <c r="M39" s="5"/>
      <c r="N39" s="7"/>
      <c r="O39" s="7"/>
      <c r="P39" s="13" t="str">
        <f aca="false">IF(C39="","",IF(ISNUMBER(SEARCH("JPY",C39)),100,10000))</f>
        <v/>
      </c>
      <c r="Q39" s="14" t="str">
        <f aca="false">IF(OR(C39="",H39="",J39=""),"",ROUND((J39-H39)*P39*IF(D39="Short",-1,1),1))</f>
        <v/>
      </c>
      <c r="R39" s="14" t="str">
        <f aca="false">IF(OR(C39="",H39="",I39=""),"",ROUND(ABS(H39-I39)*P39,1))</f>
        <v/>
      </c>
      <c r="S39" s="15" t="str">
        <f aca="false">IF(OR(R39="",G39="",K39=""),"",R39*K39*G39)</f>
        <v/>
      </c>
      <c r="T39" s="15" t="str">
        <f aca="false">IF(OR(Q39="",G39="",K39=""),"",Q39*K39*G39)</f>
        <v/>
      </c>
      <c r="U39" s="15" t="str">
        <f aca="false">IF(T39="","",T39+N(L39)-N(M39))</f>
        <v/>
      </c>
      <c r="V39" s="16" t="str">
        <f aca="false">IF(OR(U39="",N(S39)=0),"",U39/S39)</f>
        <v/>
      </c>
      <c r="W39" s="13" t="str">
        <f aca="false">IF(U39="","",COUNT($U$7:U39))</f>
        <v/>
      </c>
      <c r="X39" s="17" t="str">
        <f aca="false">IF(U39="","",DATE(YEAR(IF(B39="",A39,B39)),MONTH(IF(B39="",A39,B39)),1))</f>
        <v/>
      </c>
      <c r="Y39" s="15" t="str">
        <f aca="false">IF(U39="","",N($C$3)+SUM($U$7:U39))</f>
        <v/>
      </c>
      <c r="Z39" s="15" t="str">
        <f aca="false">IF(Y39="","",Y39-MAX(N($C$3),MAX($Y$7:Y39)))</f>
        <v/>
      </c>
      <c r="AA39" s="13" t="str">
        <f aca="false">IF(U39="","",IF(U39&gt;0,"Win",IF(U39&lt;0,"Loss","Scratch")))</f>
        <v/>
      </c>
      <c r="AB39" s="18" t="e">
        <f aca="false">IF(W39="",NA(),W39)</f>
        <v>#N/A</v>
      </c>
      <c r="AC39" s="19" t="e">
        <f aca="false">IF(W39="",NA(),Y39)</f>
        <v>#N/A</v>
      </c>
    </row>
    <row r="40" customFormat="false" ht="15" hidden="false" customHeight="false" outlineLevel="0" collapsed="false">
      <c r="A40" s="10"/>
      <c r="B40" s="10"/>
      <c r="C40" s="7"/>
      <c r="D40" s="7"/>
      <c r="E40" s="7"/>
      <c r="F40" s="7"/>
      <c r="G40" s="11"/>
      <c r="H40" s="12"/>
      <c r="I40" s="12"/>
      <c r="J40" s="12"/>
      <c r="K40" s="5"/>
      <c r="L40" s="5"/>
      <c r="M40" s="5"/>
      <c r="N40" s="7"/>
      <c r="O40" s="7"/>
      <c r="P40" s="13" t="str">
        <f aca="false">IF(C40="","",IF(ISNUMBER(SEARCH("JPY",C40)),100,10000))</f>
        <v/>
      </c>
      <c r="Q40" s="14" t="str">
        <f aca="false">IF(OR(C40="",H40="",J40=""),"",ROUND((J40-H40)*P40*IF(D40="Short",-1,1),1))</f>
        <v/>
      </c>
      <c r="R40" s="14" t="str">
        <f aca="false">IF(OR(C40="",H40="",I40=""),"",ROUND(ABS(H40-I40)*P40,1))</f>
        <v/>
      </c>
      <c r="S40" s="15" t="str">
        <f aca="false">IF(OR(R40="",G40="",K40=""),"",R40*K40*G40)</f>
        <v/>
      </c>
      <c r="T40" s="15" t="str">
        <f aca="false">IF(OR(Q40="",G40="",K40=""),"",Q40*K40*G40)</f>
        <v/>
      </c>
      <c r="U40" s="15" t="str">
        <f aca="false">IF(T40="","",T40+N(L40)-N(M40))</f>
        <v/>
      </c>
      <c r="V40" s="16" t="str">
        <f aca="false">IF(OR(U40="",N(S40)=0),"",U40/S40)</f>
        <v/>
      </c>
      <c r="W40" s="13" t="str">
        <f aca="false">IF(U40="","",COUNT($U$7:U40))</f>
        <v/>
      </c>
      <c r="X40" s="17" t="str">
        <f aca="false">IF(U40="","",DATE(YEAR(IF(B40="",A40,B40)),MONTH(IF(B40="",A40,B40)),1))</f>
        <v/>
      </c>
      <c r="Y40" s="15" t="str">
        <f aca="false">IF(U40="","",N($C$3)+SUM($U$7:U40))</f>
        <v/>
      </c>
      <c r="Z40" s="15" t="str">
        <f aca="false">IF(Y40="","",Y40-MAX(N($C$3),MAX($Y$7:Y40)))</f>
        <v/>
      </c>
      <c r="AA40" s="13" t="str">
        <f aca="false">IF(U40="","",IF(U40&gt;0,"Win",IF(U40&lt;0,"Loss","Scratch")))</f>
        <v/>
      </c>
      <c r="AB40" s="18" t="e">
        <f aca="false">IF(W40="",NA(),W40)</f>
        <v>#N/A</v>
      </c>
      <c r="AC40" s="19" t="e">
        <f aca="false">IF(W40="",NA(),Y40)</f>
        <v>#N/A</v>
      </c>
    </row>
    <row r="41" customFormat="false" ht="15" hidden="false" customHeight="false" outlineLevel="0" collapsed="false">
      <c r="A41" s="10"/>
      <c r="B41" s="10"/>
      <c r="C41" s="7"/>
      <c r="D41" s="7"/>
      <c r="E41" s="7"/>
      <c r="F41" s="7"/>
      <c r="G41" s="11"/>
      <c r="H41" s="12"/>
      <c r="I41" s="12"/>
      <c r="J41" s="12"/>
      <c r="K41" s="5"/>
      <c r="L41" s="5"/>
      <c r="M41" s="5"/>
      <c r="N41" s="7"/>
      <c r="O41" s="7"/>
      <c r="P41" s="13" t="str">
        <f aca="false">IF(C41="","",IF(ISNUMBER(SEARCH("JPY",C41)),100,10000))</f>
        <v/>
      </c>
      <c r="Q41" s="14" t="str">
        <f aca="false">IF(OR(C41="",H41="",J41=""),"",ROUND((J41-H41)*P41*IF(D41="Short",-1,1),1))</f>
        <v/>
      </c>
      <c r="R41" s="14" t="str">
        <f aca="false">IF(OR(C41="",H41="",I41=""),"",ROUND(ABS(H41-I41)*P41,1))</f>
        <v/>
      </c>
      <c r="S41" s="15" t="str">
        <f aca="false">IF(OR(R41="",G41="",K41=""),"",R41*K41*G41)</f>
        <v/>
      </c>
      <c r="T41" s="15" t="str">
        <f aca="false">IF(OR(Q41="",G41="",K41=""),"",Q41*K41*G41)</f>
        <v/>
      </c>
      <c r="U41" s="15" t="str">
        <f aca="false">IF(T41="","",T41+N(L41)-N(M41))</f>
        <v/>
      </c>
      <c r="V41" s="16" t="str">
        <f aca="false">IF(OR(U41="",N(S41)=0),"",U41/S41)</f>
        <v/>
      </c>
      <c r="W41" s="13" t="str">
        <f aca="false">IF(U41="","",COUNT($U$7:U41))</f>
        <v/>
      </c>
      <c r="X41" s="17" t="str">
        <f aca="false">IF(U41="","",DATE(YEAR(IF(B41="",A41,B41)),MONTH(IF(B41="",A41,B41)),1))</f>
        <v/>
      </c>
      <c r="Y41" s="15" t="str">
        <f aca="false">IF(U41="","",N($C$3)+SUM($U$7:U41))</f>
        <v/>
      </c>
      <c r="Z41" s="15" t="str">
        <f aca="false">IF(Y41="","",Y41-MAX(N($C$3),MAX($Y$7:Y41)))</f>
        <v/>
      </c>
      <c r="AA41" s="13" t="str">
        <f aca="false">IF(U41="","",IF(U41&gt;0,"Win",IF(U41&lt;0,"Loss","Scratch")))</f>
        <v/>
      </c>
      <c r="AB41" s="18" t="e">
        <f aca="false">IF(W41="",NA(),W41)</f>
        <v>#N/A</v>
      </c>
      <c r="AC41" s="19" t="e">
        <f aca="false">IF(W41="",NA(),Y41)</f>
        <v>#N/A</v>
      </c>
    </row>
    <row r="42" customFormat="false" ht="15" hidden="false" customHeight="false" outlineLevel="0" collapsed="false">
      <c r="A42" s="10"/>
      <c r="B42" s="10"/>
      <c r="C42" s="7"/>
      <c r="D42" s="7"/>
      <c r="E42" s="7"/>
      <c r="F42" s="7"/>
      <c r="G42" s="11"/>
      <c r="H42" s="12"/>
      <c r="I42" s="12"/>
      <c r="J42" s="12"/>
      <c r="K42" s="5"/>
      <c r="L42" s="5"/>
      <c r="M42" s="5"/>
      <c r="N42" s="7"/>
      <c r="O42" s="7"/>
      <c r="P42" s="13" t="str">
        <f aca="false">IF(C42="","",IF(ISNUMBER(SEARCH("JPY",C42)),100,10000))</f>
        <v/>
      </c>
      <c r="Q42" s="14" t="str">
        <f aca="false">IF(OR(C42="",H42="",J42=""),"",ROUND((J42-H42)*P42*IF(D42="Short",-1,1),1))</f>
        <v/>
      </c>
      <c r="R42" s="14" t="str">
        <f aca="false">IF(OR(C42="",H42="",I42=""),"",ROUND(ABS(H42-I42)*P42,1))</f>
        <v/>
      </c>
      <c r="S42" s="15" t="str">
        <f aca="false">IF(OR(R42="",G42="",K42=""),"",R42*K42*G42)</f>
        <v/>
      </c>
      <c r="T42" s="15" t="str">
        <f aca="false">IF(OR(Q42="",G42="",K42=""),"",Q42*K42*G42)</f>
        <v/>
      </c>
      <c r="U42" s="15" t="str">
        <f aca="false">IF(T42="","",T42+N(L42)-N(M42))</f>
        <v/>
      </c>
      <c r="V42" s="16" t="str">
        <f aca="false">IF(OR(U42="",N(S42)=0),"",U42/S42)</f>
        <v/>
      </c>
      <c r="W42" s="13" t="str">
        <f aca="false">IF(U42="","",COUNT($U$7:U42))</f>
        <v/>
      </c>
      <c r="X42" s="17" t="str">
        <f aca="false">IF(U42="","",DATE(YEAR(IF(B42="",A42,B42)),MONTH(IF(B42="",A42,B42)),1))</f>
        <v/>
      </c>
      <c r="Y42" s="15" t="str">
        <f aca="false">IF(U42="","",N($C$3)+SUM($U$7:U42))</f>
        <v/>
      </c>
      <c r="Z42" s="15" t="str">
        <f aca="false">IF(Y42="","",Y42-MAX(N($C$3),MAX($Y$7:Y42)))</f>
        <v/>
      </c>
      <c r="AA42" s="13" t="str">
        <f aca="false">IF(U42="","",IF(U42&gt;0,"Win",IF(U42&lt;0,"Loss","Scratch")))</f>
        <v/>
      </c>
      <c r="AB42" s="18" t="e">
        <f aca="false">IF(W42="",NA(),W42)</f>
        <v>#N/A</v>
      </c>
      <c r="AC42" s="19" t="e">
        <f aca="false">IF(W42="",NA(),Y42)</f>
        <v>#N/A</v>
      </c>
    </row>
    <row r="43" customFormat="false" ht="15" hidden="false" customHeight="false" outlineLevel="0" collapsed="false">
      <c r="A43" s="10"/>
      <c r="B43" s="10"/>
      <c r="C43" s="7"/>
      <c r="D43" s="7"/>
      <c r="E43" s="7"/>
      <c r="F43" s="7"/>
      <c r="G43" s="11"/>
      <c r="H43" s="12"/>
      <c r="I43" s="12"/>
      <c r="J43" s="12"/>
      <c r="K43" s="5"/>
      <c r="L43" s="5"/>
      <c r="M43" s="5"/>
      <c r="N43" s="7"/>
      <c r="O43" s="7"/>
      <c r="P43" s="13" t="str">
        <f aca="false">IF(C43="","",IF(ISNUMBER(SEARCH("JPY",C43)),100,10000))</f>
        <v/>
      </c>
      <c r="Q43" s="14" t="str">
        <f aca="false">IF(OR(C43="",H43="",J43=""),"",ROUND((J43-H43)*P43*IF(D43="Short",-1,1),1))</f>
        <v/>
      </c>
      <c r="R43" s="14" t="str">
        <f aca="false">IF(OR(C43="",H43="",I43=""),"",ROUND(ABS(H43-I43)*P43,1))</f>
        <v/>
      </c>
      <c r="S43" s="15" t="str">
        <f aca="false">IF(OR(R43="",G43="",K43=""),"",R43*K43*G43)</f>
        <v/>
      </c>
      <c r="T43" s="15" t="str">
        <f aca="false">IF(OR(Q43="",G43="",K43=""),"",Q43*K43*G43)</f>
        <v/>
      </c>
      <c r="U43" s="15" t="str">
        <f aca="false">IF(T43="","",T43+N(L43)-N(M43))</f>
        <v/>
      </c>
      <c r="V43" s="16" t="str">
        <f aca="false">IF(OR(U43="",N(S43)=0),"",U43/S43)</f>
        <v/>
      </c>
      <c r="W43" s="13" t="str">
        <f aca="false">IF(U43="","",COUNT($U$7:U43))</f>
        <v/>
      </c>
      <c r="X43" s="17" t="str">
        <f aca="false">IF(U43="","",DATE(YEAR(IF(B43="",A43,B43)),MONTH(IF(B43="",A43,B43)),1))</f>
        <v/>
      </c>
      <c r="Y43" s="15" t="str">
        <f aca="false">IF(U43="","",N($C$3)+SUM($U$7:U43))</f>
        <v/>
      </c>
      <c r="Z43" s="15" t="str">
        <f aca="false">IF(Y43="","",Y43-MAX(N($C$3),MAX($Y$7:Y43)))</f>
        <v/>
      </c>
      <c r="AA43" s="13" t="str">
        <f aca="false">IF(U43="","",IF(U43&gt;0,"Win",IF(U43&lt;0,"Loss","Scratch")))</f>
        <v/>
      </c>
      <c r="AB43" s="18" t="e">
        <f aca="false">IF(W43="",NA(),W43)</f>
        <v>#N/A</v>
      </c>
      <c r="AC43" s="19" t="e">
        <f aca="false">IF(W43="",NA(),Y43)</f>
        <v>#N/A</v>
      </c>
    </row>
    <row r="44" customFormat="false" ht="15" hidden="false" customHeight="false" outlineLevel="0" collapsed="false">
      <c r="A44" s="10"/>
      <c r="B44" s="10"/>
      <c r="C44" s="7"/>
      <c r="D44" s="7"/>
      <c r="E44" s="7"/>
      <c r="F44" s="7"/>
      <c r="G44" s="11"/>
      <c r="H44" s="12"/>
      <c r="I44" s="12"/>
      <c r="J44" s="12"/>
      <c r="K44" s="5"/>
      <c r="L44" s="5"/>
      <c r="M44" s="5"/>
      <c r="N44" s="7"/>
      <c r="O44" s="7"/>
      <c r="P44" s="13" t="str">
        <f aca="false">IF(C44="","",IF(ISNUMBER(SEARCH("JPY",C44)),100,10000))</f>
        <v/>
      </c>
      <c r="Q44" s="14" t="str">
        <f aca="false">IF(OR(C44="",H44="",J44=""),"",ROUND((J44-H44)*P44*IF(D44="Short",-1,1),1))</f>
        <v/>
      </c>
      <c r="R44" s="14" t="str">
        <f aca="false">IF(OR(C44="",H44="",I44=""),"",ROUND(ABS(H44-I44)*P44,1))</f>
        <v/>
      </c>
      <c r="S44" s="15" t="str">
        <f aca="false">IF(OR(R44="",G44="",K44=""),"",R44*K44*G44)</f>
        <v/>
      </c>
      <c r="T44" s="15" t="str">
        <f aca="false">IF(OR(Q44="",G44="",K44=""),"",Q44*K44*G44)</f>
        <v/>
      </c>
      <c r="U44" s="15" t="str">
        <f aca="false">IF(T44="","",T44+N(L44)-N(M44))</f>
        <v/>
      </c>
      <c r="V44" s="16" t="str">
        <f aca="false">IF(OR(U44="",N(S44)=0),"",U44/S44)</f>
        <v/>
      </c>
      <c r="W44" s="13" t="str">
        <f aca="false">IF(U44="","",COUNT($U$7:U44))</f>
        <v/>
      </c>
      <c r="X44" s="17" t="str">
        <f aca="false">IF(U44="","",DATE(YEAR(IF(B44="",A44,B44)),MONTH(IF(B44="",A44,B44)),1))</f>
        <v/>
      </c>
      <c r="Y44" s="15" t="str">
        <f aca="false">IF(U44="","",N($C$3)+SUM($U$7:U44))</f>
        <v/>
      </c>
      <c r="Z44" s="15" t="str">
        <f aca="false">IF(Y44="","",Y44-MAX(N($C$3),MAX($Y$7:Y44)))</f>
        <v/>
      </c>
      <c r="AA44" s="13" t="str">
        <f aca="false">IF(U44="","",IF(U44&gt;0,"Win",IF(U44&lt;0,"Loss","Scratch")))</f>
        <v/>
      </c>
      <c r="AB44" s="18" t="e">
        <f aca="false">IF(W44="",NA(),W44)</f>
        <v>#N/A</v>
      </c>
      <c r="AC44" s="19" t="e">
        <f aca="false">IF(W44="",NA(),Y44)</f>
        <v>#N/A</v>
      </c>
    </row>
    <row r="45" customFormat="false" ht="15" hidden="false" customHeight="false" outlineLevel="0" collapsed="false">
      <c r="A45" s="10"/>
      <c r="B45" s="10"/>
      <c r="C45" s="7"/>
      <c r="D45" s="7"/>
      <c r="E45" s="7"/>
      <c r="F45" s="7"/>
      <c r="G45" s="11"/>
      <c r="H45" s="12"/>
      <c r="I45" s="12"/>
      <c r="J45" s="12"/>
      <c r="K45" s="5"/>
      <c r="L45" s="5"/>
      <c r="M45" s="5"/>
      <c r="N45" s="7"/>
      <c r="O45" s="7"/>
      <c r="P45" s="13" t="str">
        <f aca="false">IF(C45="","",IF(ISNUMBER(SEARCH("JPY",C45)),100,10000))</f>
        <v/>
      </c>
      <c r="Q45" s="14" t="str">
        <f aca="false">IF(OR(C45="",H45="",J45=""),"",ROUND((J45-H45)*P45*IF(D45="Short",-1,1),1))</f>
        <v/>
      </c>
      <c r="R45" s="14" t="str">
        <f aca="false">IF(OR(C45="",H45="",I45=""),"",ROUND(ABS(H45-I45)*P45,1))</f>
        <v/>
      </c>
      <c r="S45" s="15" t="str">
        <f aca="false">IF(OR(R45="",G45="",K45=""),"",R45*K45*G45)</f>
        <v/>
      </c>
      <c r="T45" s="15" t="str">
        <f aca="false">IF(OR(Q45="",G45="",K45=""),"",Q45*K45*G45)</f>
        <v/>
      </c>
      <c r="U45" s="15" t="str">
        <f aca="false">IF(T45="","",T45+N(L45)-N(M45))</f>
        <v/>
      </c>
      <c r="V45" s="16" t="str">
        <f aca="false">IF(OR(U45="",N(S45)=0),"",U45/S45)</f>
        <v/>
      </c>
      <c r="W45" s="13" t="str">
        <f aca="false">IF(U45="","",COUNT($U$7:U45))</f>
        <v/>
      </c>
      <c r="X45" s="17" t="str">
        <f aca="false">IF(U45="","",DATE(YEAR(IF(B45="",A45,B45)),MONTH(IF(B45="",A45,B45)),1))</f>
        <v/>
      </c>
      <c r="Y45" s="15" t="str">
        <f aca="false">IF(U45="","",N($C$3)+SUM($U$7:U45))</f>
        <v/>
      </c>
      <c r="Z45" s="15" t="str">
        <f aca="false">IF(Y45="","",Y45-MAX(N($C$3),MAX($Y$7:Y45)))</f>
        <v/>
      </c>
      <c r="AA45" s="13" t="str">
        <f aca="false">IF(U45="","",IF(U45&gt;0,"Win",IF(U45&lt;0,"Loss","Scratch")))</f>
        <v/>
      </c>
      <c r="AB45" s="18" t="e">
        <f aca="false">IF(W45="",NA(),W45)</f>
        <v>#N/A</v>
      </c>
      <c r="AC45" s="19" t="e">
        <f aca="false">IF(W45="",NA(),Y45)</f>
        <v>#N/A</v>
      </c>
    </row>
    <row r="46" customFormat="false" ht="15" hidden="false" customHeight="false" outlineLevel="0" collapsed="false">
      <c r="A46" s="10"/>
      <c r="B46" s="10"/>
      <c r="C46" s="7"/>
      <c r="D46" s="7"/>
      <c r="E46" s="7"/>
      <c r="F46" s="7"/>
      <c r="G46" s="11"/>
      <c r="H46" s="12"/>
      <c r="I46" s="12"/>
      <c r="J46" s="12"/>
      <c r="K46" s="5"/>
      <c r="L46" s="5"/>
      <c r="M46" s="5"/>
      <c r="N46" s="7"/>
      <c r="O46" s="7"/>
      <c r="P46" s="13" t="str">
        <f aca="false">IF(C46="","",IF(ISNUMBER(SEARCH("JPY",C46)),100,10000))</f>
        <v/>
      </c>
      <c r="Q46" s="14" t="str">
        <f aca="false">IF(OR(C46="",H46="",J46=""),"",ROUND((J46-H46)*P46*IF(D46="Short",-1,1),1))</f>
        <v/>
      </c>
      <c r="R46" s="14" t="str">
        <f aca="false">IF(OR(C46="",H46="",I46=""),"",ROUND(ABS(H46-I46)*P46,1))</f>
        <v/>
      </c>
      <c r="S46" s="15" t="str">
        <f aca="false">IF(OR(R46="",G46="",K46=""),"",R46*K46*G46)</f>
        <v/>
      </c>
      <c r="T46" s="15" t="str">
        <f aca="false">IF(OR(Q46="",G46="",K46=""),"",Q46*K46*G46)</f>
        <v/>
      </c>
      <c r="U46" s="15" t="str">
        <f aca="false">IF(T46="","",T46+N(L46)-N(M46))</f>
        <v/>
      </c>
      <c r="V46" s="16" t="str">
        <f aca="false">IF(OR(U46="",N(S46)=0),"",U46/S46)</f>
        <v/>
      </c>
      <c r="W46" s="13" t="str">
        <f aca="false">IF(U46="","",COUNT($U$7:U46))</f>
        <v/>
      </c>
      <c r="X46" s="17" t="str">
        <f aca="false">IF(U46="","",DATE(YEAR(IF(B46="",A46,B46)),MONTH(IF(B46="",A46,B46)),1))</f>
        <v/>
      </c>
      <c r="Y46" s="15" t="str">
        <f aca="false">IF(U46="","",N($C$3)+SUM($U$7:U46))</f>
        <v/>
      </c>
      <c r="Z46" s="15" t="str">
        <f aca="false">IF(Y46="","",Y46-MAX(N($C$3),MAX($Y$7:Y46)))</f>
        <v/>
      </c>
      <c r="AA46" s="13" t="str">
        <f aca="false">IF(U46="","",IF(U46&gt;0,"Win",IF(U46&lt;0,"Loss","Scratch")))</f>
        <v/>
      </c>
      <c r="AB46" s="18" t="e">
        <f aca="false">IF(W46="",NA(),W46)</f>
        <v>#N/A</v>
      </c>
      <c r="AC46" s="19" t="e">
        <f aca="false">IF(W46="",NA(),Y46)</f>
        <v>#N/A</v>
      </c>
    </row>
    <row r="47" customFormat="false" ht="15" hidden="false" customHeight="false" outlineLevel="0" collapsed="false">
      <c r="A47" s="10"/>
      <c r="B47" s="10"/>
      <c r="C47" s="7"/>
      <c r="D47" s="7"/>
      <c r="E47" s="7"/>
      <c r="F47" s="7"/>
      <c r="G47" s="11"/>
      <c r="H47" s="12"/>
      <c r="I47" s="12"/>
      <c r="J47" s="12"/>
      <c r="K47" s="5"/>
      <c r="L47" s="5"/>
      <c r="M47" s="5"/>
      <c r="N47" s="7"/>
      <c r="O47" s="7"/>
      <c r="P47" s="13" t="str">
        <f aca="false">IF(C47="","",IF(ISNUMBER(SEARCH("JPY",C47)),100,10000))</f>
        <v/>
      </c>
      <c r="Q47" s="14" t="str">
        <f aca="false">IF(OR(C47="",H47="",J47=""),"",ROUND((J47-H47)*P47*IF(D47="Short",-1,1),1))</f>
        <v/>
      </c>
      <c r="R47" s="14" t="str">
        <f aca="false">IF(OR(C47="",H47="",I47=""),"",ROUND(ABS(H47-I47)*P47,1))</f>
        <v/>
      </c>
      <c r="S47" s="15" t="str">
        <f aca="false">IF(OR(R47="",G47="",K47=""),"",R47*K47*G47)</f>
        <v/>
      </c>
      <c r="T47" s="15" t="str">
        <f aca="false">IF(OR(Q47="",G47="",K47=""),"",Q47*K47*G47)</f>
        <v/>
      </c>
      <c r="U47" s="15" t="str">
        <f aca="false">IF(T47="","",T47+N(L47)-N(M47))</f>
        <v/>
      </c>
      <c r="V47" s="16" t="str">
        <f aca="false">IF(OR(U47="",N(S47)=0),"",U47/S47)</f>
        <v/>
      </c>
      <c r="W47" s="13" t="str">
        <f aca="false">IF(U47="","",COUNT($U$7:U47))</f>
        <v/>
      </c>
      <c r="X47" s="17" t="str">
        <f aca="false">IF(U47="","",DATE(YEAR(IF(B47="",A47,B47)),MONTH(IF(B47="",A47,B47)),1))</f>
        <v/>
      </c>
      <c r="Y47" s="15" t="str">
        <f aca="false">IF(U47="","",N($C$3)+SUM($U$7:U47))</f>
        <v/>
      </c>
      <c r="Z47" s="15" t="str">
        <f aca="false">IF(Y47="","",Y47-MAX(N($C$3),MAX($Y$7:Y47)))</f>
        <v/>
      </c>
      <c r="AA47" s="13" t="str">
        <f aca="false">IF(U47="","",IF(U47&gt;0,"Win",IF(U47&lt;0,"Loss","Scratch")))</f>
        <v/>
      </c>
      <c r="AB47" s="18" t="e">
        <f aca="false">IF(W47="",NA(),W47)</f>
        <v>#N/A</v>
      </c>
      <c r="AC47" s="19" t="e">
        <f aca="false">IF(W47="",NA(),Y47)</f>
        <v>#N/A</v>
      </c>
    </row>
    <row r="48" customFormat="false" ht="15" hidden="false" customHeight="false" outlineLevel="0" collapsed="false">
      <c r="A48" s="10"/>
      <c r="B48" s="10"/>
      <c r="C48" s="7"/>
      <c r="D48" s="7"/>
      <c r="E48" s="7"/>
      <c r="F48" s="7"/>
      <c r="G48" s="11"/>
      <c r="H48" s="12"/>
      <c r="I48" s="12"/>
      <c r="J48" s="12"/>
      <c r="K48" s="5"/>
      <c r="L48" s="5"/>
      <c r="M48" s="5"/>
      <c r="N48" s="7"/>
      <c r="O48" s="7"/>
      <c r="P48" s="13" t="str">
        <f aca="false">IF(C48="","",IF(ISNUMBER(SEARCH("JPY",C48)),100,10000))</f>
        <v/>
      </c>
      <c r="Q48" s="14" t="str">
        <f aca="false">IF(OR(C48="",H48="",J48=""),"",ROUND((J48-H48)*P48*IF(D48="Short",-1,1),1))</f>
        <v/>
      </c>
      <c r="R48" s="14" t="str">
        <f aca="false">IF(OR(C48="",H48="",I48=""),"",ROUND(ABS(H48-I48)*P48,1))</f>
        <v/>
      </c>
      <c r="S48" s="15" t="str">
        <f aca="false">IF(OR(R48="",G48="",K48=""),"",R48*K48*G48)</f>
        <v/>
      </c>
      <c r="T48" s="15" t="str">
        <f aca="false">IF(OR(Q48="",G48="",K48=""),"",Q48*K48*G48)</f>
        <v/>
      </c>
      <c r="U48" s="15" t="str">
        <f aca="false">IF(T48="","",T48+N(L48)-N(M48))</f>
        <v/>
      </c>
      <c r="V48" s="16" t="str">
        <f aca="false">IF(OR(U48="",N(S48)=0),"",U48/S48)</f>
        <v/>
      </c>
      <c r="W48" s="13" t="str">
        <f aca="false">IF(U48="","",COUNT($U$7:U48))</f>
        <v/>
      </c>
      <c r="X48" s="17" t="str">
        <f aca="false">IF(U48="","",DATE(YEAR(IF(B48="",A48,B48)),MONTH(IF(B48="",A48,B48)),1))</f>
        <v/>
      </c>
      <c r="Y48" s="15" t="str">
        <f aca="false">IF(U48="","",N($C$3)+SUM($U$7:U48))</f>
        <v/>
      </c>
      <c r="Z48" s="15" t="str">
        <f aca="false">IF(Y48="","",Y48-MAX(N($C$3),MAX($Y$7:Y48)))</f>
        <v/>
      </c>
      <c r="AA48" s="13" t="str">
        <f aca="false">IF(U48="","",IF(U48&gt;0,"Win",IF(U48&lt;0,"Loss","Scratch")))</f>
        <v/>
      </c>
      <c r="AB48" s="18" t="e">
        <f aca="false">IF(W48="",NA(),W48)</f>
        <v>#N/A</v>
      </c>
      <c r="AC48" s="19" t="e">
        <f aca="false">IF(W48="",NA(),Y48)</f>
        <v>#N/A</v>
      </c>
    </row>
    <row r="49" customFormat="false" ht="15" hidden="false" customHeight="false" outlineLevel="0" collapsed="false">
      <c r="A49" s="10"/>
      <c r="B49" s="10"/>
      <c r="C49" s="7"/>
      <c r="D49" s="7"/>
      <c r="E49" s="7"/>
      <c r="F49" s="7"/>
      <c r="G49" s="11"/>
      <c r="H49" s="12"/>
      <c r="I49" s="12"/>
      <c r="J49" s="12"/>
      <c r="K49" s="5"/>
      <c r="L49" s="5"/>
      <c r="M49" s="5"/>
      <c r="N49" s="7"/>
      <c r="O49" s="7"/>
      <c r="P49" s="13" t="str">
        <f aca="false">IF(C49="","",IF(ISNUMBER(SEARCH("JPY",C49)),100,10000))</f>
        <v/>
      </c>
      <c r="Q49" s="14" t="str">
        <f aca="false">IF(OR(C49="",H49="",J49=""),"",ROUND((J49-H49)*P49*IF(D49="Short",-1,1),1))</f>
        <v/>
      </c>
      <c r="R49" s="14" t="str">
        <f aca="false">IF(OR(C49="",H49="",I49=""),"",ROUND(ABS(H49-I49)*P49,1))</f>
        <v/>
      </c>
      <c r="S49" s="15" t="str">
        <f aca="false">IF(OR(R49="",G49="",K49=""),"",R49*K49*G49)</f>
        <v/>
      </c>
      <c r="T49" s="15" t="str">
        <f aca="false">IF(OR(Q49="",G49="",K49=""),"",Q49*K49*G49)</f>
        <v/>
      </c>
      <c r="U49" s="15" t="str">
        <f aca="false">IF(T49="","",T49+N(L49)-N(M49))</f>
        <v/>
      </c>
      <c r="V49" s="16" t="str">
        <f aca="false">IF(OR(U49="",N(S49)=0),"",U49/S49)</f>
        <v/>
      </c>
      <c r="W49" s="13" t="str">
        <f aca="false">IF(U49="","",COUNT($U$7:U49))</f>
        <v/>
      </c>
      <c r="X49" s="17" t="str">
        <f aca="false">IF(U49="","",DATE(YEAR(IF(B49="",A49,B49)),MONTH(IF(B49="",A49,B49)),1))</f>
        <v/>
      </c>
      <c r="Y49" s="15" t="str">
        <f aca="false">IF(U49="","",N($C$3)+SUM($U$7:U49))</f>
        <v/>
      </c>
      <c r="Z49" s="15" t="str">
        <f aca="false">IF(Y49="","",Y49-MAX(N($C$3),MAX($Y$7:Y49)))</f>
        <v/>
      </c>
      <c r="AA49" s="13" t="str">
        <f aca="false">IF(U49="","",IF(U49&gt;0,"Win",IF(U49&lt;0,"Loss","Scratch")))</f>
        <v/>
      </c>
      <c r="AB49" s="18" t="e">
        <f aca="false">IF(W49="",NA(),W49)</f>
        <v>#N/A</v>
      </c>
      <c r="AC49" s="19" t="e">
        <f aca="false">IF(W49="",NA(),Y49)</f>
        <v>#N/A</v>
      </c>
    </row>
    <row r="50" customFormat="false" ht="15" hidden="false" customHeight="false" outlineLevel="0" collapsed="false">
      <c r="A50" s="10"/>
      <c r="B50" s="10"/>
      <c r="C50" s="7"/>
      <c r="D50" s="7"/>
      <c r="E50" s="7"/>
      <c r="F50" s="7"/>
      <c r="G50" s="11"/>
      <c r="H50" s="12"/>
      <c r="I50" s="12"/>
      <c r="J50" s="12"/>
      <c r="K50" s="5"/>
      <c r="L50" s="5"/>
      <c r="M50" s="5"/>
      <c r="N50" s="7"/>
      <c r="O50" s="7"/>
      <c r="P50" s="13" t="str">
        <f aca="false">IF(C50="","",IF(ISNUMBER(SEARCH("JPY",C50)),100,10000))</f>
        <v/>
      </c>
      <c r="Q50" s="14" t="str">
        <f aca="false">IF(OR(C50="",H50="",J50=""),"",ROUND((J50-H50)*P50*IF(D50="Short",-1,1),1))</f>
        <v/>
      </c>
      <c r="R50" s="14" t="str">
        <f aca="false">IF(OR(C50="",H50="",I50=""),"",ROUND(ABS(H50-I50)*P50,1))</f>
        <v/>
      </c>
      <c r="S50" s="15" t="str">
        <f aca="false">IF(OR(R50="",G50="",K50=""),"",R50*K50*G50)</f>
        <v/>
      </c>
      <c r="T50" s="15" t="str">
        <f aca="false">IF(OR(Q50="",G50="",K50=""),"",Q50*K50*G50)</f>
        <v/>
      </c>
      <c r="U50" s="15" t="str">
        <f aca="false">IF(T50="","",T50+N(L50)-N(M50))</f>
        <v/>
      </c>
      <c r="V50" s="16" t="str">
        <f aca="false">IF(OR(U50="",N(S50)=0),"",U50/S50)</f>
        <v/>
      </c>
      <c r="W50" s="13" t="str">
        <f aca="false">IF(U50="","",COUNT($U$7:U50))</f>
        <v/>
      </c>
      <c r="X50" s="17" t="str">
        <f aca="false">IF(U50="","",DATE(YEAR(IF(B50="",A50,B50)),MONTH(IF(B50="",A50,B50)),1))</f>
        <v/>
      </c>
      <c r="Y50" s="15" t="str">
        <f aca="false">IF(U50="","",N($C$3)+SUM($U$7:U50))</f>
        <v/>
      </c>
      <c r="Z50" s="15" t="str">
        <f aca="false">IF(Y50="","",Y50-MAX(N($C$3),MAX($Y$7:Y50)))</f>
        <v/>
      </c>
      <c r="AA50" s="13" t="str">
        <f aca="false">IF(U50="","",IF(U50&gt;0,"Win",IF(U50&lt;0,"Loss","Scratch")))</f>
        <v/>
      </c>
      <c r="AB50" s="18" t="e">
        <f aca="false">IF(W50="",NA(),W50)</f>
        <v>#N/A</v>
      </c>
      <c r="AC50" s="19" t="e">
        <f aca="false">IF(W50="",NA(),Y50)</f>
        <v>#N/A</v>
      </c>
    </row>
    <row r="51" customFormat="false" ht="15" hidden="false" customHeight="false" outlineLevel="0" collapsed="false">
      <c r="A51" s="10"/>
      <c r="B51" s="10"/>
      <c r="C51" s="7"/>
      <c r="D51" s="7"/>
      <c r="E51" s="7"/>
      <c r="F51" s="7"/>
      <c r="G51" s="11"/>
      <c r="H51" s="12"/>
      <c r="I51" s="12"/>
      <c r="J51" s="12"/>
      <c r="K51" s="5"/>
      <c r="L51" s="5"/>
      <c r="M51" s="5"/>
      <c r="N51" s="7"/>
      <c r="O51" s="7"/>
      <c r="P51" s="13" t="str">
        <f aca="false">IF(C51="","",IF(ISNUMBER(SEARCH("JPY",C51)),100,10000))</f>
        <v/>
      </c>
      <c r="Q51" s="14" t="str">
        <f aca="false">IF(OR(C51="",H51="",J51=""),"",ROUND((J51-H51)*P51*IF(D51="Short",-1,1),1))</f>
        <v/>
      </c>
      <c r="R51" s="14" t="str">
        <f aca="false">IF(OR(C51="",H51="",I51=""),"",ROUND(ABS(H51-I51)*P51,1))</f>
        <v/>
      </c>
      <c r="S51" s="15" t="str">
        <f aca="false">IF(OR(R51="",G51="",K51=""),"",R51*K51*G51)</f>
        <v/>
      </c>
      <c r="T51" s="15" t="str">
        <f aca="false">IF(OR(Q51="",G51="",K51=""),"",Q51*K51*G51)</f>
        <v/>
      </c>
      <c r="U51" s="15" t="str">
        <f aca="false">IF(T51="","",T51+N(L51)-N(M51))</f>
        <v/>
      </c>
      <c r="V51" s="16" t="str">
        <f aca="false">IF(OR(U51="",N(S51)=0),"",U51/S51)</f>
        <v/>
      </c>
      <c r="W51" s="13" t="str">
        <f aca="false">IF(U51="","",COUNT($U$7:U51))</f>
        <v/>
      </c>
      <c r="X51" s="17" t="str">
        <f aca="false">IF(U51="","",DATE(YEAR(IF(B51="",A51,B51)),MONTH(IF(B51="",A51,B51)),1))</f>
        <v/>
      </c>
      <c r="Y51" s="15" t="str">
        <f aca="false">IF(U51="","",N($C$3)+SUM($U$7:U51))</f>
        <v/>
      </c>
      <c r="Z51" s="15" t="str">
        <f aca="false">IF(Y51="","",Y51-MAX(N($C$3),MAX($Y$7:Y51)))</f>
        <v/>
      </c>
      <c r="AA51" s="13" t="str">
        <f aca="false">IF(U51="","",IF(U51&gt;0,"Win",IF(U51&lt;0,"Loss","Scratch")))</f>
        <v/>
      </c>
      <c r="AB51" s="18" t="e">
        <f aca="false">IF(W51="",NA(),W51)</f>
        <v>#N/A</v>
      </c>
      <c r="AC51" s="19" t="e">
        <f aca="false">IF(W51="",NA(),Y51)</f>
        <v>#N/A</v>
      </c>
    </row>
    <row r="52" customFormat="false" ht="15" hidden="false" customHeight="false" outlineLevel="0" collapsed="false">
      <c r="A52" s="10"/>
      <c r="B52" s="10"/>
      <c r="C52" s="7"/>
      <c r="D52" s="7"/>
      <c r="E52" s="7"/>
      <c r="F52" s="7"/>
      <c r="G52" s="11"/>
      <c r="H52" s="12"/>
      <c r="I52" s="12"/>
      <c r="J52" s="12"/>
      <c r="K52" s="5"/>
      <c r="L52" s="5"/>
      <c r="M52" s="5"/>
      <c r="N52" s="7"/>
      <c r="O52" s="7"/>
      <c r="P52" s="13" t="str">
        <f aca="false">IF(C52="","",IF(ISNUMBER(SEARCH("JPY",C52)),100,10000))</f>
        <v/>
      </c>
      <c r="Q52" s="14" t="str">
        <f aca="false">IF(OR(C52="",H52="",J52=""),"",ROUND((J52-H52)*P52*IF(D52="Short",-1,1),1))</f>
        <v/>
      </c>
      <c r="R52" s="14" t="str">
        <f aca="false">IF(OR(C52="",H52="",I52=""),"",ROUND(ABS(H52-I52)*P52,1))</f>
        <v/>
      </c>
      <c r="S52" s="15" t="str">
        <f aca="false">IF(OR(R52="",G52="",K52=""),"",R52*K52*G52)</f>
        <v/>
      </c>
      <c r="T52" s="15" t="str">
        <f aca="false">IF(OR(Q52="",G52="",K52=""),"",Q52*K52*G52)</f>
        <v/>
      </c>
      <c r="U52" s="15" t="str">
        <f aca="false">IF(T52="","",T52+N(L52)-N(M52))</f>
        <v/>
      </c>
      <c r="V52" s="16" t="str">
        <f aca="false">IF(OR(U52="",N(S52)=0),"",U52/S52)</f>
        <v/>
      </c>
      <c r="W52" s="13" t="str">
        <f aca="false">IF(U52="","",COUNT($U$7:U52))</f>
        <v/>
      </c>
      <c r="X52" s="17" t="str">
        <f aca="false">IF(U52="","",DATE(YEAR(IF(B52="",A52,B52)),MONTH(IF(B52="",A52,B52)),1))</f>
        <v/>
      </c>
      <c r="Y52" s="15" t="str">
        <f aca="false">IF(U52="","",N($C$3)+SUM($U$7:U52))</f>
        <v/>
      </c>
      <c r="Z52" s="15" t="str">
        <f aca="false">IF(Y52="","",Y52-MAX(N($C$3),MAX($Y$7:Y52)))</f>
        <v/>
      </c>
      <c r="AA52" s="13" t="str">
        <f aca="false">IF(U52="","",IF(U52&gt;0,"Win",IF(U52&lt;0,"Loss","Scratch")))</f>
        <v/>
      </c>
      <c r="AB52" s="18" t="e">
        <f aca="false">IF(W52="",NA(),W52)</f>
        <v>#N/A</v>
      </c>
      <c r="AC52" s="19" t="e">
        <f aca="false">IF(W52="",NA(),Y52)</f>
        <v>#N/A</v>
      </c>
    </row>
    <row r="53" customFormat="false" ht="15" hidden="false" customHeight="false" outlineLevel="0" collapsed="false">
      <c r="A53" s="10"/>
      <c r="B53" s="10"/>
      <c r="C53" s="7"/>
      <c r="D53" s="7"/>
      <c r="E53" s="7"/>
      <c r="F53" s="7"/>
      <c r="G53" s="11"/>
      <c r="H53" s="12"/>
      <c r="I53" s="12"/>
      <c r="J53" s="12"/>
      <c r="K53" s="5"/>
      <c r="L53" s="5"/>
      <c r="M53" s="5"/>
      <c r="N53" s="7"/>
      <c r="O53" s="7"/>
      <c r="P53" s="13" t="str">
        <f aca="false">IF(C53="","",IF(ISNUMBER(SEARCH("JPY",C53)),100,10000))</f>
        <v/>
      </c>
      <c r="Q53" s="14" t="str">
        <f aca="false">IF(OR(C53="",H53="",J53=""),"",ROUND((J53-H53)*P53*IF(D53="Short",-1,1),1))</f>
        <v/>
      </c>
      <c r="R53" s="14" t="str">
        <f aca="false">IF(OR(C53="",H53="",I53=""),"",ROUND(ABS(H53-I53)*P53,1))</f>
        <v/>
      </c>
      <c r="S53" s="15" t="str">
        <f aca="false">IF(OR(R53="",G53="",K53=""),"",R53*K53*G53)</f>
        <v/>
      </c>
      <c r="T53" s="15" t="str">
        <f aca="false">IF(OR(Q53="",G53="",K53=""),"",Q53*K53*G53)</f>
        <v/>
      </c>
      <c r="U53" s="15" t="str">
        <f aca="false">IF(T53="","",T53+N(L53)-N(M53))</f>
        <v/>
      </c>
      <c r="V53" s="16" t="str">
        <f aca="false">IF(OR(U53="",N(S53)=0),"",U53/S53)</f>
        <v/>
      </c>
      <c r="W53" s="13" t="str">
        <f aca="false">IF(U53="","",COUNT($U$7:U53))</f>
        <v/>
      </c>
      <c r="X53" s="17" t="str">
        <f aca="false">IF(U53="","",DATE(YEAR(IF(B53="",A53,B53)),MONTH(IF(B53="",A53,B53)),1))</f>
        <v/>
      </c>
      <c r="Y53" s="15" t="str">
        <f aca="false">IF(U53="","",N($C$3)+SUM($U$7:U53))</f>
        <v/>
      </c>
      <c r="Z53" s="15" t="str">
        <f aca="false">IF(Y53="","",Y53-MAX(N($C$3),MAX($Y$7:Y53)))</f>
        <v/>
      </c>
      <c r="AA53" s="13" t="str">
        <f aca="false">IF(U53="","",IF(U53&gt;0,"Win",IF(U53&lt;0,"Loss","Scratch")))</f>
        <v/>
      </c>
      <c r="AB53" s="18" t="e">
        <f aca="false">IF(W53="",NA(),W53)</f>
        <v>#N/A</v>
      </c>
      <c r="AC53" s="19" t="e">
        <f aca="false">IF(W53="",NA(),Y53)</f>
        <v>#N/A</v>
      </c>
    </row>
    <row r="54" customFormat="false" ht="15" hidden="false" customHeight="false" outlineLevel="0" collapsed="false">
      <c r="A54" s="10"/>
      <c r="B54" s="10"/>
      <c r="C54" s="7"/>
      <c r="D54" s="7"/>
      <c r="E54" s="7"/>
      <c r="F54" s="7"/>
      <c r="G54" s="11"/>
      <c r="H54" s="12"/>
      <c r="I54" s="12"/>
      <c r="J54" s="12"/>
      <c r="K54" s="5"/>
      <c r="L54" s="5"/>
      <c r="M54" s="5"/>
      <c r="N54" s="7"/>
      <c r="O54" s="7"/>
      <c r="P54" s="13" t="str">
        <f aca="false">IF(C54="","",IF(ISNUMBER(SEARCH("JPY",C54)),100,10000))</f>
        <v/>
      </c>
      <c r="Q54" s="14" t="str">
        <f aca="false">IF(OR(C54="",H54="",J54=""),"",ROUND((J54-H54)*P54*IF(D54="Short",-1,1),1))</f>
        <v/>
      </c>
      <c r="R54" s="14" t="str">
        <f aca="false">IF(OR(C54="",H54="",I54=""),"",ROUND(ABS(H54-I54)*P54,1))</f>
        <v/>
      </c>
      <c r="S54" s="15" t="str">
        <f aca="false">IF(OR(R54="",G54="",K54=""),"",R54*K54*G54)</f>
        <v/>
      </c>
      <c r="T54" s="15" t="str">
        <f aca="false">IF(OR(Q54="",G54="",K54=""),"",Q54*K54*G54)</f>
        <v/>
      </c>
      <c r="U54" s="15" t="str">
        <f aca="false">IF(T54="","",T54+N(L54)-N(M54))</f>
        <v/>
      </c>
      <c r="V54" s="16" t="str">
        <f aca="false">IF(OR(U54="",N(S54)=0),"",U54/S54)</f>
        <v/>
      </c>
      <c r="W54" s="13" t="str">
        <f aca="false">IF(U54="","",COUNT($U$7:U54))</f>
        <v/>
      </c>
      <c r="X54" s="17" t="str">
        <f aca="false">IF(U54="","",DATE(YEAR(IF(B54="",A54,B54)),MONTH(IF(B54="",A54,B54)),1))</f>
        <v/>
      </c>
      <c r="Y54" s="15" t="str">
        <f aca="false">IF(U54="","",N($C$3)+SUM($U$7:U54))</f>
        <v/>
      </c>
      <c r="Z54" s="15" t="str">
        <f aca="false">IF(Y54="","",Y54-MAX(N($C$3),MAX($Y$7:Y54)))</f>
        <v/>
      </c>
      <c r="AA54" s="13" t="str">
        <f aca="false">IF(U54="","",IF(U54&gt;0,"Win",IF(U54&lt;0,"Loss","Scratch")))</f>
        <v/>
      </c>
      <c r="AB54" s="18" t="e">
        <f aca="false">IF(W54="",NA(),W54)</f>
        <v>#N/A</v>
      </c>
      <c r="AC54" s="19" t="e">
        <f aca="false">IF(W54="",NA(),Y54)</f>
        <v>#N/A</v>
      </c>
    </row>
    <row r="55" customFormat="false" ht="15" hidden="false" customHeight="false" outlineLevel="0" collapsed="false">
      <c r="A55" s="10"/>
      <c r="B55" s="10"/>
      <c r="C55" s="7"/>
      <c r="D55" s="7"/>
      <c r="E55" s="7"/>
      <c r="F55" s="7"/>
      <c r="G55" s="11"/>
      <c r="H55" s="12"/>
      <c r="I55" s="12"/>
      <c r="J55" s="12"/>
      <c r="K55" s="5"/>
      <c r="L55" s="5"/>
      <c r="M55" s="5"/>
      <c r="N55" s="7"/>
      <c r="O55" s="7"/>
      <c r="P55" s="13" t="str">
        <f aca="false">IF(C55="","",IF(ISNUMBER(SEARCH("JPY",C55)),100,10000))</f>
        <v/>
      </c>
      <c r="Q55" s="14" t="str">
        <f aca="false">IF(OR(C55="",H55="",J55=""),"",ROUND((J55-H55)*P55*IF(D55="Short",-1,1),1))</f>
        <v/>
      </c>
      <c r="R55" s="14" t="str">
        <f aca="false">IF(OR(C55="",H55="",I55=""),"",ROUND(ABS(H55-I55)*P55,1))</f>
        <v/>
      </c>
      <c r="S55" s="15" t="str">
        <f aca="false">IF(OR(R55="",G55="",K55=""),"",R55*K55*G55)</f>
        <v/>
      </c>
      <c r="T55" s="15" t="str">
        <f aca="false">IF(OR(Q55="",G55="",K55=""),"",Q55*K55*G55)</f>
        <v/>
      </c>
      <c r="U55" s="15" t="str">
        <f aca="false">IF(T55="","",T55+N(L55)-N(M55))</f>
        <v/>
      </c>
      <c r="V55" s="16" t="str">
        <f aca="false">IF(OR(U55="",N(S55)=0),"",U55/S55)</f>
        <v/>
      </c>
      <c r="W55" s="13" t="str">
        <f aca="false">IF(U55="","",COUNT($U$7:U55))</f>
        <v/>
      </c>
      <c r="X55" s="17" t="str">
        <f aca="false">IF(U55="","",DATE(YEAR(IF(B55="",A55,B55)),MONTH(IF(B55="",A55,B55)),1))</f>
        <v/>
      </c>
      <c r="Y55" s="15" t="str">
        <f aca="false">IF(U55="","",N($C$3)+SUM($U$7:U55))</f>
        <v/>
      </c>
      <c r="Z55" s="15" t="str">
        <f aca="false">IF(Y55="","",Y55-MAX(N($C$3),MAX($Y$7:Y55)))</f>
        <v/>
      </c>
      <c r="AA55" s="13" t="str">
        <f aca="false">IF(U55="","",IF(U55&gt;0,"Win",IF(U55&lt;0,"Loss","Scratch")))</f>
        <v/>
      </c>
      <c r="AB55" s="18" t="e">
        <f aca="false">IF(W55="",NA(),W55)</f>
        <v>#N/A</v>
      </c>
      <c r="AC55" s="19" t="e">
        <f aca="false">IF(W55="",NA(),Y55)</f>
        <v>#N/A</v>
      </c>
    </row>
    <row r="56" customFormat="false" ht="15" hidden="false" customHeight="false" outlineLevel="0" collapsed="false">
      <c r="A56" s="10"/>
      <c r="B56" s="10"/>
      <c r="C56" s="7"/>
      <c r="D56" s="7"/>
      <c r="E56" s="7"/>
      <c r="F56" s="7"/>
      <c r="G56" s="11"/>
      <c r="H56" s="12"/>
      <c r="I56" s="12"/>
      <c r="J56" s="12"/>
      <c r="K56" s="5"/>
      <c r="L56" s="5"/>
      <c r="M56" s="5"/>
      <c r="N56" s="7"/>
      <c r="O56" s="7"/>
      <c r="P56" s="13" t="str">
        <f aca="false">IF(C56="","",IF(ISNUMBER(SEARCH("JPY",C56)),100,10000))</f>
        <v/>
      </c>
      <c r="Q56" s="14" t="str">
        <f aca="false">IF(OR(C56="",H56="",J56=""),"",ROUND((J56-H56)*P56*IF(D56="Short",-1,1),1))</f>
        <v/>
      </c>
      <c r="R56" s="14" t="str">
        <f aca="false">IF(OR(C56="",H56="",I56=""),"",ROUND(ABS(H56-I56)*P56,1))</f>
        <v/>
      </c>
      <c r="S56" s="15" t="str">
        <f aca="false">IF(OR(R56="",G56="",K56=""),"",R56*K56*G56)</f>
        <v/>
      </c>
      <c r="T56" s="15" t="str">
        <f aca="false">IF(OR(Q56="",G56="",K56=""),"",Q56*K56*G56)</f>
        <v/>
      </c>
      <c r="U56" s="15" t="str">
        <f aca="false">IF(T56="","",T56+N(L56)-N(M56))</f>
        <v/>
      </c>
      <c r="V56" s="16" t="str">
        <f aca="false">IF(OR(U56="",N(S56)=0),"",U56/S56)</f>
        <v/>
      </c>
      <c r="W56" s="13" t="str">
        <f aca="false">IF(U56="","",COUNT($U$7:U56))</f>
        <v/>
      </c>
      <c r="X56" s="17" t="str">
        <f aca="false">IF(U56="","",DATE(YEAR(IF(B56="",A56,B56)),MONTH(IF(B56="",A56,B56)),1))</f>
        <v/>
      </c>
      <c r="Y56" s="15" t="str">
        <f aca="false">IF(U56="","",N($C$3)+SUM($U$7:U56))</f>
        <v/>
      </c>
      <c r="Z56" s="15" t="str">
        <f aca="false">IF(Y56="","",Y56-MAX(N($C$3),MAX($Y$7:Y56)))</f>
        <v/>
      </c>
      <c r="AA56" s="13" t="str">
        <f aca="false">IF(U56="","",IF(U56&gt;0,"Win",IF(U56&lt;0,"Loss","Scratch")))</f>
        <v/>
      </c>
      <c r="AB56" s="18" t="e">
        <f aca="false">IF(W56="",NA(),W56)</f>
        <v>#N/A</v>
      </c>
      <c r="AC56" s="19" t="e">
        <f aca="false">IF(W56="",NA(),Y56)</f>
        <v>#N/A</v>
      </c>
    </row>
    <row r="57" customFormat="false" ht="15" hidden="false" customHeight="false" outlineLevel="0" collapsed="false">
      <c r="A57" s="10"/>
      <c r="B57" s="10"/>
      <c r="C57" s="7"/>
      <c r="D57" s="7"/>
      <c r="E57" s="7"/>
      <c r="F57" s="7"/>
      <c r="G57" s="11"/>
      <c r="H57" s="12"/>
      <c r="I57" s="12"/>
      <c r="J57" s="12"/>
      <c r="K57" s="5"/>
      <c r="L57" s="5"/>
      <c r="M57" s="5"/>
      <c r="N57" s="7"/>
      <c r="O57" s="7"/>
      <c r="P57" s="13" t="str">
        <f aca="false">IF(C57="","",IF(ISNUMBER(SEARCH("JPY",C57)),100,10000))</f>
        <v/>
      </c>
      <c r="Q57" s="14" t="str">
        <f aca="false">IF(OR(C57="",H57="",J57=""),"",ROUND((J57-H57)*P57*IF(D57="Short",-1,1),1))</f>
        <v/>
      </c>
      <c r="R57" s="14" t="str">
        <f aca="false">IF(OR(C57="",H57="",I57=""),"",ROUND(ABS(H57-I57)*P57,1))</f>
        <v/>
      </c>
      <c r="S57" s="15" t="str">
        <f aca="false">IF(OR(R57="",G57="",K57=""),"",R57*K57*G57)</f>
        <v/>
      </c>
      <c r="T57" s="15" t="str">
        <f aca="false">IF(OR(Q57="",G57="",K57=""),"",Q57*K57*G57)</f>
        <v/>
      </c>
      <c r="U57" s="15" t="str">
        <f aca="false">IF(T57="","",T57+N(L57)-N(M57))</f>
        <v/>
      </c>
      <c r="V57" s="16" t="str">
        <f aca="false">IF(OR(U57="",N(S57)=0),"",U57/S57)</f>
        <v/>
      </c>
      <c r="W57" s="13" t="str">
        <f aca="false">IF(U57="","",COUNT($U$7:U57))</f>
        <v/>
      </c>
      <c r="X57" s="17" t="str">
        <f aca="false">IF(U57="","",DATE(YEAR(IF(B57="",A57,B57)),MONTH(IF(B57="",A57,B57)),1))</f>
        <v/>
      </c>
      <c r="Y57" s="15" t="str">
        <f aca="false">IF(U57="","",N($C$3)+SUM($U$7:U57))</f>
        <v/>
      </c>
      <c r="Z57" s="15" t="str">
        <f aca="false">IF(Y57="","",Y57-MAX(N($C$3),MAX($Y$7:Y57)))</f>
        <v/>
      </c>
      <c r="AA57" s="13" t="str">
        <f aca="false">IF(U57="","",IF(U57&gt;0,"Win",IF(U57&lt;0,"Loss","Scratch")))</f>
        <v/>
      </c>
      <c r="AB57" s="18" t="e">
        <f aca="false">IF(W57="",NA(),W57)</f>
        <v>#N/A</v>
      </c>
      <c r="AC57" s="19" t="e">
        <f aca="false">IF(W57="",NA(),Y57)</f>
        <v>#N/A</v>
      </c>
    </row>
    <row r="58" customFormat="false" ht="15" hidden="false" customHeight="false" outlineLevel="0" collapsed="false">
      <c r="A58" s="10"/>
      <c r="B58" s="10"/>
      <c r="C58" s="7"/>
      <c r="D58" s="7"/>
      <c r="E58" s="7"/>
      <c r="F58" s="7"/>
      <c r="G58" s="11"/>
      <c r="H58" s="12"/>
      <c r="I58" s="12"/>
      <c r="J58" s="12"/>
      <c r="K58" s="5"/>
      <c r="L58" s="5"/>
      <c r="M58" s="5"/>
      <c r="N58" s="7"/>
      <c r="O58" s="7"/>
      <c r="P58" s="13" t="str">
        <f aca="false">IF(C58="","",IF(ISNUMBER(SEARCH("JPY",C58)),100,10000))</f>
        <v/>
      </c>
      <c r="Q58" s="14" t="str">
        <f aca="false">IF(OR(C58="",H58="",J58=""),"",ROUND((J58-H58)*P58*IF(D58="Short",-1,1),1))</f>
        <v/>
      </c>
      <c r="R58" s="14" t="str">
        <f aca="false">IF(OR(C58="",H58="",I58=""),"",ROUND(ABS(H58-I58)*P58,1))</f>
        <v/>
      </c>
      <c r="S58" s="15" t="str">
        <f aca="false">IF(OR(R58="",G58="",K58=""),"",R58*K58*G58)</f>
        <v/>
      </c>
      <c r="T58" s="15" t="str">
        <f aca="false">IF(OR(Q58="",G58="",K58=""),"",Q58*K58*G58)</f>
        <v/>
      </c>
      <c r="U58" s="15" t="str">
        <f aca="false">IF(T58="","",T58+N(L58)-N(M58))</f>
        <v/>
      </c>
      <c r="V58" s="16" t="str">
        <f aca="false">IF(OR(U58="",N(S58)=0),"",U58/S58)</f>
        <v/>
      </c>
      <c r="W58" s="13" t="str">
        <f aca="false">IF(U58="","",COUNT($U$7:U58))</f>
        <v/>
      </c>
      <c r="X58" s="17" t="str">
        <f aca="false">IF(U58="","",DATE(YEAR(IF(B58="",A58,B58)),MONTH(IF(B58="",A58,B58)),1))</f>
        <v/>
      </c>
      <c r="Y58" s="15" t="str">
        <f aca="false">IF(U58="","",N($C$3)+SUM($U$7:U58))</f>
        <v/>
      </c>
      <c r="Z58" s="15" t="str">
        <f aca="false">IF(Y58="","",Y58-MAX(N($C$3),MAX($Y$7:Y58)))</f>
        <v/>
      </c>
      <c r="AA58" s="13" t="str">
        <f aca="false">IF(U58="","",IF(U58&gt;0,"Win",IF(U58&lt;0,"Loss","Scratch")))</f>
        <v/>
      </c>
      <c r="AB58" s="18" t="e">
        <f aca="false">IF(W58="",NA(),W58)</f>
        <v>#N/A</v>
      </c>
      <c r="AC58" s="19" t="e">
        <f aca="false">IF(W58="",NA(),Y58)</f>
        <v>#N/A</v>
      </c>
    </row>
    <row r="59" customFormat="false" ht="15" hidden="false" customHeight="false" outlineLevel="0" collapsed="false">
      <c r="A59" s="10"/>
      <c r="B59" s="10"/>
      <c r="C59" s="7"/>
      <c r="D59" s="7"/>
      <c r="E59" s="7"/>
      <c r="F59" s="7"/>
      <c r="G59" s="11"/>
      <c r="H59" s="12"/>
      <c r="I59" s="12"/>
      <c r="J59" s="12"/>
      <c r="K59" s="5"/>
      <c r="L59" s="5"/>
      <c r="M59" s="5"/>
      <c r="N59" s="7"/>
      <c r="O59" s="7"/>
      <c r="P59" s="13" t="str">
        <f aca="false">IF(C59="","",IF(ISNUMBER(SEARCH("JPY",C59)),100,10000))</f>
        <v/>
      </c>
      <c r="Q59" s="14" t="str">
        <f aca="false">IF(OR(C59="",H59="",J59=""),"",ROUND((J59-H59)*P59*IF(D59="Short",-1,1),1))</f>
        <v/>
      </c>
      <c r="R59" s="14" t="str">
        <f aca="false">IF(OR(C59="",H59="",I59=""),"",ROUND(ABS(H59-I59)*P59,1))</f>
        <v/>
      </c>
      <c r="S59" s="15" t="str">
        <f aca="false">IF(OR(R59="",G59="",K59=""),"",R59*K59*G59)</f>
        <v/>
      </c>
      <c r="T59" s="15" t="str">
        <f aca="false">IF(OR(Q59="",G59="",K59=""),"",Q59*K59*G59)</f>
        <v/>
      </c>
      <c r="U59" s="15" t="str">
        <f aca="false">IF(T59="","",T59+N(L59)-N(M59))</f>
        <v/>
      </c>
      <c r="V59" s="16" t="str">
        <f aca="false">IF(OR(U59="",N(S59)=0),"",U59/S59)</f>
        <v/>
      </c>
      <c r="W59" s="13" t="str">
        <f aca="false">IF(U59="","",COUNT($U$7:U59))</f>
        <v/>
      </c>
      <c r="X59" s="17" t="str">
        <f aca="false">IF(U59="","",DATE(YEAR(IF(B59="",A59,B59)),MONTH(IF(B59="",A59,B59)),1))</f>
        <v/>
      </c>
      <c r="Y59" s="15" t="str">
        <f aca="false">IF(U59="","",N($C$3)+SUM($U$7:U59))</f>
        <v/>
      </c>
      <c r="Z59" s="15" t="str">
        <f aca="false">IF(Y59="","",Y59-MAX(N($C$3),MAX($Y$7:Y59)))</f>
        <v/>
      </c>
      <c r="AA59" s="13" t="str">
        <f aca="false">IF(U59="","",IF(U59&gt;0,"Win",IF(U59&lt;0,"Loss","Scratch")))</f>
        <v/>
      </c>
      <c r="AB59" s="18" t="e">
        <f aca="false">IF(W59="",NA(),W59)</f>
        <v>#N/A</v>
      </c>
      <c r="AC59" s="19" t="e">
        <f aca="false">IF(W59="",NA(),Y59)</f>
        <v>#N/A</v>
      </c>
    </row>
    <row r="60" customFormat="false" ht="15" hidden="false" customHeight="false" outlineLevel="0" collapsed="false">
      <c r="A60" s="10"/>
      <c r="B60" s="10"/>
      <c r="C60" s="7"/>
      <c r="D60" s="7"/>
      <c r="E60" s="7"/>
      <c r="F60" s="7"/>
      <c r="G60" s="11"/>
      <c r="H60" s="12"/>
      <c r="I60" s="12"/>
      <c r="J60" s="12"/>
      <c r="K60" s="5"/>
      <c r="L60" s="5"/>
      <c r="M60" s="5"/>
      <c r="N60" s="7"/>
      <c r="O60" s="7"/>
      <c r="P60" s="13" t="str">
        <f aca="false">IF(C60="","",IF(ISNUMBER(SEARCH("JPY",C60)),100,10000))</f>
        <v/>
      </c>
      <c r="Q60" s="14" t="str">
        <f aca="false">IF(OR(C60="",H60="",J60=""),"",ROUND((J60-H60)*P60*IF(D60="Short",-1,1),1))</f>
        <v/>
      </c>
      <c r="R60" s="14" t="str">
        <f aca="false">IF(OR(C60="",H60="",I60=""),"",ROUND(ABS(H60-I60)*P60,1))</f>
        <v/>
      </c>
      <c r="S60" s="15" t="str">
        <f aca="false">IF(OR(R60="",G60="",K60=""),"",R60*K60*G60)</f>
        <v/>
      </c>
      <c r="T60" s="15" t="str">
        <f aca="false">IF(OR(Q60="",G60="",K60=""),"",Q60*K60*G60)</f>
        <v/>
      </c>
      <c r="U60" s="15" t="str">
        <f aca="false">IF(T60="","",T60+N(L60)-N(M60))</f>
        <v/>
      </c>
      <c r="V60" s="16" t="str">
        <f aca="false">IF(OR(U60="",N(S60)=0),"",U60/S60)</f>
        <v/>
      </c>
      <c r="W60" s="13" t="str">
        <f aca="false">IF(U60="","",COUNT($U$7:U60))</f>
        <v/>
      </c>
      <c r="X60" s="17" t="str">
        <f aca="false">IF(U60="","",DATE(YEAR(IF(B60="",A60,B60)),MONTH(IF(B60="",A60,B60)),1))</f>
        <v/>
      </c>
      <c r="Y60" s="15" t="str">
        <f aca="false">IF(U60="","",N($C$3)+SUM($U$7:U60))</f>
        <v/>
      </c>
      <c r="Z60" s="15" t="str">
        <f aca="false">IF(Y60="","",Y60-MAX(N($C$3),MAX($Y$7:Y60)))</f>
        <v/>
      </c>
      <c r="AA60" s="13" t="str">
        <f aca="false">IF(U60="","",IF(U60&gt;0,"Win",IF(U60&lt;0,"Loss","Scratch")))</f>
        <v/>
      </c>
      <c r="AB60" s="18" t="e">
        <f aca="false">IF(W60="",NA(),W60)</f>
        <v>#N/A</v>
      </c>
      <c r="AC60" s="19" t="e">
        <f aca="false">IF(W60="",NA(),Y60)</f>
        <v>#N/A</v>
      </c>
    </row>
    <row r="61" customFormat="false" ht="15" hidden="false" customHeight="false" outlineLevel="0" collapsed="false">
      <c r="A61" s="10"/>
      <c r="B61" s="10"/>
      <c r="C61" s="7"/>
      <c r="D61" s="7"/>
      <c r="E61" s="7"/>
      <c r="F61" s="7"/>
      <c r="G61" s="11"/>
      <c r="H61" s="12"/>
      <c r="I61" s="12"/>
      <c r="J61" s="12"/>
      <c r="K61" s="5"/>
      <c r="L61" s="5"/>
      <c r="M61" s="5"/>
      <c r="N61" s="7"/>
      <c r="O61" s="7"/>
      <c r="P61" s="13" t="str">
        <f aca="false">IF(C61="","",IF(ISNUMBER(SEARCH("JPY",C61)),100,10000))</f>
        <v/>
      </c>
      <c r="Q61" s="14" t="str">
        <f aca="false">IF(OR(C61="",H61="",J61=""),"",ROUND((J61-H61)*P61*IF(D61="Short",-1,1),1))</f>
        <v/>
      </c>
      <c r="R61" s="14" t="str">
        <f aca="false">IF(OR(C61="",H61="",I61=""),"",ROUND(ABS(H61-I61)*P61,1))</f>
        <v/>
      </c>
      <c r="S61" s="15" t="str">
        <f aca="false">IF(OR(R61="",G61="",K61=""),"",R61*K61*G61)</f>
        <v/>
      </c>
      <c r="T61" s="15" t="str">
        <f aca="false">IF(OR(Q61="",G61="",K61=""),"",Q61*K61*G61)</f>
        <v/>
      </c>
      <c r="U61" s="15" t="str">
        <f aca="false">IF(T61="","",T61+N(L61)-N(M61))</f>
        <v/>
      </c>
      <c r="V61" s="16" t="str">
        <f aca="false">IF(OR(U61="",N(S61)=0),"",U61/S61)</f>
        <v/>
      </c>
      <c r="W61" s="13" t="str">
        <f aca="false">IF(U61="","",COUNT($U$7:U61))</f>
        <v/>
      </c>
      <c r="X61" s="17" t="str">
        <f aca="false">IF(U61="","",DATE(YEAR(IF(B61="",A61,B61)),MONTH(IF(B61="",A61,B61)),1))</f>
        <v/>
      </c>
      <c r="Y61" s="15" t="str">
        <f aca="false">IF(U61="","",N($C$3)+SUM($U$7:U61))</f>
        <v/>
      </c>
      <c r="Z61" s="15" t="str">
        <f aca="false">IF(Y61="","",Y61-MAX(N($C$3),MAX($Y$7:Y61)))</f>
        <v/>
      </c>
      <c r="AA61" s="13" t="str">
        <f aca="false">IF(U61="","",IF(U61&gt;0,"Win",IF(U61&lt;0,"Loss","Scratch")))</f>
        <v/>
      </c>
      <c r="AB61" s="18" t="e">
        <f aca="false">IF(W61="",NA(),W61)</f>
        <v>#N/A</v>
      </c>
      <c r="AC61" s="19" t="e">
        <f aca="false">IF(W61="",NA(),Y61)</f>
        <v>#N/A</v>
      </c>
    </row>
    <row r="62" customFormat="false" ht="15" hidden="false" customHeight="false" outlineLevel="0" collapsed="false">
      <c r="A62" s="10"/>
      <c r="B62" s="10"/>
      <c r="C62" s="7"/>
      <c r="D62" s="7"/>
      <c r="E62" s="7"/>
      <c r="F62" s="7"/>
      <c r="G62" s="11"/>
      <c r="H62" s="12"/>
      <c r="I62" s="12"/>
      <c r="J62" s="12"/>
      <c r="K62" s="5"/>
      <c r="L62" s="5"/>
      <c r="M62" s="5"/>
      <c r="N62" s="7"/>
      <c r="O62" s="7"/>
      <c r="P62" s="13" t="str">
        <f aca="false">IF(C62="","",IF(ISNUMBER(SEARCH("JPY",C62)),100,10000))</f>
        <v/>
      </c>
      <c r="Q62" s="14" t="str">
        <f aca="false">IF(OR(C62="",H62="",J62=""),"",ROUND((J62-H62)*P62*IF(D62="Short",-1,1),1))</f>
        <v/>
      </c>
      <c r="R62" s="14" t="str">
        <f aca="false">IF(OR(C62="",H62="",I62=""),"",ROUND(ABS(H62-I62)*P62,1))</f>
        <v/>
      </c>
      <c r="S62" s="15" t="str">
        <f aca="false">IF(OR(R62="",G62="",K62=""),"",R62*K62*G62)</f>
        <v/>
      </c>
      <c r="T62" s="15" t="str">
        <f aca="false">IF(OR(Q62="",G62="",K62=""),"",Q62*K62*G62)</f>
        <v/>
      </c>
      <c r="U62" s="15" t="str">
        <f aca="false">IF(T62="","",T62+N(L62)-N(M62))</f>
        <v/>
      </c>
      <c r="V62" s="16" t="str">
        <f aca="false">IF(OR(U62="",N(S62)=0),"",U62/S62)</f>
        <v/>
      </c>
      <c r="W62" s="13" t="str">
        <f aca="false">IF(U62="","",COUNT($U$7:U62))</f>
        <v/>
      </c>
      <c r="X62" s="17" t="str">
        <f aca="false">IF(U62="","",DATE(YEAR(IF(B62="",A62,B62)),MONTH(IF(B62="",A62,B62)),1))</f>
        <v/>
      </c>
      <c r="Y62" s="15" t="str">
        <f aca="false">IF(U62="","",N($C$3)+SUM($U$7:U62))</f>
        <v/>
      </c>
      <c r="Z62" s="15" t="str">
        <f aca="false">IF(Y62="","",Y62-MAX(N($C$3),MAX($Y$7:Y62)))</f>
        <v/>
      </c>
      <c r="AA62" s="13" t="str">
        <f aca="false">IF(U62="","",IF(U62&gt;0,"Win",IF(U62&lt;0,"Loss","Scratch")))</f>
        <v/>
      </c>
      <c r="AB62" s="18" t="e">
        <f aca="false">IF(W62="",NA(),W62)</f>
        <v>#N/A</v>
      </c>
      <c r="AC62" s="19" t="e">
        <f aca="false">IF(W62="",NA(),Y62)</f>
        <v>#N/A</v>
      </c>
    </row>
    <row r="63" customFormat="false" ht="15" hidden="false" customHeight="false" outlineLevel="0" collapsed="false">
      <c r="A63" s="10"/>
      <c r="B63" s="10"/>
      <c r="C63" s="7"/>
      <c r="D63" s="7"/>
      <c r="E63" s="7"/>
      <c r="F63" s="7"/>
      <c r="G63" s="11"/>
      <c r="H63" s="12"/>
      <c r="I63" s="12"/>
      <c r="J63" s="12"/>
      <c r="K63" s="5"/>
      <c r="L63" s="5"/>
      <c r="M63" s="5"/>
      <c r="N63" s="7"/>
      <c r="O63" s="7"/>
      <c r="P63" s="13" t="str">
        <f aca="false">IF(C63="","",IF(ISNUMBER(SEARCH("JPY",C63)),100,10000))</f>
        <v/>
      </c>
      <c r="Q63" s="14" t="str">
        <f aca="false">IF(OR(C63="",H63="",J63=""),"",ROUND((J63-H63)*P63*IF(D63="Short",-1,1),1))</f>
        <v/>
      </c>
      <c r="R63" s="14" t="str">
        <f aca="false">IF(OR(C63="",H63="",I63=""),"",ROUND(ABS(H63-I63)*P63,1))</f>
        <v/>
      </c>
      <c r="S63" s="15" t="str">
        <f aca="false">IF(OR(R63="",G63="",K63=""),"",R63*K63*G63)</f>
        <v/>
      </c>
      <c r="T63" s="15" t="str">
        <f aca="false">IF(OR(Q63="",G63="",K63=""),"",Q63*K63*G63)</f>
        <v/>
      </c>
      <c r="U63" s="15" t="str">
        <f aca="false">IF(T63="","",T63+N(L63)-N(M63))</f>
        <v/>
      </c>
      <c r="V63" s="16" t="str">
        <f aca="false">IF(OR(U63="",N(S63)=0),"",U63/S63)</f>
        <v/>
      </c>
      <c r="W63" s="13" t="str">
        <f aca="false">IF(U63="","",COUNT($U$7:U63))</f>
        <v/>
      </c>
      <c r="X63" s="17" t="str">
        <f aca="false">IF(U63="","",DATE(YEAR(IF(B63="",A63,B63)),MONTH(IF(B63="",A63,B63)),1))</f>
        <v/>
      </c>
      <c r="Y63" s="15" t="str">
        <f aca="false">IF(U63="","",N($C$3)+SUM($U$7:U63))</f>
        <v/>
      </c>
      <c r="Z63" s="15" t="str">
        <f aca="false">IF(Y63="","",Y63-MAX(N($C$3),MAX($Y$7:Y63)))</f>
        <v/>
      </c>
      <c r="AA63" s="13" t="str">
        <f aca="false">IF(U63="","",IF(U63&gt;0,"Win",IF(U63&lt;0,"Loss","Scratch")))</f>
        <v/>
      </c>
      <c r="AB63" s="18" t="e">
        <f aca="false">IF(W63="",NA(),W63)</f>
        <v>#N/A</v>
      </c>
      <c r="AC63" s="19" t="e">
        <f aca="false">IF(W63="",NA(),Y63)</f>
        <v>#N/A</v>
      </c>
    </row>
    <row r="64" customFormat="false" ht="15" hidden="false" customHeight="false" outlineLevel="0" collapsed="false">
      <c r="A64" s="10"/>
      <c r="B64" s="10"/>
      <c r="C64" s="7"/>
      <c r="D64" s="7"/>
      <c r="E64" s="7"/>
      <c r="F64" s="7"/>
      <c r="G64" s="11"/>
      <c r="H64" s="12"/>
      <c r="I64" s="12"/>
      <c r="J64" s="12"/>
      <c r="K64" s="5"/>
      <c r="L64" s="5"/>
      <c r="M64" s="5"/>
      <c r="N64" s="7"/>
      <c r="O64" s="7"/>
      <c r="P64" s="13" t="str">
        <f aca="false">IF(C64="","",IF(ISNUMBER(SEARCH("JPY",C64)),100,10000))</f>
        <v/>
      </c>
      <c r="Q64" s="14" t="str">
        <f aca="false">IF(OR(C64="",H64="",J64=""),"",ROUND((J64-H64)*P64*IF(D64="Short",-1,1),1))</f>
        <v/>
      </c>
      <c r="R64" s="14" t="str">
        <f aca="false">IF(OR(C64="",H64="",I64=""),"",ROUND(ABS(H64-I64)*P64,1))</f>
        <v/>
      </c>
      <c r="S64" s="15" t="str">
        <f aca="false">IF(OR(R64="",G64="",K64=""),"",R64*K64*G64)</f>
        <v/>
      </c>
      <c r="T64" s="15" t="str">
        <f aca="false">IF(OR(Q64="",G64="",K64=""),"",Q64*K64*G64)</f>
        <v/>
      </c>
      <c r="U64" s="15" t="str">
        <f aca="false">IF(T64="","",T64+N(L64)-N(M64))</f>
        <v/>
      </c>
      <c r="V64" s="16" t="str">
        <f aca="false">IF(OR(U64="",N(S64)=0),"",U64/S64)</f>
        <v/>
      </c>
      <c r="W64" s="13" t="str">
        <f aca="false">IF(U64="","",COUNT($U$7:U64))</f>
        <v/>
      </c>
      <c r="X64" s="17" t="str">
        <f aca="false">IF(U64="","",DATE(YEAR(IF(B64="",A64,B64)),MONTH(IF(B64="",A64,B64)),1))</f>
        <v/>
      </c>
      <c r="Y64" s="15" t="str">
        <f aca="false">IF(U64="","",N($C$3)+SUM($U$7:U64))</f>
        <v/>
      </c>
      <c r="Z64" s="15" t="str">
        <f aca="false">IF(Y64="","",Y64-MAX(N($C$3),MAX($Y$7:Y64)))</f>
        <v/>
      </c>
      <c r="AA64" s="13" t="str">
        <f aca="false">IF(U64="","",IF(U64&gt;0,"Win",IF(U64&lt;0,"Loss","Scratch")))</f>
        <v/>
      </c>
      <c r="AB64" s="18" t="e">
        <f aca="false">IF(W64="",NA(),W64)</f>
        <v>#N/A</v>
      </c>
      <c r="AC64" s="19" t="e">
        <f aca="false">IF(W64="",NA(),Y64)</f>
        <v>#N/A</v>
      </c>
    </row>
    <row r="65" customFormat="false" ht="15" hidden="false" customHeight="false" outlineLevel="0" collapsed="false">
      <c r="A65" s="10"/>
      <c r="B65" s="10"/>
      <c r="C65" s="7"/>
      <c r="D65" s="7"/>
      <c r="E65" s="7"/>
      <c r="F65" s="7"/>
      <c r="G65" s="11"/>
      <c r="H65" s="12"/>
      <c r="I65" s="12"/>
      <c r="J65" s="12"/>
      <c r="K65" s="5"/>
      <c r="L65" s="5"/>
      <c r="M65" s="5"/>
      <c r="N65" s="7"/>
      <c r="O65" s="7"/>
      <c r="P65" s="13" t="str">
        <f aca="false">IF(C65="","",IF(ISNUMBER(SEARCH("JPY",C65)),100,10000))</f>
        <v/>
      </c>
      <c r="Q65" s="14" t="str">
        <f aca="false">IF(OR(C65="",H65="",J65=""),"",ROUND((J65-H65)*P65*IF(D65="Short",-1,1),1))</f>
        <v/>
      </c>
      <c r="R65" s="14" t="str">
        <f aca="false">IF(OR(C65="",H65="",I65=""),"",ROUND(ABS(H65-I65)*P65,1))</f>
        <v/>
      </c>
      <c r="S65" s="15" t="str">
        <f aca="false">IF(OR(R65="",G65="",K65=""),"",R65*K65*G65)</f>
        <v/>
      </c>
      <c r="T65" s="15" t="str">
        <f aca="false">IF(OR(Q65="",G65="",K65=""),"",Q65*K65*G65)</f>
        <v/>
      </c>
      <c r="U65" s="15" t="str">
        <f aca="false">IF(T65="","",T65+N(L65)-N(M65))</f>
        <v/>
      </c>
      <c r="V65" s="16" t="str">
        <f aca="false">IF(OR(U65="",N(S65)=0),"",U65/S65)</f>
        <v/>
      </c>
      <c r="W65" s="13" t="str">
        <f aca="false">IF(U65="","",COUNT($U$7:U65))</f>
        <v/>
      </c>
      <c r="X65" s="17" t="str">
        <f aca="false">IF(U65="","",DATE(YEAR(IF(B65="",A65,B65)),MONTH(IF(B65="",A65,B65)),1))</f>
        <v/>
      </c>
      <c r="Y65" s="15" t="str">
        <f aca="false">IF(U65="","",N($C$3)+SUM($U$7:U65))</f>
        <v/>
      </c>
      <c r="Z65" s="15" t="str">
        <f aca="false">IF(Y65="","",Y65-MAX(N($C$3),MAX($Y$7:Y65)))</f>
        <v/>
      </c>
      <c r="AA65" s="13" t="str">
        <f aca="false">IF(U65="","",IF(U65&gt;0,"Win",IF(U65&lt;0,"Loss","Scratch")))</f>
        <v/>
      </c>
      <c r="AB65" s="18" t="e">
        <f aca="false">IF(W65="",NA(),W65)</f>
        <v>#N/A</v>
      </c>
      <c r="AC65" s="19" t="e">
        <f aca="false">IF(W65="",NA(),Y65)</f>
        <v>#N/A</v>
      </c>
    </row>
    <row r="66" customFormat="false" ht="15" hidden="false" customHeight="false" outlineLevel="0" collapsed="false">
      <c r="A66" s="10"/>
      <c r="B66" s="10"/>
      <c r="C66" s="7"/>
      <c r="D66" s="7"/>
      <c r="E66" s="7"/>
      <c r="F66" s="7"/>
      <c r="G66" s="11"/>
      <c r="H66" s="12"/>
      <c r="I66" s="12"/>
      <c r="J66" s="12"/>
      <c r="K66" s="5"/>
      <c r="L66" s="5"/>
      <c r="M66" s="5"/>
      <c r="N66" s="7"/>
      <c r="O66" s="7"/>
      <c r="P66" s="13" t="str">
        <f aca="false">IF(C66="","",IF(ISNUMBER(SEARCH("JPY",C66)),100,10000))</f>
        <v/>
      </c>
      <c r="Q66" s="14" t="str">
        <f aca="false">IF(OR(C66="",H66="",J66=""),"",ROUND((J66-H66)*P66*IF(D66="Short",-1,1),1))</f>
        <v/>
      </c>
      <c r="R66" s="14" t="str">
        <f aca="false">IF(OR(C66="",H66="",I66=""),"",ROUND(ABS(H66-I66)*P66,1))</f>
        <v/>
      </c>
      <c r="S66" s="15" t="str">
        <f aca="false">IF(OR(R66="",G66="",K66=""),"",R66*K66*G66)</f>
        <v/>
      </c>
      <c r="T66" s="15" t="str">
        <f aca="false">IF(OR(Q66="",G66="",K66=""),"",Q66*K66*G66)</f>
        <v/>
      </c>
      <c r="U66" s="15" t="str">
        <f aca="false">IF(T66="","",T66+N(L66)-N(M66))</f>
        <v/>
      </c>
      <c r="V66" s="16" t="str">
        <f aca="false">IF(OR(U66="",N(S66)=0),"",U66/S66)</f>
        <v/>
      </c>
      <c r="W66" s="13" t="str">
        <f aca="false">IF(U66="","",COUNT($U$7:U66))</f>
        <v/>
      </c>
      <c r="X66" s="17" t="str">
        <f aca="false">IF(U66="","",DATE(YEAR(IF(B66="",A66,B66)),MONTH(IF(B66="",A66,B66)),1))</f>
        <v/>
      </c>
      <c r="Y66" s="15" t="str">
        <f aca="false">IF(U66="","",N($C$3)+SUM($U$7:U66))</f>
        <v/>
      </c>
      <c r="Z66" s="15" t="str">
        <f aca="false">IF(Y66="","",Y66-MAX(N($C$3),MAX($Y$7:Y66)))</f>
        <v/>
      </c>
      <c r="AA66" s="13" t="str">
        <f aca="false">IF(U66="","",IF(U66&gt;0,"Win",IF(U66&lt;0,"Loss","Scratch")))</f>
        <v/>
      </c>
      <c r="AB66" s="18" t="e">
        <f aca="false">IF(W66="",NA(),W66)</f>
        <v>#N/A</v>
      </c>
      <c r="AC66" s="19" t="e">
        <f aca="false">IF(W66="",NA(),Y66)</f>
        <v>#N/A</v>
      </c>
    </row>
    <row r="67" customFormat="false" ht="15" hidden="false" customHeight="false" outlineLevel="0" collapsed="false">
      <c r="A67" s="10"/>
      <c r="B67" s="10"/>
      <c r="C67" s="7"/>
      <c r="D67" s="7"/>
      <c r="E67" s="7"/>
      <c r="F67" s="7"/>
      <c r="G67" s="11"/>
      <c r="H67" s="12"/>
      <c r="I67" s="12"/>
      <c r="J67" s="12"/>
      <c r="K67" s="5"/>
      <c r="L67" s="5"/>
      <c r="M67" s="5"/>
      <c r="N67" s="7"/>
      <c r="O67" s="7"/>
      <c r="P67" s="13" t="str">
        <f aca="false">IF(C67="","",IF(ISNUMBER(SEARCH("JPY",C67)),100,10000))</f>
        <v/>
      </c>
      <c r="Q67" s="14" t="str">
        <f aca="false">IF(OR(C67="",H67="",J67=""),"",ROUND((J67-H67)*P67*IF(D67="Short",-1,1),1))</f>
        <v/>
      </c>
      <c r="R67" s="14" t="str">
        <f aca="false">IF(OR(C67="",H67="",I67=""),"",ROUND(ABS(H67-I67)*P67,1))</f>
        <v/>
      </c>
      <c r="S67" s="15" t="str">
        <f aca="false">IF(OR(R67="",G67="",K67=""),"",R67*K67*G67)</f>
        <v/>
      </c>
      <c r="T67" s="15" t="str">
        <f aca="false">IF(OR(Q67="",G67="",K67=""),"",Q67*K67*G67)</f>
        <v/>
      </c>
      <c r="U67" s="15" t="str">
        <f aca="false">IF(T67="","",T67+N(L67)-N(M67))</f>
        <v/>
      </c>
      <c r="V67" s="16" t="str">
        <f aca="false">IF(OR(U67="",N(S67)=0),"",U67/S67)</f>
        <v/>
      </c>
      <c r="W67" s="13" t="str">
        <f aca="false">IF(U67="","",COUNT($U$7:U67))</f>
        <v/>
      </c>
      <c r="X67" s="17" t="str">
        <f aca="false">IF(U67="","",DATE(YEAR(IF(B67="",A67,B67)),MONTH(IF(B67="",A67,B67)),1))</f>
        <v/>
      </c>
      <c r="Y67" s="15" t="str">
        <f aca="false">IF(U67="","",N($C$3)+SUM($U$7:U67))</f>
        <v/>
      </c>
      <c r="Z67" s="15" t="str">
        <f aca="false">IF(Y67="","",Y67-MAX(N($C$3),MAX($Y$7:Y67)))</f>
        <v/>
      </c>
      <c r="AA67" s="13" t="str">
        <f aca="false">IF(U67="","",IF(U67&gt;0,"Win",IF(U67&lt;0,"Loss","Scratch")))</f>
        <v/>
      </c>
      <c r="AB67" s="18" t="e">
        <f aca="false">IF(W67="",NA(),W67)</f>
        <v>#N/A</v>
      </c>
      <c r="AC67" s="19" t="e">
        <f aca="false">IF(W67="",NA(),Y67)</f>
        <v>#N/A</v>
      </c>
    </row>
    <row r="68" customFormat="false" ht="15" hidden="false" customHeight="false" outlineLevel="0" collapsed="false">
      <c r="A68" s="10"/>
      <c r="B68" s="10"/>
      <c r="C68" s="7"/>
      <c r="D68" s="7"/>
      <c r="E68" s="7"/>
      <c r="F68" s="7"/>
      <c r="G68" s="11"/>
      <c r="H68" s="12"/>
      <c r="I68" s="12"/>
      <c r="J68" s="12"/>
      <c r="K68" s="5"/>
      <c r="L68" s="5"/>
      <c r="M68" s="5"/>
      <c r="N68" s="7"/>
      <c r="O68" s="7"/>
      <c r="P68" s="13" t="str">
        <f aca="false">IF(C68="","",IF(ISNUMBER(SEARCH("JPY",C68)),100,10000))</f>
        <v/>
      </c>
      <c r="Q68" s="14" t="str">
        <f aca="false">IF(OR(C68="",H68="",J68=""),"",ROUND((J68-H68)*P68*IF(D68="Short",-1,1),1))</f>
        <v/>
      </c>
      <c r="R68" s="14" t="str">
        <f aca="false">IF(OR(C68="",H68="",I68=""),"",ROUND(ABS(H68-I68)*P68,1))</f>
        <v/>
      </c>
      <c r="S68" s="15" t="str">
        <f aca="false">IF(OR(R68="",G68="",K68=""),"",R68*K68*G68)</f>
        <v/>
      </c>
      <c r="T68" s="15" t="str">
        <f aca="false">IF(OR(Q68="",G68="",K68=""),"",Q68*K68*G68)</f>
        <v/>
      </c>
      <c r="U68" s="15" t="str">
        <f aca="false">IF(T68="","",T68+N(L68)-N(M68))</f>
        <v/>
      </c>
      <c r="V68" s="16" t="str">
        <f aca="false">IF(OR(U68="",N(S68)=0),"",U68/S68)</f>
        <v/>
      </c>
      <c r="W68" s="13" t="str">
        <f aca="false">IF(U68="","",COUNT($U$7:U68))</f>
        <v/>
      </c>
      <c r="X68" s="17" t="str">
        <f aca="false">IF(U68="","",DATE(YEAR(IF(B68="",A68,B68)),MONTH(IF(B68="",A68,B68)),1))</f>
        <v/>
      </c>
      <c r="Y68" s="15" t="str">
        <f aca="false">IF(U68="","",N($C$3)+SUM($U$7:U68))</f>
        <v/>
      </c>
      <c r="Z68" s="15" t="str">
        <f aca="false">IF(Y68="","",Y68-MAX(N($C$3),MAX($Y$7:Y68)))</f>
        <v/>
      </c>
      <c r="AA68" s="13" t="str">
        <f aca="false">IF(U68="","",IF(U68&gt;0,"Win",IF(U68&lt;0,"Loss","Scratch")))</f>
        <v/>
      </c>
      <c r="AB68" s="18" t="e">
        <f aca="false">IF(W68="",NA(),W68)</f>
        <v>#N/A</v>
      </c>
      <c r="AC68" s="19" t="e">
        <f aca="false">IF(W68="",NA(),Y68)</f>
        <v>#N/A</v>
      </c>
    </row>
    <row r="69" customFormat="false" ht="15" hidden="false" customHeight="false" outlineLevel="0" collapsed="false">
      <c r="A69" s="10"/>
      <c r="B69" s="10"/>
      <c r="C69" s="7"/>
      <c r="D69" s="7"/>
      <c r="E69" s="7"/>
      <c r="F69" s="7"/>
      <c r="G69" s="11"/>
      <c r="H69" s="12"/>
      <c r="I69" s="12"/>
      <c r="J69" s="12"/>
      <c r="K69" s="5"/>
      <c r="L69" s="5"/>
      <c r="M69" s="5"/>
      <c r="N69" s="7"/>
      <c r="O69" s="7"/>
      <c r="P69" s="13" t="str">
        <f aca="false">IF(C69="","",IF(ISNUMBER(SEARCH("JPY",C69)),100,10000))</f>
        <v/>
      </c>
      <c r="Q69" s="14" t="str">
        <f aca="false">IF(OR(C69="",H69="",J69=""),"",ROUND((J69-H69)*P69*IF(D69="Short",-1,1),1))</f>
        <v/>
      </c>
      <c r="R69" s="14" t="str">
        <f aca="false">IF(OR(C69="",H69="",I69=""),"",ROUND(ABS(H69-I69)*P69,1))</f>
        <v/>
      </c>
      <c r="S69" s="15" t="str">
        <f aca="false">IF(OR(R69="",G69="",K69=""),"",R69*K69*G69)</f>
        <v/>
      </c>
      <c r="T69" s="15" t="str">
        <f aca="false">IF(OR(Q69="",G69="",K69=""),"",Q69*K69*G69)</f>
        <v/>
      </c>
      <c r="U69" s="15" t="str">
        <f aca="false">IF(T69="","",T69+N(L69)-N(M69))</f>
        <v/>
      </c>
      <c r="V69" s="16" t="str">
        <f aca="false">IF(OR(U69="",N(S69)=0),"",U69/S69)</f>
        <v/>
      </c>
      <c r="W69" s="13" t="str">
        <f aca="false">IF(U69="","",COUNT($U$7:U69))</f>
        <v/>
      </c>
      <c r="X69" s="17" t="str">
        <f aca="false">IF(U69="","",DATE(YEAR(IF(B69="",A69,B69)),MONTH(IF(B69="",A69,B69)),1))</f>
        <v/>
      </c>
      <c r="Y69" s="15" t="str">
        <f aca="false">IF(U69="","",N($C$3)+SUM($U$7:U69))</f>
        <v/>
      </c>
      <c r="Z69" s="15" t="str">
        <f aca="false">IF(Y69="","",Y69-MAX(N($C$3),MAX($Y$7:Y69)))</f>
        <v/>
      </c>
      <c r="AA69" s="13" t="str">
        <f aca="false">IF(U69="","",IF(U69&gt;0,"Win",IF(U69&lt;0,"Loss","Scratch")))</f>
        <v/>
      </c>
      <c r="AB69" s="18" t="e">
        <f aca="false">IF(W69="",NA(),W69)</f>
        <v>#N/A</v>
      </c>
      <c r="AC69" s="19" t="e">
        <f aca="false">IF(W69="",NA(),Y69)</f>
        <v>#N/A</v>
      </c>
    </row>
    <row r="70" customFormat="false" ht="15" hidden="false" customHeight="false" outlineLevel="0" collapsed="false">
      <c r="A70" s="10"/>
      <c r="B70" s="10"/>
      <c r="C70" s="7"/>
      <c r="D70" s="7"/>
      <c r="E70" s="7"/>
      <c r="F70" s="7"/>
      <c r="G70" s="11"/>
      <c r="H70" s="12"/>
      <c r="I70" s="12"/>
      <c r="J70" s="12"/>
      <c r="K70" s="5"/>
      <c r="L70" s="5"/>
      <c r="M70" s="5"/>
      <c r="N70" s="7"/>
      <c r="O70" s="7"/>
      <c r="P70" s="13" t="str">
        <f aca="false">IF(C70="","",IF(ISNUMBER(SEARCH("JPY",C70)),100,10000))</f>
        <v/>
      </c>
      <c r="Q70" s="14" t="str">
        <f aca="false">IF(OR(C70="",H70="",J70=""),"",ROUND((J70-H70)*P70*IF(D70="Short",-1,1),1))</f>
        <v/>
      </c>
      <c r="R70" s="14" t="str">
        <f aca="false">IF(OR(C70="",H70="",I70=""),"",ROUND(ABS(H70-I70)*P70,1))</f>
        <v/>
      </c>
      <c r="S70" s="15" t="str">
        <f aca="false">IF(OR(R70="",G70="",K70=""),"",R70*K70*G70)</f>
        <v/>
      </c>
      <c r="T70" s="15" t="str">
        <f aca="false">IF(OR(Q70="",G70="",K70=""),"",Q70*K70*G70)</f>
        <v/>
      </c>
      <c r="U70" s="15" t="str">
        <f aca="false">IF(T70="","",T70+N(L70)-N(M70))</f>
        <v/>
      </c>
      <c r="V70" s="16" t="str">
        <f aca="false">IF(OR(U70="",N(S70)=0),"",U70/S70)</f>
        <v/>
      </c>
      <c r="W70" s="13" t="str">
        <f aca="false">IF(U70="","",COUNT($U$7:U70))</f>
        <v/>
      </c>
      <c r="X70" s="17" t="str">
        <f aca="false">IF(U70="","",DATE(YEAR(IF(B70="",A70,B70)),MONTH(IF(B70="",A70,B70)),1))</f>
        <v/>
      </c>
      <c r="Y70" s="15" t="str">
        <f aca="false">IF(U70="","",N($C$3)+SUM($U$7:U70))</f>
        <v/>
      </c>
      <c r="Z70" s="15" t="str">
        <f aca="false">IF(Y70="","",Y70-MAX(N($C$3),MAX($Y$7:Y70)))</f>
        <v/>
      </c>
      <c r="AA70" s="13" t="str">
        <f aca="false">IF(U70="","",IF(U70&gt;0,"Win",IF(U70&lt;0,"Loss","Scratch")))</f>
        <v/>
      </c>
      <c r="AB70" s="18" t="e">
        <f aca="false">IF(W70="",NA(),W70)</f>
        <v>#N/A</v>
      </c>
      <c r="AC70" s="19" t="e">
        <f aca="false">IF(W70="",NA(),Y70)</f>
        <v>#N/A</v>
      </c>
    </row>
    <row r="71" customFormat="false" ht="15" hidden="false" customHeight="false" outlineLevel="0" collapsed="false">
      <c r="A71" s="10"/>
      <c r="B71" s="10"/>
      <c r="C71" s="7"/>
      <c r="D71" s="7"/>
      <c r="E71" s="7"/>
      <c r="F71" s="7"/>
      <c r="G71" s="11"/>
      <c r="H71" s="12"/>
      <c r="I71" s="12"/>
      <c r="J71" s="12"/>
      <c r="K71" s="5"/>
      <c r="L71" s="5"/>
      <c r="M71" s="5"/>
      <c r="N71" s="7"/>
      <c r="O71" s="7"/>
      <c r="P71" s="13" t="str">
        <f aca="false">IF(C71="","",IF(ISNUMBER(SEARCH("JPY",C71)),100,10000))</f>
        <v/>
      </c>
      <c r="Q71" s="14" t="str">
        <f aca="false">IF(OR(C71="",H71="",J71=""),"",ROUND((J71-H71)*P71*IF(D71="Short",-1,1),1))</f>
        <v/>
      </c>
      <c r="R71" s="14" t="str">
        <f aca="false">IF(OR(C71="",H71="",I71=""),"",ROUND(ABS(H71-I71)*P71,1))</f>
        <v/>
      </c>
      <c r="S71" s="15" t="str">
        <f aca="false">IF(OR(R71="",G71="",K71=""),"",R71*K71*G71)</f>
        <v/>
      </c>
      <c r="T71" s="15" t="str">
        <f aca="false">IF(OR(Q71="",G71="",K71=""),"",Q71*K71*G71)</f>
        <v/>
      </c>
      <c r="U71" s="15" t="str">
        <f aca="false">IF(T71="","",T71+N(L71)-N(M71))</f>
        <v/>
      </c>
      <c r="V71" s="16" t="str">
        <f aca="false">IF(OR(U71="",N(S71)=0),"",U71/S71)</f>
        <v/>
      </c>
      <c r="W71" s="13" t="str">
        <f aca="false">IF(U71="","",COUNT($U$7:U71))</f>
        <v/>
      </c>
      <c r="X71" s="17" t="str">
        <f aca="false">IF(U71="","",DATE(YEAR(IF(B71="",A71,B71)),MONTH(IF(B71="",A71,B71)),1))</f>
        <v/>
      </c>
      <c r="Y71" s="15" t="str">
        <f aca="false">IF(U71="","",N($C$3)+SUM($U$7:U71))</f>
        <v/>
      </c>
      <c r="Z71" s="15" t="str">
        <f aca="false">IF(Y71="","",Y71-MAX(N($C$3),MAX($Y$7:Y71)))</f>
        <v/>
      </c>
      <c r="AA71" s="13" t="str">
        <f aca="false">IF(U71="","",IF(U71&gt;0,"Win",IF(U71&lt;0,"Loss","Scratch")))</f>
        <v/>
      </c>
      <c r="AB71" s="18" t="e">
        <f aca="false">IF(W71="",NA(),W71)</f>
        <v>#N/A</v>
      </c>
      <c r="AC71" s="19" t="e">
        <f aca="false">IF(W71="",NA(),Y71)</f>
        <v>#N/A</v>
      </c>
    </row>
    <row r="72" customFormat="false" ht="15" hidden="false" customHeight="false" outlineLevel="0" collapsed="false">
      <c r="A72" s="10"/>
      <c r="B72" s="10"/>
      <c r="C72" s="7"/>
      <c r="D72" s="7"/>
      <c r="E72" s="7"/>
      <c r="F72" s="7"/>
      <c r="G72" s="11"/>
      <c r="H72" s="12"/>
      <c r="I72" s="12"/>
      <c r="J72" s="12"/>
      <c r="K72" s="5"/>
      <c r="L72" s="5"/>
      <c r="M72" s="5"/>
      <c r="N72" s="7"/>
      <c r="O72" s="7"/>
      <c r="P72" s="13" t="str">
        <f aca="false">IF(C72="","",IF(ISNUMBER(SEARCH("JPY",C72)),100,10000))</f>
        <v/>
      </c>
      <c r="Q72" s="14" t="str">
        <f aca="false">IF(OR(C72="",H72="",J72=""),"",ROUND((J72-H72)*P72*IF(D72="Short",-1,1),1))</f>
        <v/>
      </c>
      <c r="R72" s="14" t="str">
        <f aca="false">IF(OR(C72="",H72="",I72=""),"",ROUND(ABS(H72-I72)*P72,1))</f>
        <v/>
      </c>
      <c r="S72" s="15" t="str">
        <f aca="false">IF(OR(R72="",G72="",K72=""),"",R72*K72*G72)</f>
        <v/>
      </c>
      <c r="T72" s="15" t="str">
        <f aca="false">IF(OR(Q72="",G72="",K72=""),"",Q72*K72*G72)</f>
        <v/>
      </c>
      <c r="U72" s="15" t="str">
        <f aca="false">IF(T72="","",T72+N(L72)-N(M72))</f>
        <v/>
      </c>
      <c r="V72" s="16" t="str">
        <f aca="false">IF(OR(U72="",N(S72)=0),"",U72/S72)</f>
        <v/>
      </c>
      <c r="W72" s="13" t="str">
        <f aca="false">IF(U72="","",COUNT($U$7:U72))</f>
        <v/>
      </c>
      <c r="X72" s="17" t="str">
        <f aca="false">IF(U72="","",DATE(YEAR(IF(B72="",A72,B72)),MONTH(IF(B72="",A72,B72)),1))</f>
        <v/>
      </c>
      <c r="Y72" s="15" t="str">
        <f aca="false">IF(U72="","",N($C$3)+SUM($U$7:U72))</f>
        <v/>
      </c>
      <c r="Z72" s="15" t="str">
        <f aca="false">IF(Y72="","",Y72-MAX(N($C$3),MAX($Y$7:Y72)))</f>
        <v/>
      </c>
      <c r="AA72" s="13" t="str">
        <f aca="false">IF(U72="","",IF(U72&gt;0,"Win",IF(U72&lt;0,"Loss","Scratch")))</f>
        <v/>
      </c>
      <c r="AB72" s="18" t="e">
        <f aca="false">IF(W72="",NA(),W72)</f>
        <v>#N/A</v>
      </c>
      <c r="AC72" s="19" t="e">
        <f aca="false">IF(W72="",NA(),Y72)</f>
        <v>#N/A</v>
      </c>
    </row>
    <row r="73" customFormat="false" ht="15" hidden="false" customHeight="false" outlineLevel="0" collapsed="false">
      <c r="A73" s="10"/>
      <c r="B73" s="10"/>
      <c r="C73" s="7"/>
      <c r="D73" s="7"/>
      <c r="E73" s="7"/>
      <c r="F73" s="7"/>
      <c r="G73" s="11"/>
      <c r="H73" s="12"/>
      <c r="I73" s="12"/>
      <c r="J73" s="12"/>
      <c r="K73" s="5"/>
      <c r="L73" s="5"/>
      <c r="M73" s="5"/>
      <c r="N73" s="7"/>
      <c r="O73" s="7"/>
      <c r="P73" s="13" t="str">
        <f aca="false">IF(C73="","",IF(ISNUMBER(SEARCH("JPY",C73)),100,10000))</f>
        <v/>
      </c>
      <c r="Q73" s="14" t="str">
        <f aca="false">IF(OR(C73="",H73="",J73=""),"",ROUND((J73-H73)*P73*IF(D73="Short",-1,1),1))</f>
        <v/>
      </c>
      <c r="R73" s="14" t="str">
        <f aca="false">IF(OR(C73="",H73="",I73=""),"",ROUND(ABS(H73-I73)*P73,1))</f>
        <v/>
      </c>
      <c r="S73" s="15" t="str">
        <f aca="false">IF(OR(R73="",G73="",K73=""),"",R73*K73*G73)</f>
        <v/>
      </c>
      <c r="T73" s="15" t="str">
        <f aca="false">IF(OR(Q73="",G73="",K73=""),"",Q73*K73*G73)</f>
        <v/>
      </c>
      <c r="U73" s="15" t="str">
        <f aca="false">IF(T73="","",T73+N(L73)-N(M73))</f>
        <v/>
      </c>
      <c r="V73" s="16" t="str">
        <f aca="false">IF(OR(U73="",N(S73)=0),"",U73/S73)</f>
        <v/>
      </c>
      <c r="W73" s="13" t="str">
        <f aca="false">IF(U73="","",COUNT($U$7:U73))</f>
        <v/>
      </c>
      <c r="X73" s="17" t="str">
        <f aca="false">IF(U73="","",DATE(YEAR(IF(B73="",A73,B73)),MONTH(IF(B73="",A73,B73)),1))</f>
        <v/>
      </c>
      <c r="Y73" s="15" t="str">
        <f aca="false">IF(U73="","",N($C$3)+SUM($U$7:U73))</f>
        <v/>
      </c>
      <c r="Z73" s="15" t="str">
        <f aca="false">IF(Y73="","",Y73-MAX(N($C$3),MAX($Y$7:Y73)))</f>
        <v/>
      </c>
      <c r="AA73" s="13" t="str">
        <f aca="false">IF(U73="","",IF(U73&gt;0,"Win",IF(U73&lt;0,"Loss","Scratch")))</f>
        <v/>
      </c>
      <c r="AB73" s="18" t="e">
        <f aca="false">IF(W73="",NA(),W73)</f>
        <v>#N/A</v>
      </c>
      <c r="AC73" s="19" t="e">
        <f aca="false">IF(W73="",NA(),Y73)</f>
        <v>#N/A</v>
      </c>
    </row>
    <row r="74" customFormat="false" ht="15" hidden="false" customHeight="false" outlineLevel="0" collapsed="false">
      <c r="A74" s="10"/>
      <c r="B74" s="10"/>
      <c r="C74" s="7"/>
      <c r="D74" s="7"/>
      <c r="E74" s="7"/>
      <c r="F74" s="7"/>
      <c r="G74" s="11"/>
      <c r="H74" s="12"/>
      <c r="I74" s="12"/>
      <c r="J74" s="12"/>
      <c r="K74" s="5"/>
      <c r="L74" s="5"/>
      <c r="M74" s="5"/>
      <c r="N74" s="7"/>
      <c r="O74" s="7"/>
      <c r="P74" s="13" t="str">
        <f aca="false">IF(C74="","",IF(ISNUMBER(SEARCH("JPY",C74)),100,10000))</f>
        <v/>
      </c>
      <c r="Q74" s="14" t="str">
        <f aca="false">IF(OR(C74="",H74="",J74=""),"",ROUND((J74-H74)*P74*IF(D74="Short",-1,1),1))</f>
        <v/>
      </c>
      <c r="R74" s="14" t="str">
        <f aca="false">IF(OR(C74="",H74="",I74=""),"",ROUND(ABS(H74-I74)*P74,1))</f>
        <v/>
      </c>
      <c r="S74" s="15" t="str">
        <f aca="false">IF(OR(R74="",G74="",K74=""),"",R74*K74*G74)</f>
        <v/>
      </c>
      <c r="T74" s="15" t="str">
        <f aca="false">IF(OR(Q74="",G74="",K74=""),"",Q74*K74*G74)</f>
        <v/>
      </c>
      <c r="U74" s="15" t="str">
        <f aca="false">IF(T74="","",T74+N(L74)-N(M74))</f>
        <v/>
      </c>
      <c r="V74" s="16" t="str">
        <f aca="false">IF(OR(U74="",N(S74)=0),"",U74/S74)</f>
        <v/>
      </c>
      <c r="W74" s="13" t="str">
        <f aca="false">IF(U74="","",COUNT($U$7:U74))</f>
        <v/>
      </c>
      <c r="X74" s="17" t="str">
        <f aca="false">IF(U74="","",DATE(YEAR(IF(B74="",A74,B74)),MONTH(IF(B74="",A74,B74)),1))</f>
        <v/>
      </c>
      <c r="Y74" s="15" t="str">
        <f aca="false">IF(U74="","",N($C$3)+SUM($U$7:U74))</f>
        <v/>
      </c>
      <c r="Z74" s="15" t="str">
        <f aca="false">IF(Y74="","",Y74-MAX(N($C$3),MAX($Y$7:Y74)))</f>
        <v/>
      </c>
      <c r="AA74" s="13" t="str">
        <f aca="false">IF(U74="","",IF(U74&gt;0,"Win",IF(U74&lt;0,"Loss","Scratch")))</f>
        <v/>
      </c>
      <c r="AB74" s="18" t="e">
        <f aca="false">IF(W74="",NA(),W74)</f>
        <v>#N/A</v>
      </c>
      <c r="AC74" s="19" t="e">
        <f aca="false">IF(W74="",NA(),Y74)</f>
        <v>#N/A</v>
      </c>
    </row>
    <row r="75" customFormat="false" ht="15" hidden="false" customHeight="false" outlineLevel="0" collapsed="false">
      <c r="A75" s="10"/>
      <c r="B75" s="10"/>
      <c r="C75" s="7"/>
      <c r="D75" s="7"/>
      <c r="E75" s="7"/>
      <c r="F75" s="7"/>
      <c r="G75" s="11"/>
      <c r="H75" s="12"/>
      <c r="I75" s="12"/>
      <c r="J75" s="12"/>
      <c r="K75" s="5"/>
      <c r="L75" s="5"/>
      <c r="M75" s="5"/>
      <c r="N75" s="7"/>
      <c r="O75" s="7"/>
      <c r="P75" s="13" t="str">
        <f aca="false">IF(C75="","",IF(ISNUMBER(SEARCH("JPY",C75)),100,10000))</f>
        <v/>
      </c>
      <c r="Q75" s="14" t="str">
        <f aca="false">IF(OR(C75="",H75="",J75=""),"",ROUND((J75-H75)*P75*IF(D75="Short",-1,1),1))</f>
        <v/>
      </c>
      <c r="R75" s="14" t="str">
        <f aca="false">IF(OR(C75="",H75="",I75=""),"",ROUND(ABS(H75-I75)*P75,1))</f>
        <v/>
      </c>
      <c r="S75" s="15" t="str">
        <f aca="false">IF(OR(R75="",G75="",K75=""),"",R75*K75*G75)</f>
        <v/>
      </c>
      <c r="T75" s="15" t="str">
        <f aca="false">IF(OR(Q75="",G75="",K75=""),"",Q75*K75*G75)</f>
        <v/>
      </c>
      <c r="U75" s="15" t="str">
        <f aca="false">IF(T75="","",T75+N(L75)-N(M75))</f>
        <v/>
      </c>
      <c r="V75" s="16" t="str">
        <f aca="false">IF(OR(U75="",N(S75)=0),"",U75/S75)</f>
        <v/>
      </c>
      <c r="W75" s="13" t="str">
        <f aca="false">IF(U75="","",COUNT($U$7:U75))</f>
        <v/>
      </c>
      <c r="X75" s="17" t="str">
        <f aca="false">IF(U75="","",DATE(YEAR(IF(B75="",A75,B75)),MONTH(IF(B75="",A75,B75)),1))</f>
        <v/>
      </c>
      <c r="Y75" s="15" t="str">
        <f aca="false">IF(U75="","",N($C$3)+SUM($U$7:U75))</f>
        <v/>
      </c>
      <c r="Z75" s="15" t="str">
        <f aca="false">IF(Y75="","",Y75-MAX(N($C$3),MAX($Y$7:Y75)))</f>
        <v/>
      </c>
      <c r="AA75" s="13" t="str">
        <f aca="false">IF(U75="","",IF(U75&gt;0,"Win",IF(U75&lt;0,"Loss","Scratch")))</f>
        <v/>
      </c>
      <c r="AB75" s="18" t="e">
        <f aca="false">IF(W75="",NA(),W75)</f>
        <v>#N/A</v>
      </c>
      <c r="AC75" s="19" t="e">
        <f aca="false">IF(W75="",NA(),Y75)</f>
        <v>#N/A</v>
      </c>
    </row>
    <row r="76" customFormat="false" ht="15" hidden="false" customHeight="false" outlineLevel="0" collapsed="false">
      <c r="A76" s="10"/>
      <c r="B76" s="10"/>
      <c r="C76" s="7"/>
      <c r="D76" s="7"/>
      <c r="E76" s="7"/>
      <c r="F76" s="7"/>
      <c r="G76" s="11"/>
      <c r="H76" s="12"/>
      <c r="I76" s="12"/>
      <c r="J76" s="12"/>
      <c r="K76" s="5"/>
      <c r="L76" s="5"/>
      <c r="M76" s="5"/>
      <c r="N76" s="7"/>
      <c r="O76" s="7"/>
      <c r="P76" s="13" t="str">
        <f aca="false">IF(C76="","",IF(ISNUMBER(SEARCH("JPY",C76)),100,10000))</f>
        <v/>
      </c>
      <c r="Q76" s="14" t="str">
        <f aca="false">IF(OR(C76="",H76="",J76=""),"",ROUND((J76-H76)*P76*IF(D76="Short",-1,1),1))</f>
        <v/>
      </c>
      <c r="R76" s="14" t="str">
        <f aca="false">IF(OR(C76="",H76="",I76=""),"",ROUND(ABS(H76-I76)*P76,1))</f>
        <v/>
      </c>
      <c r="S76" s="15" t="str">
        <f aca="false">IF(OR(R76="",G76="",K76=""),"",R76*K76*G76)</f>
        <v/>
      </c>
      <c r="T76" s="15" t="str">
        <f aca="false">IF(OR(Q76="",G76="",K76=""),"",Q76*K76*G76)</f>
        <v/>
      </c>
      <c r="U76" s="15" t="str">
        <f aca="false">IF(T76="","",T76+N(L76)-N(M76))</f>
        <v/>
      </c>
      <c r="V76" s="16" t="str">
        <f aca="false">IF(OR(U76="",N(S76)=0),"",U76/S76)</f>
        <v/>
      </c>
      <c r="W76" s="13" t="str">
        <f aca="false">IF(U76="","",COUNT($U$7:U76))</f>
        <v/>
      </c>
      <c r="X76" s="17" t="str">
        <f aca="false">IF(U76="","",DATE(YEAR(IF(B76="",A76,B76)),MONTH(IF(B76="",A76,B76)),1))</f>
        <v/>
      </c>
      <c r="Y76" s="15" t="str">
        <f aca="false">IF(U76="","",N($C$3)+SUM($U$7:U76))</f>
        <v/>
      </c>
      <c r="Z76" s="15" t="str">
        <f aca="false">IF(Y76="","",Y76-MAX(N($C$3),MAX($Y$7:Y76)))</f>
        <v/>
      </c>
      <c r="AA76" s="13" t="str">
        <f aca="false">IF(U76="","",IF(U76&gt;0,"Win",IF(U76&lt;0,"Loss","Scratch")))</f>
        <v/>
      </c>
      <c r="AB76" s="18" t="e">
        <f aca="false">IF(W76="",NA(),W76)</f>
        <v>#N/A</v>
      </c>
      <c r="AC76" s="19" t="e">
        <f aca="false">IF(W76="",NA(),Y76)</f>
        <v>#N/A</v>
      </c>
    </row>
    <row r="77" customFormat="false" ht="15" hidden="false" customHeight="false" outlineLevel="0" collapsed="false">
      <c r="A77" s="10"/>
      <c r="B77" s="10"/>
      <c r="C77" s="7"/>
      <c r="D77" s="7"/>
      <c r="E77" s="7"/>
      <c r="F77" s="7"/>
      <c r="G77" s="11"/>
      <c r="H77" s="12"/>
      <c r="I77" s="12"/>
      <c r="J77" s="12"/>
      <c r="K77" s="5"/>
      <c r="L77" s="5"/>
      <c r="M77" s="5"/>
      <c r="N77" s="7"/>
      <c r="O77" s="7"/>
      <c r="P77" s="13" t="str">
        <f aca="false">IF(C77="","",IF(ISNUMBER(SEARCH("JPY",C77)),100,10000))</f>
        <v/>
      </c>
      <c r="Q77" s="14" t="str">
        <f aca="false">IF(OR(C77="",H77="",J77=""),"",ROUND((J77-H77)*P77*IF(D77="Short",-1,1),1))</f>
        <v/>
      </c>
      <c r="R77" s="14" t="str">
        <f aca="false">IF(OR(C77="",H77="",I77=""),"",ROUND(ABS(H77-I77)*P77,1))</f>
        <v/>
      </c>
      <c r="S77" s="15" t="str">
        <f aca="false">IF(OR(R77="",G77="",K77=""),"",R77*K77*G77)</f>
        <v/>
      </c>
      <c r="T77" s="15" t="str">
        <f aca="false">IF(OR(Q77="",G77="",K77=""),"",Q77*K77*G77)</f>
        <v/>
      </c>
      <c r="U77" s="15" t="str">
        <f aca="false">IF(T77="","",T77+N(L77)-N(M77))</f>
        <v/>
      </c>
      <c r="V77" s="16" t="str">
        <f aca="false">IF(OR(U77="",N(S77)=0),"",U77/S77)</f>
        <v/>
      </c>
      <c r="W77" s="13" t="str">
        <f aca="false">IF(U77="","",COUNT($U$7:U77))</f>
        <v/>
      </c>
      <c r="X77" s="17" t="str">
        <f aca="false">IF(U77="","",DATE(YEAR(IF(B77="",A77,B77)),MONTH(IF(B77="",A77,B77)),1))</f>
        <v/>
      </c>
      <c r="Y77" s="15" t="str">
        <f aca="false">IF(U77="","",N($C$3)+SUM($U$7:U77))</f>
        <v/>
      </c>
      <c r="Z77" s="15" t="str">
        <f aca="false">IF(Y77="","",Y77-MAX(N($C$3),MAX($Y$7:Y77)))</f>
        <v/>
      </c>
      <c r="AA77" s="13" t="str">
        <f aca="false">IF(U77="","",IF(U77&gt;0,"Win",IF(U77&lt;0,"Loss","Scratch")))</f>
        <v/>
      </c>
      <c r="AB77" s="18" t="e">
        <f aca="false">IF(W77="",NA(),W77)</f>
        <v>#N/A</v>
      </c>
      <c r="AC77" s="19" t="e">
        <f aca="false">IF(W77="",NA(),Y77)</f>
        <v>#N/A</v>
      </c>
    </row>
    <row r="78" customFormat="false" ht="15" hidden="false" customHeight="false" outlineLevel="0" collapsed="false">
      <c r="A78" s="10"/>
      <c r="B78" s="10"/>
      <c r="C78" s="7"/>
      <c r="D78" s="7"/>
      <c r="E78" s="7"/>
      <c r="F78" s="7"/>
      <c r="G78" s="11"/>
      <c r="H78" s="12"/>
      <c r="I78" s="12"/>
      <c r="J78" s="12"/>
      <c r="K78" s="5"/>
      <c r="L78" s="5"/>
      <c r="M78" s="5"/>
      <c r="N78" s="7"/>
      <c r="O78" s="7"/>
      <c r="P78" s="13" t="str">
        <f aca="false">IF(C78="","",IF(ISNUMBER(SEARCH("JPY",C78)),100,10000))</f>
        <v/>
      </c>
      <c r="Q78" s="14" t="str">
        <f aca="false">IF(OR(C78="",H78="",J78=""),"",ROUND((J78-H78)*P78*IF(D78="Short",-1,1),1))</f>
        <v/>
      </c>
      <c r="R78" s="14" t="str">
        <f aca="false">IF(OR(C78="",H78="",I78=""),"",ROUND(ABS(H78-I78)*P78,1))</f>
        <v/>
      </c>
      <c r="S78" s="15" t="str">
        <f aca="false">IF(OR(R78="",G78="",K78=""),"",R78*K78*G78)</f>
        <v/>
      </c>
      <c r="T78" s="15" t="str">
        <f aca="false">IF(OR(Q78="",G78="",K78=""),"",Q78*K78*G78)</f>
        <v/>
      </c>
      <c r="U78" s="15" t="str">
        <f aca="false">IF(T78="","",T78+N(L78)-N(M78))</f>
        <v/>
      </c>
      <c r="V78" s="16" t="str">
        <f aca="false">IF(OR(U78="",N(S78)=0),"",U78/S78)</f>
        <v/>
      </c>
      <c r="W78" s="13" t="str">
        <f aca="false">IF(U78="","",COUNT($U$7:U78))</f>
        <v/>
      </c>
      <c r="X78" s="17" t="str">
        <f aca="false">IF(U78="","",DATE(YEAR(IF(B78="",A78,B78)),MONTH(IF(B78="",A78,B78)),1))</f>
        <v/>
      </c>
      <c r="Y78" s="15" t="str">
        <f aca="false">IF(U78="","",N($C$3)+SUM($U$7:U78))</f>
        <v/>
      </c>
      <c r="Z78" s="15" t="str">
        <f aca="false">IF(Y78="","",Y78-MAX(N($C$3),MAX($Y$7:Y78)))</f>
        <v/>
      </c>
      <c r="AA78" s="13" t="str">
        <f aca="false">IF(U78="","",IF(U78&gt;0,"Win",IF(U78&lt;0,"Loss","Scratch")))</f>
        <v/>
      </c>
      <c r="AB78" s="18" t="e">
        <f aca="false">IF(W78="",NA(),W78)</f>
        <v>#N/A</v>
      </c>
      <c r="AC78" s="19" t="e">
        <f aca="false">IF(W78="",NA(),Y78)</f>
        <v>#N/A</v>
      </c>
    </row>
    <row r="79" customFormat="false" ht="15" hidden="false" customHeight="false" outlineLevel="0" collapsed="false">
      <c r="A79" s="10"/>
      <c r="B79" s="10"/>
      <c r="C79" s="7"/>
      <c r="D79" s="7"/>
      <c r="E79" s="7"/>
      <c r="F79" s="7"/>
      <c r="G79" s="11"/>
      <c r="H79" s="12"/>
      <c r="I79" s="12"/>
      <c r="J79" s="12"/>
      <c r="K79" s="5"/>
      <c r="L79" s="5"/>
      <c r="M79" s="5"/>
      <c r="N79" s="7"/>
      <c r="O79" s="7"/>
      <c r="P79" s="13" t="str">
        <f aca="false">IF(C79="","",IF(ISNUMBER(SEARCH("JPY",C79)),100,10000))</f>
        <v/>
      </c>
      <c r="Q79" s="14" t="str">
        <f aca="false">IF(OR(C79="",H79="",J79=""),"",ROUND((J79-H79)*P79*IF(D79="Short",-1,1),1))</f>
        <v/>
      </c>
      <c r="R79" s="14" t="str">
        <f aca="false">IF(OR(C79="",H79="",I79=""),"",ROUND(ABS(H79-I79)*P79,1))</f>
        <v/>
      </c>
      <c r="S79" s="15" t="str">
        <f aca="false">IF(OR(R79="",G79="",K79=""),"",R79*K79*G79)</f>
        <v/>
      </c>
      <c r="T79" s="15" t="str">
        <f aca="false">IF(OR(Q79="",G79="",K79=""),"",Q79*K79*G79)</f>
        <v/>
      </c>
      <c r="U79" s="15" t="str">
        <f aca="false">IF(T79="","",T79+N(L79)-N(M79))</f>
        <v/>
      </c>
      <c r="V79" s="16" t="str">
        <f aca="false">IF(OR(U79="",N(S79)=0),"",U79/S79)</f>
        <v/>
      </c>
      <c r="W79" s="13" t="str">
        <f aca="false">IF(U79="","",COUNT($U$7:U79))</f>
        <v/>
      </c>
      <c r="X79" s="17" t="str">
        <f aca="false">IF(U79="","",DATE(YEAR(IF(B79="",A79,B79)),MONTH(IF(B79="",A79,B79)),1))</f>
        <v/>
      </c>
      <c r="Y79" s="15" t="str">
        <f aca="false">IF(U79="","",N($C$3)+SUM($U$7:U79))</f>
        <v/>
      </c>
      <c r="Z79" s="15" t="str">
        <f aca="false">IF(Y79="","",Y79-MAX(N($C$3),MAX($Y$7:Y79)))</f>
        <v/>
      </c>
      <c r="AA79" s="13" t="str">
        <f aca="false">IF(U79="","",IF(U79&gt;0,"Win",IF(U79&lt;0,"Loss","Scratch")))</f>
        <v/>
      </c>
      <c r="AB79" s="18" t="e">
        <f aca="false">IF(W79="",NA(),W79)</f>
        <v>#N/A</v>
      </c>
      <c r="AC79" s="19" t="e">
        <f aca="false">IF(W79="",NA(),Y79)</f>
        <v>#N/A</v>
      </c>
    </row>
    <row r="80" customFormat="false" ht="15" hidden="false" customHeight="false" outlineLevel="0" collapsed="false">
      <c r="A80" s="10"/>
      <c r="B80" s="10"/>
      <c r="C80" s="7"/>
      <c r="D80" s="7"/>
      <c r="E80" s="7"/>
      <c r="F80" s="7"/>
      <c r="G80" s="11"/>
      <c r="H80" s="12"/>
      <c r="I80" s="12"/>
      <c r="J80" s="12"/>
      <c r="K80" s="5"/>
      <c r="L80" s="5"/>
      <c r="M80" s="5"/>
      <c r="N80" s="7"/>
      <c r="O80" s="7"/>
      <c r="P80" s="13" t="str">
        <f aca="false">IF(C80="","",IF(ISNUMBER(SEARCH("JPY",C80)),100,10000))</f>
        <v/>
      </c>
      <c r="Q80" s="14" t="str">
        <f aca="false">IF(OR(C80="",H80="",J80=""),"",ROUND((J80-H80)*P80*IF(D80="Short",-1,1),1))</f>
        <v/>
      </c>
      <c r="R80" s="14" t="str">
        <f aca="false">IF(OR(C80="",H80="",I80=""),"",ROUND(ABS(H80-I80)*P80,1))</f>
        <v/>
      </c>
      <c r="S80" s="15" t="str">
        <f aca="false">IF(OR(R80="",G80="",K80=""),"",R80*K80*G80)</f>
        <v/>
      </c>
      <c r="T80" s="15" t="str">
        <f aca="false">IF(OR(Q80="",G80="",K80=""),"",Q80*K80*G80)</f>
        <v/>
      </c>
      <c r="U80" s="15" t="str">
        <f aca="false">IF(T80="","",T80+N(L80)-N(M80))</f>
        <v/>
      </c>
      <c r="V80" s="16" t="str">
        <f aca="false">IF(OR(U80="",N(S80)=0),"",U80/S80)</f>
        <v/>
      </c>
      <c r="W80" s="13" t="str">
        <f aca="false">IF(U80="","",COUNT($U$7:U80))</f>
        <v/>
      </c>
      <c r="X80" s="17" t="str">
        <f aca="false">IF(U80="","",DATE(YEAR(IF(B80="",A80,B80)),MONTH(IF(B80="",A80,B80)),1))</f>
        <v/>
      </c>
      <c r="Y80" s="15" t="str">
        <f aca="false">IF(U80="","",N($C$3)+SUM($U$7:U80))</f>
        <v/>
      </c>
      <c r="Z80" s="15" t="str">
        <f aca="false">IF(Y80="","",Y80-MAX(N($C$3),MAX($Y$7:Y80)))</f>
        <v/>
      </c>
      <c r="AA80" s="13" t="str">
        <f aca="false">IF(U80="","",IF(U80&gt;0,"Win",IF(U80&lt;0,"Loss","Scratch")))</f>
        <v/>
      </c>
      <c r="AB80" s="18" t="e">
        <f aca="false">IF(W80="",NA(),W80)</f>
        <v>#N/A</v>
      </c>
      <c r="AC80" s="19" t="e">
        <f aca="false">IF(W80="",NA(),Y80)</f>
        <v>#N/A</v>
      </c>
    </row>
    <row r="81" customFormat="false" ht="15" hidden="false" customHeight="false" outlineLevel="0" collapsed="false">
      <c r="A81" s="10"/>
      <c r="B81" s="10"/>
      <c r="C81" s="7"/>
      <c r="D81" s="7"/>
      <c r="E81" s="7"/>
      <c r="F81" s="7"/>
      <c r="G81" s="11"/>
      <c r="H81" s="12"/>
      <c r="I81" s="12"/>
      <c r="J81" s="12"/>
      <c r="K81" s="5"/>
      <c r="L81" s="5"/>
      <c r="M81" s="5"/>
      <c r="N81" s="7"/>
      <c r="O81" s="7"/>
      <c r="P81" s="13" t="str">
        <f aca="false">IF(C81="","",IF(ISNUMBER(SEARCH("JPY",C81)),100,10000))</f>
        <v/>
      </c>
      <c r="Q81" s="14" t="str">
        <f aca="false">IF(OR(C81="",H81="",J81=""),"",ROUND((J81-H81)*P81*IF(D81="Short",-1,1),1))</f>
        <v/>
      </c>
      <c r="R81" s="14" t="str">
        <f aca="false">IF(OR(C81="",H81="",I81=""),"",ROUND(ABS(H81-I81)*P81,1))</f>
        <v/>
      </c>
      <c r="S81" s="15" t="str">
        <f aca="false">IF(OR(R81="",G81="",K81=""),"",R81*K81*G81)</f>
        <v/>
      </c>
      <c r="T81" s="15" t="str">
        <f aca="false">IF(OR(Q81="",G81="",K81=""),"",Q81*K81*G81)</f>
        <v/>
      </c>
      <c r="U81" s="15" t="str">
        <f aca="false">IF(T81="","",T81+N(L81)-N(M81))</f>
        <v/>
      </c>
      <c r="V81" s="16" t="str">
        <f aca="false">IF(OR(U81="",N(S81)=0),"",U81/S81)</f>
        <v/>
      </c>
      <c r="W81" s="13" t="str">
        <f aca="false">IF(U81="","",COUNT($U$7:U81))</f>
        <v/>
      </c>
      <c r="X81" s="17" t="str">
        <f aca="false">IF(U81="","",DATE(YEAR(IF(B81="",A81,B81)),MONTH(IF(B81="",A81,B81)),1))</f>
        <v/>
      </c>
      <c r="Y81" s="15" t="str">
        <f aca="false">IF(U81="","",N($C$3)+SUM($U$7:U81))</f>
        <v/>
      </c>
      <c r="Z81" s="15" t="str">
        <f aca="false">IF(Y81="","",Y81-MAX(N($C$3),MAX($Y$7:Y81)))</f>
        <v/>
      </c>
      <c r="AA81" s="13" t="str">
        <f aca="false">IF(U81="","",IF(U81&gt;0,"Win",IF(U81&lt;0,"Loss","Scratch")))</f>
        <v/>
      </c>
      <c r="AB81" s="18" t="e">
        <f aca="false">IF(W81="",NA(),W81)</f>
        <v>#N/A</v>
      </c>
      <c r="AC81" s="19" t="e">
        <f aca="false">IF(W81="",NA(),Y81)</f>
        <v>#N/A</v>
      </c>
    </row>
    <row r="82" customFormat="false" ht="15" hidden="false" customHeight="false" outlineLevel="0" collapsed="false">
      <c r="A82" s="10"/>
      <c r="B82" s="10"/>
      <c r="C82" s="7"/>
      <c r="D82" s="7"/>
      <c r="E82" s="7"/>
      <c r="F82" s="7"/>
      <c r="G82" s="11"/>
      <c r="H82" s="12"/>
      <c r="I82" s="12"/>
      <c r="J82" s="12"/>
      <c r="K82" s="5"/>
      <c r="L82" s="5"/>
      <c r="M82" s="5"/>
      <c r="N82" s="7"/>
      <c r="O82" s="7"/>
      <c r="P82" s="13" t="str">
        <f aca="false">IF(C82="","",IF(ISNUMBER(SEARCH("JPY",C82)),100,10000))</f>
        <v/>
      </c>
      <c r="Q82" s="14" t="str">
        <f aca="false">IF(OR(C82="",H82="",J82=""),"",ROUND((J82-H82)*P82*IF(D82="Short",-1,1),1))</f>
        <v/>
      </c>
      <c r="R82" s="14" t="str">
        <f aca="false">IF(OR(C82="",H82="",I82=""),"",ROUND(ABS(H82-I82)*P82,1))</f>
        <v/>
      </c>
      <c r="S82" s="15" t="str">
        <f aca="false">IF(OR(R82="",G82="",K82=""),"",R82*K82*G82)</f>
        <v/>
      </c>
      <c r="T82" s="15" t="str">
        <f aca="false">IF(OR(Q82="",G82="",K82=""),"",Q82*K82*G82)</f>
        <v/>
      </c>
      <c r="U82" s="15" t="str">
        <f aca="false">IF(T82="","",T82+N(L82)-N(M82))</f>
        <v/>
      </c>
      <c r="V82" s="16" t="str">
        <f aca="false">IF(OR(U82="",N(S82)=0),"",U82/S82)</f>
        <v/>
      </c>
      <c r="W82" s="13" t="str">
        <f aca="false">IF(U82="","",COUNT($U$7:U82))</f>
        <v/>
      </c>
      <c r="X82" s="17" t="str">
        <f aca="false">IF(U82="","",DATE(YEAR(IF(B82="",A82,B82)),MONTH(IF(B82="",A82,B82)),1))</f>
        <v/>
      </c>
      <c r="Y82" s="15" t="str">
        <f aca="false">IF(U82="","",N($C$3)+SUM($U$7:U82))</f>
        <v/>
      </c>
      <c r="Z82" s="15" t="str">
        <f aca="false">IF(Y82="","",Y82-MAX(N($C$3),MAX($Y$7:Y82)))</f>
        <v/>
      </c>
      <c r="AA82" s="13" t="str">
        <f aca="false">IF(U82="","",IF(U82&gt;0,"Win",IF(U82&lt;0,"Loss","Scratch")))</f>
        <v/>
      </c>
      <c r="AB82" s="18" t="e">
        <f aca="false">IF(W82="",NA(),W82)</f>
        <v>#N/A</v>
      </c>
      <c r="AC82" s="19" t="e">
        <f aca="false">IF(W82="",NA(),Y82)</f>
        <v>#N/A</v>
      </c>
    </row>
    <row r="83" customFormat="false" ht="15" hidden="false" customHeight="false" outlineLevel="0" collapsed="false">
      <c r="A83" s="10"/>
      <c r="B83" s="10"/>
      <c r="C83" s="7"/>
      <c r="D83" s="7"/>
      <c r="E83" s="7"/>
      <c r="F83" s="7"/>
      <c r="G83" s="11"/>
      <c r="H83" s="12"/>
      <c r="I83" s="12"/>
      <c r="J83" s="12"/>
      <c r="K83" s="5"/>
      <c r="L83" s="5"/>
      <c r="M83" s="5"/>
      <c r="N83" s="7"/>
      <c r="O83" s="7"/>
      <c r="P83" s="13" t="str">
        <f aca="false">IF(C83="","",IF(ISNUMBER(SEARCH("JPY",C83)),100,10000))</f>
        <v/>
      </c>
      <c r="Q83" s="14" t="str">
        <f aca="false">IF(OR(C83="",H83="",J83=""),"",ROUND((J83-H83)*P83*IF(D83="Short",-1,1),1))</f>
        <v/>
      </c>
      <c r="R83" s="14" t="str">
        <f aca="false">IF(OR(C83="",H83="",I83=""),"",ROUND(ABS(H83-I83)*P83,1))</f>
        <v/>
      </c>
      <c r="S83" s="15" t="str">
        <f aca="false">IF(OR(R83="",G83="",K83=""),"",R83*K83*G83)</f>
        <v/>
      </c>
      <c r="T83" s="15" t="str">
        <f aca="false">IF(OR(Q83="",G83="",K83=""),"",Q83*K83*G83)</f>
        <v/>
      </c>
      <c r="U83" s="15" t="str">
        <f aca="false">IF(T83="","",T83+N(L83)-N(M83))</f>
        <v/>
      </c>
      <c r="V83" s="16" t="str">
        <f aca="false">IF(OR(U83="",N(S83)=0),"",U83/S83)</f>
        <v/>
      </c>
      <c r="W83" s="13" t="str">
        <f aca="false">IF(U83="","",COUNT($U$7:U83))</f>
        <v/>
      </c>
      <c r="X83" s="17" t="str">
        <f aca="false">IF(U83="","",DATE(YEAR(IF(B83="",A83,B83)),MONTH(IF(B83="",A83,B83)),1))</f>
        <v/>
      </c>
      <c r="Y83" s="15" t="str">
        <f aca="false">IF(U83="","",N($C$3)+SUM($U$7:U83))</f>
        <v/>
      </c>
      <c r="Z83" s="15" t="str">
        <f aca="false">IF(Y83="","",Y83-MAX(N($C$3),MAX($Y$7:Y83)))</f>
        <v/>
      </c>
      <c r="AA83" s="13" t="str">
        <f aca="false">IF(U83="","",IF(U83&gt;0,"Win",IF(U83&lt;0,"Loss","Scratch")))</f>
        <v/>
      </c>
      <c r="AB83" s="18" t="e">
        <f aca="false">IF(W83="",NA(),W83)</f>
        <v>#N/A</v>
      </c>
      <c r="AC83" s="19" t="e">
        <f aca="false">IF(W83="",NA(),Y83)</f>
        <v>#N/A</v>
      </c>
    </row>
    <row r="84" customFormat="false" ht="15" hidden="false" customHeight="false" outlineLevel="0" collapsed="false">
      <c r="A84" s="10"/>
      <c r="B84" s="10"/>
      <c r="C84" s="7"/>
      <c r="D84" s="7"/>
      <c r="E84" s="7"/>
      <c r="F84" s="7"/>
      <c r="G84" s="11"/>
      <c r="H84" s="12"/>
      <c r="I84" s="12"/>
      <c r="J84" s="12"/>
      <c r="K84" s="5"/>
      <c r="L84" s="5"/>
      <c r="M84" s="5"/>
      <c r="N84" s="7"/>
      <c r="O84" s="7"/>
      <c r="P84" s="13" t="str">
        <f aca="false">IF(C84="","",IF(ISNUMBER(SEARCH("JPY",C84)),100,10000))</f>
        <v/>
      </c>
      <c r="Q84" s="14" t="str">
        <f aca="false">IF(OR(C84="",H84="",J84=""),"",ROUND((J84-H84)*P84*IF(D84="Short",-1,1),1))</f>
        <v/>
      </c>
      <c r="R84" s="14" t="str">
        <f aca="false">IF(OR(C84="",H84="",I84=""),"",ROUND(ABS(H84-I84)*P84,1))</f>
        <v/>
      </c>
      <c r="S84" s="15" t="str">
        <f aca="false">IF(OR(R84="",G84="",K84=""),"",R84*K84*G84)</f>
        <v/>
      </c>
      <c r="T84" s="15" t="str">
        <f aca="false">IF(OR(Q84="",G84="",K84=""),"",Q84*K84*G84)</f>
        <v/>
      </c>
      <c r="U84" s="15" t="str">
        <f aca="false">IF(T84="","",T84+N(L84)-N(M84))</f>
        <v/>
      </c>
      <c r="V84" s="16" t="str">
        <f aca="false">IF(OR(U84="",N(S84)=0),"",U84/S84)</f>
        <v/>
      </c>
      <c r="W84" s="13" t="str">
        <f aca="false">IF(U84="","",COUNT($U$7:U84))</f>
        <v/>
      </c>
      <c r="X84" s="17" t="str">
        <f aca="false">IF(U84="","",DATE(YEAR(IF(B84="",A84,B84)),MONTH(IF(B84="",A84,B84)),1))</f>
        <v/>
      </c>
      <c r="Y84" s="15" t="str">
        <f aca="false">IF(U84="","",N($C$3)+SUM($U$7:U84))</f>
        <v/>
      </c>
      <c r="Z84" s="15" t="str">
        <f aca="false">IF(Y84="","",Y84-MAX(N($C$3),MAX($Y$7:Y84)))</f>
        <v/>
      </c>
      <c r="AA84" s="13" t="str">
        <f aca="false">IF(U84="","",IF(U84&gt;0,"Win",IF(U84&lt;0,"Loss","Scratch")))</f>
        <v/>
      </c>
      <c r="AB84" s="18" t="e">
        <f aca="false">IF(W84="",NA(),W84)</f>
        <v>#N/A</v>
      </c>
      <c r="AC84" s="19" t="e">
        <f aca="false">IF(W84="",NA(),Y84)</f>
        <v>#N/A</v>
      </c>
    </row>
    <row r="85" customFormat="false" ht="15" hidden="false" customHeight="false" outlineLevel="0" collapsed="false">
      <c r="A85" s="10"/>
      <c r="B85" s="10"/>
      <c r="C85" s="7"/>
      <c r="D85" s="7"/>
      <c r="E85" s="7"/>
      <c r="F85" s="7"/>
      <c r="G85" s="11"/>
      <c r="H85" s="12"/>
      <c r="I85" s="12"/>
      <c r="J85" s="12"/>
      <c r="K85" s="5"/>
      <c r="L85" s="5"/>
      <c r="M85" s="5"/>
      <c r="N85" s="7"/>
      <c r="O85" s="7"/>
      <c r="P85" s="13" t="str">
        <f aca="false">IF(C85="","",IF(ISNUMBER(SEARCH("JPY",C85)),100,10000))</f>
        <v/>
      </c>
      <c r="Q85" s="14" t="str">
        <f aca="false">IF(OR(C85="",H85="",J85=""),"",ROUND((J85-H85)*P85*IF(D85="Short",-1,1),1))</f>
        <v/>
      </c>
      <c r="R85" s="14" t="str">
        <f aca="false">IF(OR(C85="",H85="",I85=""),"",ROUND(ABS(H85-I85)*P85,1))</f>
        <v/>
      </c>
      <c r="S85" s="15" t="str">
        <f aca="false">IF(OR(R85="",G85="",K85=""),"",R85*K85*G85)</f>
        <v/>
      </c>
      <c r="T85" s="15" t="str">
        <f aca="false">IF(OR(Q85="",G85="",K85=""),"",Q85*K85*G85)</f>
        <v/>
      </c>
      <c r="U85" s="15" t="str">
        <f aca="false">IF(T85="","",T85+N(L85)-N(M85))</f>
        <v/>
      </c>
      <c r="V85" s="16" t="str">
        <f aca="false">IF(OR(U85="",N(S85)=0),"",U85/S85)</f>
        <v/>
      </c>
      <c r="W85" s="13" t="str">
        <f aca="false">IF(U85="","",COUNT($U$7:U85))</f>
        <v/>
      </c>
      <c r="X85" s="17" t="str">
        <f aca="false">IF(U85="","",DATE(YEAR(IF(B85="",A85,B85)),MONTH(IF(B85="",A85,B85)),1))</f>
        <v/>
      </c>
      <c r="Y85" s="15" t="str">
        <f aca="false">IF(U85="","",N($C$3)+SUM($U$7:U85))</f>
        <v/>
      </c>
      <c r="Z85" s="15" t="str">
        <f aca="false">IF(Y85="","",Y85-MAX(N($C$3),MAX($Y$7:Y85)))</f>
        <v/>
      </c>
      <c r="AA85" s="13" t="str">
        <f aca="false">IF(U85="","",IF(U85&gt;0,"Win",IF(U85&lt;0,"Loss","Scratch")))</f>
        <v/>
      </c>
      <c r="AB85" s="18" t="e">
        <f aca="false">IF(W85="",NA(),W85)</f>
        <v>#N/A</v>
      </c>
      <c r="AC85" s="19" t="e">
        <f aca="false">IF(W85="",NA(),Y85)</f>
        <v>#N/A</v>
      </c>
    </row>
    <row r="86" customFormat="false" ht="15" hidden="false" customHeight="false" outlineLevel="0" collapsed="false">
      <c r="A86" s="10"/>
      <c r="B86" s="10"/>
      <c r="C86" s="7"/>
      <c r="D86" s="7"/>
      <c r="E86" s="7"/>
      <c r="F86" s="7"/>
      <c r="G86" s="11"/>
      <c r="H86" s="12"/>
      <c r="I86" s="12"/>
      <c r="J86" s="12"/>
      <c r="K86" s="5"/>
      <c r="L86" s="5"/>
      <c r="M86" s="5"/>
      <c r="N86" s="7"/>
      <c r="O86" s="7"/>
      <c r="P86" s="13" t="str">
        <f aca="false">IF(C86="","",IF(ISNUMBER(SEARCH("JPY",C86)),100,10000))</f>
        <v/>
      </c>
      <c r="Q86" s="14" t="str">
        <f aca="false">IF(OR(C86="",H86="",J86=""),"",ROUND((J86-H86)*P86*IF(D86="Short",-1,1),1))</f>
        <v/>
      </c>
      <c r="R86" s="14" t="str">
        <f aca="false">IF(OR(C86="",H86="",I86=""),"",ROUND(ABS(H86-I86)*P86,1))</f>
        <v/>
      </c>
      <c r="S86" s="15" t="str">
        <f aca="false">IF(OR(R86="",G86="",K86=""),"",R86*K86*G86)</f>
        <v/>
      </c>
      <c r="T86" s="15" t="str">
        <f aca="false">IF(OR(Q86="",G86="",K86=""),"",Q86*K86*G86)</f>
        <v/>
      </c>
      <c r="U86" s="15" t="str">
        <f aca="false">IF(T86="","",T86+N(L86)-N(M86))</f>
        <v/>
      </c>
      <c r="V86" s="16" t="str">
        <f aca="false">IF(OR(U86="",N(S86)=0),"",U86/S86)</f>
        <v/>
      </c>
      <c r="W86" s="13" t="str">
        <f aca="false">IF(U86="","",COUNT($U$7:U86))</f>
        <v/>
      </c>
      <c r="X86" s="17" t="str">
        <f aca="false">IF(U86="","",DATE(YEAR(IF(B86="",A86,B86)),MONTH(IF(B86="",A86,B86)),1))</f>
        <v/>
      </c>
      <c r="Y86" s="15" t="str">
        <f aca="false">IF(U86="","",N($C$3)+SUM($U$7:U86))</f>
        <v/>
      </c>
      <c r="Z86" s="15" t="str">
        <f aca="false">IF(Y86="","",Y86-MAX(N($C$3),MAX($Y$7:Y86)))</f>
        <v/>
      </c>
      <c r="AA86" s="13" t="str">
        <f aca="false">IF(U86="","",IF(U86&gt;0,"Win",IF(U86&lt;0,"Loss","Scratch")))</f>
        <v/>
      </c>
      <c r="AB86" s="18" t="e">
        <f aca="false">IF(W86="",NA(),W86)</f>
        <v>#N/A</v>
      </c>
      <c r="AC86" s="19" t="e">
        <f aca="false">IF(W86="",NA(),Y86)</f>
        <v>#N/A</v>
      </c>
    </row>
    <row r="87" customFormat="false" ht="15" hidden="false" customHeight="false" outlineLevel="0" collapsed="false">
      <c r="A87" s="10"/>
      <c r="B87" s="10"/>
      <c r="C87" s="7"/>
      <c r="D87" s="7"/>
      <c r="E87" s="7"/>
      <c r="F87" s="7"/>
      <c r="G87" s="11"/>
      <c r="H87" s="12"/>
      <c r="I87" s="12"/>
      <c r="J87" s="12"/>
      <c r="K87" s="5"/>
      <c r="L87" s="5"/>
      <c r="M87" s="5"/>
      <c r="N87" s="7"/>
      <c r="O87" s="7"/>
      <c r="P87" s="13" t="str">
        <f aca="false">IF(C87="","",IF(ISNUMBER(SEARCH("JPY",C87)),100,10000))</f>
        <v/>
      </c>
      <c r="Q87" s="14" t="str">
        <f aca="false">IF(OR(C87="",H87="",J87=""),"",ROUND((J87-H87)*P87*IF(D87="Short",-1,1),1))</f>
        <v/>
      </c>
      <c r="R87" s="14" t="str">
        <f aca="false">IF(OR(C87="",H87="",I87=""),"",ROUND(ABS(H87-I87)*P87,1))</f>
        <v/>
      </c>
      <c r="S87" s="15" t="str">
        <f aca="false">IF(OR(R87="",G87="",K87=""),"",R87*K87*G87)</f>
        <v/>
      </c>
      <c r="T87" s="15" t="str">
        <f aca="false">IF(OR(Q87="",G87="",K87=""),"",Q87*K87*G87)</f>
        <v/>
      </c>
      <c r="U87" s="15" t="str">
        <f aca="false">IF(T87="","",T87+N(L87)-N(M87))</f>
        <v/>
      </c>
      <c r="V87" s="16" t="str">
        <f aca="false">IF(OR(U87="",N(S87)=0),"",U87/S87)</f>
        <v/>
      </c>
      <c r="W87" s="13" t="str">
        <f aca="false">IF(U87="","",COUNT($U$7:U87))</f>
        <v/>
      </c>
      <c r="X87" s="17" t="str">
        <f aca="false">IF(U87="","",DATE(YEAR(IF(B87="",A87,B87)),MONTH(IF(B87="",A87,B87)),1))</f>
        <v/>
      </c>
      <c r="Y87" s="15" t="str">
        <f aca="false">IF(U87="","",N($C$3)+SUM($U$7:U87))</f>
        <v/>
      </c>
      <c r="Z87" s="15" t="str">
        <f aca="false">IF(Y87="","",Y87-MAX(N($C$3),MAX($Y$7:Y87)))</f>
        <v/>
      </c>
      <c r="AA87" s="13" t="str">
        <f aca="false">IF(U87="","",IF(U87&gt;0,"Win",IF(U87&lt;0,"Loss","Scratch")))</f>
        <v/>
      </c>
      <c r="AB87" s="18" t="e">
        <f aca="false">IF(W87="",NA(),W87)</f>
        <v>#N/A</v>
      </c>
      <c r="AC87" s="19" t="e">
        <f aca="false">IF(W87="",NA(),Y87)</f>
        <v>#N/A</v>
      </c>
    </row>
    <row r="88" customFormat="false" ht="15" hidden="false" customHeight="false" outlineLevel="0" collapsed="false">
      <c r="A88" s="10"/>
      <c r="B88" s="10"/>
      <c r="C88" s="7"/>
      <c r="D88" s="7"/>
      <c r="E88" s="7"/>
      <c r="F88" s="7"/>
      <c r="G88" s="11"/>
      <c r="H88" s="12"/>
      <c r="I88" s="12"/>
      <c r="J88" s="12"/>
      <c r="K88" s="5"/>
      <c r="L88" s="5"/>
      <c r="M88" s="5"/>
      <c r="N88" s="7"/>
      <c r="O88" s="7"/>
      <c r="P88" s="13" t="str">
        <f aca="false">IF(C88="","",IF(ISNUMBER(SEARCH("JPY",C88)),100,10000))</f>
        <v/>
      </c>
      <c r="Q88" s="14" t="str">
        <f aca="false">IF(OR(C88="",H88="",J88=""),"",ROUND((J88-H88)*P88*IF(D88="Short",-1,1),1))</f>
        <v/>
      </c>
      <c r="R88" s="14" t="str">
        <f aca="false">IF(OR(C88="",H88="",I88=""),"",ROUND(ABS(H88-I88)*P88,1))</f>
        <v/>
      </c>
      <c r="S88" s="15" t="str">
        <f aca="false">IF(OR(R88="",G88="",K88=""),"",R88*K88*G88)</f>
        <v/>
      </c>
      <c r="T88" s="15" t="str">
        <f aca="false">IF(OR(Q88="",G88="",K88=""),"",Q88*K88*G88)</f>
        <v/>
      </c>
      <c r="U88" s="15" t="str">
        <f aca="false">IF(T88="","",T88+N(L88)-N(M88))</f>
        <v/>
      </c>
      <c r="V88" s="16" t="str">
        <f aca="false">IF(OR(U88="",N(S88)=0),"",U88/S88)</f>
        <v/>
      </c>
      <c r="W88" s="13" t="str">
        <f aca="false">IF(U88="","",COUNT($U$7:U88))</f>
        <v/>
      </c>
      <c r="X88" s="17" t="str">
        <f aca="false">IF(U88="","",DATE(YEAR(IF(B88="",A88,B88)),MONTH(IF(B88="",A88,B88)),1))</f>
        <v/>
      </c>
      <c r="Y88" s="15" t="str">
        <f aca="false">IF(U88="","",N($C$3)+SUM($U$7:U88))</f>
        <v/>
      </c>
      <c r="Z88" s="15" t="str">
        <f aca="false">IF(Y88="","",Y88-MAX(N($C$3),MAX($Y$7:Y88)))</f>
        <v/>
      </c>
      <c r="AA88" s="13" t="str">
        <f aca="false">IF(U88="","",IF(U88&gt;0,"Win",IF(U88&lt;0,"Loss","Scratch")))</f>
        <v/>
      </c>
      <c r="AB88" s="18" t="e">
        <f aca="false">IF(W88="",NA(),W88)</f>
        <v>#N/A</v>
      </c>
      <c r="AC88" s="19" t="e">
        <f aca="false">IF(W88="",NA(),Y88)</f>
        <v>#N/A</v>
      </c>
    </row>
    <row r="89" customFormat="false" ht="15" hidden="false" customHeight="false" outlineLevel="0" collapsed="false">
      <c r="A89" s="10"/>
      <c r="B89" s="10"/>
      <c r="C89" s="7"/>
      <c r="D89" s="7"/>
      <c r="E89" s="7"/>
      <c r="F89" s="7"/>
      <c r="G89" s="11"/>
      <c r="H89" s="12"/>
      <c r="I89" s="12"/>
      <c r="J89" s="12"/>
      <c r="K89" s="5"/>
      <c r="L89" s="5"/>
      <c r="M89" s="5"/>
      <c r="N89" s="7"/>
      <c r="O89" s="7"/>
      <c r="P89" s="13" t="str">
        <f aca="false">IF(C89="","",IF(ISNUMBER(SEARCH("JPY",C89)),100,10000))</f>
        <v/>
      </c>
      <c r="Q89" s="14" t="str">
        <f aca="false">IF(OR(C89="",H89="",J89=""),"",ROUND((J89-H89)*P89*IF(D89="Short",-1,1),1))</f>
        <v/>
      </c>
      <c r="R89" s="14" t="str">
        <f aca="false">IF(OR(C89="",H89="",I89=""),"",ROUND(ABS(H89-I89)*P89,1))</f>
        <v/>
      </c>
      <c r="S89" s="15" t="str">
        <f aca="false">IF(OR(R89="",G89="",K89=""),"",R89*K89*G89)</f>
        <v/>
      </c>
      <c r="T89" s="15" t="str">
        <f aca="false">IF(OR(Q89="",G89="",K89=""),"",Q89*K89*G89)</f>
        <v/>
      </c>
      <c r="U89" s="15" t="str">
        <f aca="false">IF(T89="","",T89+N(L89)-N(M89))</f>
        <v/>
      </c>
      <c r="V89" s="16" t="str">
        <f aca="false">IF(OR(U89="",N(S89)=0),"",U89/S89)</f>
        <v/>
      </c>
      <c r="W89" s="13" t="str">
        <f aca="false">IF(U89="","",COUNT($U$7:U89))</f>
        <v/>
      </c>
      <c r="X89" s="17" t="str">
        <f aca="false">IF(U89="","",DATE(YEAR(IF(B89="",A89,B89)),MONTH(IF(B89="",A89,B89)),1))</f>
        <v/>
      </c>
      <c r="Y89" s="15" t="str">
        <f aca="false">IF(U89="","",N($C$3)+SUM($U$7:U89))</f>
        <v/>
      </c>
      <c r="Z89" s="15" t="str">
        <f aca="false">IF(Y89="","",Y89-MAX(N($C$3),MAX($Y$7:Y89)))</f>
        <v/>
      </c>
      <c r="AA89" s="13" t="str">
        <f aca="false">IF(U89="","",IF(U89&gt;0,"Win",IF(U89&lt;0,"Loss","Scratch")))</f>
        <v/>
      </c>
      <c r="AB89" s="18" t="e">
        <f aca="false">IF(W89="",NA(),W89)</f>
        <v>#N/A</v>
      </c>
      <c r="AC89" s="19" t="e">
        <f aca="false">IF(W89="",NA(),Y89)</f>
        <v>#N/A</v>
      </c>
    </row>
    <row r="90" customFormat="false" ht="15" hidden="false" customHeight="false" outlineLevel="0" collapsed="false">
      <c r="A90" s="10"/>
      <c r="B90" s="10"/>
      <c r="C90" s="7"/>
      <c r="D90" s="7"/>
      <c r="E90" s="7"/>
      <c r="F90" s="7"/>
      <c r="G90" s="11"/>
      <c r="H90" s="12"/>
      <c r="I90" s="12"/>
      <c r="J90" s="12"/>
      <c r="K90" s="5"/>
      <c r="L90" s="5"/>
      <c r="M90" s="5"/>
      <c r="N90" s="7"/>
      <c r="O90" s="7"/>
      <c r="P90" s="13" t="str">
        <f aca="false">IF(C90="","",IF(ISNUMBER(SEARCH("JPY",C90)),100,10000))</f>
        <v/>
      </c>
      <c r="Q90" s="14" t="str">
        <f aca="false">IF(OR(C90="",H90="",J90=""),"",ROUND((J90-H90)*P90*IF(D90="Short",-1,1),1))</f>
        <v/>
      </c>
      <c r="R90" s="14" t="str">
        <f aca="false">IF(OR(C90="",H90="",I90=""),"",ROUND(ABS(H90-I90)*P90,1))</f>
        <v/>
      </c>
      <c r="S90" s="15" t="str">
        <f aca="false">IF(OR(R90="",G90="",K90=""),"",R90*K90*G90)</f>
        <v/>
      </c>
      <c r="T90" s="15" t="str">
        <f aca="false">IF(OR(Q90="",G90="",K90=""),"",Q90*K90*G90)</f>
        <v/>
      </c>
      <c r="U90" s="15" t="str">
        <f aca="false">IF(T90="","",T90+N(L90)-N(M90))</f>
        <v/>
      </c>
      <c r="V90" s="16" t="str">
        <f aca="false">IF(OR(U90="",N(S90)=0),"",U90/S90)</f>
        <v/>
      </c>
      <c r="W90" s="13" t="str">
        <f aca="false">IF(U90="","",COUNT($U$7:U90))</f>
        <v/>
      </c>
      <c r="X90" s="17" t="str">
        <f aca="false">IF(U90="","",DATE(YEAR(IF(B90="",A90,B90)),MONTH(IF(B90="",A90,B90)),1))</f>
        <v/>
      </c>
      <c r="Y90" s="15" t="str">
        <f aca="false">IF(U90="","",N($C$3)+SUM($U$7:U90))</f>
        <v/>
      </c>
      <c r="Z90" s="15" t="str">
        <f aca="false">IF(Y90="","",Y90-MAX(N($C$3),MAX($Y$7:Y90)))</f>
        <v/>
      </c>
      <c r="AA90" s="13" t="str">
        <f aca="false">IF(U90="","",IF(U90&gt;0,"Win",IF(U90&lt;0,"Loss","Scratch")))</f>
        <v/>
      </c>
      <c r="AB90" s="18" t="e">
        <f aca="false">IF(W90="",NA(),W90)</f>
        <v>#N/A</v>
      </c>
      <c r="AC90" s="19" t="e">
        <f aca="false">IF(W90="",NA(),Y90)</f>
        <v>#N/A</v>
      </c>
    </row>
    <row r="91" customFormat="false" ht="15" hidden="false" customHeight="false" outlineLevel="0" collapsed="false">
      <c r="A91" s="10"/>
      <c r="B91" s="10"/>
      <c r="C91" s="7"/>
      <c r="D91" s="7"/>
      <c r="E91" s="7"/>
      <c r="F91" s="7"/>
      <c r="G91" s="11"/>
      <c r="H91" s="12"/>
      <c r="I91" s="12"/>
      <c r="J91" s="12"/>
      <c r="K91" s="5"/>
      <c r="L91" s="5"/>
      <c r="M91" s="5"/>
      <c r="N91" s="7"/>
      <c r="O91" s="7"/>
      <c r="P91" s="13" t="str">
        <f aca="false">IF(C91="","",IF(ISNUMBER(SEARCH("JPY",C91)),100,10000))</f>
        <v/>
      </c>
      <c r="Q91" s="14" t="str">
        <f aca="false">IF(OR(C91="",H91="",J91=""),"",ROUND((J91-H91)*P91*IF(D91="Short",-1,1),1))</f>
        <v/>
      </c>
      <c r="R91" s="14" t="str">
        <f aca="false">IF(OR(C91="",H91="",I91=""),"",ROUND(ABS(H91-I91)*P91,1))</f>
        <v/>
      </c>
      <c r="S91" s="15" t="str">
        <f aca="false">IF(OR(R91="",G91="",K91=""),"",R91*K91*G91)</f>
        <v/>
      </c>
      <c r="T91" s="15" t="str">
        <f aca="false">IF(OR(Q91="",G91="",K91=""),"",Q91*K91*G91)</f>
        <v/>
      </c>
      <c r="U91" s="15" t="str">
        <f aca="false">IF(T91="","",T91+N(L91)-N(M91))</f>
        <v/>
      </c>
      <c r="V91" s="16" t="str">
        <f aca="false">IF(OR(U91="",N(S91)=0),"",U91/S91)</f>
        <v/>
      </c>
      <c r="W91" s="13" t="str">
        <f aca="false">IF(U91="","",COUNT($U$7:U91))</f>
        <v/>
      </c>
      <c r="X91" s="17" t="str">
        <f aca="false">IF(U91="","",DATE(YEAR(IF(B91="",A91,B91)),MONTH(IF(B91="",A91,B91)),1))</f>
        <v/>
      </c>
      <c r="Y91" s="15" t="str">
        <f aca="false">IF(U91="","",N($C$3)+SUM($U$7:U91))</f>
        <v/>
      </c>
      <c r="Z91" s="15" t="str">
        <f aca="false">IF(Y91="","",Y91-MAX(N($C$3),MAX($Y$7:Y91)))</f>
        <v/>
      </c>
      <c r="AA91" s="13" t="str">
        <f aca="false">IF(U91="","",IF(U91&gt;0,"Win",IF(U91&lt;0,"Loss","Scratch")))</f>
        <v/>
      </c>
      <c r="AB91" s="18" t="e">
        <f aca="false">IF(W91="",NA(),W91)</f>
        <v>#N/A</v>
      </c>
      <c r="AC91" s="19" t="e">
        <f aca="false">IF(W91="",NA(),Y91)</f>
        <v>#N/A</v>
      </c>
    </row>
    <row r="92" customFormat="false" ht="15" hidden="false" customHeight="false" outlineLevel="0" collapsed="false">
      <c r="A92" s="10"/>
      <c r="B92" s="10"/>
      <c r="C92" s="7"/>
      <c r="D92" s="7"/>
      <c r="E92" s="7"/>
      <c r="F92" s="7"/>
      <c r="G92" s="11"/>
      <c r="H92" s="12"/>
      <c r="I92" s="12"/>
      <c r="J92" s="12"/>
      <c r="K92" s="5"/>
      <c r="L92" s="5"/>
      <c r="M92" s="5"/>
      <c r="N92" s="7"/>
      <c r="O92" s="7"/>
      <c r="P92" s="13" t="str">
        <f aca="false">IF(C92="","",IF(ISNUMBER(SEARCH("JPY",C92)),100,10000))</f>
        <v/>
      </c>
      <c r="Q92" s="14" t="str">
        <f aca="false">IF(OR(C92="",H92="",J92=""),"",ROUND((J92-H92)*P92*IF(D92="Short",-1,1),1))</f>
        <v/>
      </c>
      <c r="R92" s="14" t="str">
        <f aca="false">IF(OR(C92="",H92="",I92=""),"",ROUND(ABS(H92-I92)*P92,1))</f>
        <v/>
      </c>
      <c r="S92" s="15" t="str">
        <f aca="false">IF(OR(R92="",G92="",K92=""),"",R92*K92*G92)</f>
        <v/>
      </c>
      <c r="T92" s="15" t="str">
        <f aca="false">IF(OR(Q92="",G92="",K92=""),"",Q92*K92*G92)</f>
        <v/>
      </c>
      <c r="U92" s="15" t="str">
        <f aca="false">IF(T92="","",T92+N(L92)-N(M92))</f>
        <v/>
      </c>
      <c r="V92" s="16" t="str">
        <f aca="false">IF(OR(U92="",N(S92)=0),"",U92/S92)</f>
        <v/>
      </c>
      <c r="W92" s="13" t="str">
        <f aca="false">IF(U92="","",COUNT($U$7:U92))</f>
        <v/>
      </c>
      <c r="X92" s="17" t="str">
        <f aca="false">IF(U92="","",DATE(YEAR(IF(B92="",A92,B92)),MONTH(IF(B92="",A92,B92)),1))</f>
        <v/>
      </c>
      <c r="Y92" s="15" t="str">
        <f aca="false">IF(U92="","",N($C$3)+SUM($U$7:U92))</f>
        <v/>
      </c>
      <c r="Z92" s="15" t="str">
        <f aca="false">IF(Y92="","",Y92-MAX(N($C$3),MAX($Y$7:Y92)))</f>
        <v/>
      </c>
      <c r="AA92" s="13" t="str">
        <f aca="false">IF(U92="","",IF(U92&gt;0,"Win",IF(U92&lt;0,"Loss","Scratch")))</f>
        <v/>
      </c>
      <c r="AB92" s="18" t="e">
        <f aca="false">IF(W92="",NA(),W92)</f>
        <v>#N/A</v>
      </c>
      <c r="AC92" s="19" t="e">
        <f aca="false">IF(W92="",NA(),Y92)</f>
        <v>#N/A</v>
      </c>
    </row>
    <row r="93" customFormat="false" ht="15" hidden="false" customHeight="false" outlineLevel="0" collapsed="false">
      <c r="A93" s="10"/>
      <c r="B93" s="10"/>
      <c r="C93" s="7"/>
      <c r="D93" s="7"/>
      <c r="E93" s="7"/>
      <c r="F93" s="7"/>
      <c r="G93" s="11"/>
      <c r="H93" s="12"/>
      <c r="I93" s="12"/>
      <c r="J93" s="12"/>
      <c r="K93" s="5"/>
      <c r="L93" s="5"/>
      <c r="M93" s="5"/>
      <c r="N93" s="7"/>
      <c r="O93" s="7"/>
      <c r="P93" s="13" t="str">
        <f aca="false">IF(C93="","",IF(ISNUMBER(SEARCH("JPY",C93)),100,10000))</f>
        <v/>
      </c>
      <c r="Q93" s="14" t="str">
        <f aca="false">IF(OR(C93="",H93="",J93=""),"",ROUND((J93-H93)*P93*IF(D93="Short",-1,1),1))</f>
        <v/>
      </c>
      <c r="R93" s="14" t="str">
        <f aca="false">IF(OR(C93="",H93="",I93=""),"",ROUND(ABS(H93-I93)*P93,1))</f>
        <v/>
      </c>
      <c r="S93" s="15" t="str">
        <f aca="false">IF(OR(R93="",G93="",K93=""),"",R93*K93*G93)</f>
        <v/>
      </c>
      <c r="T93" s="15" t="str">
        <f aca="false">IF(OR(Q93="",G93="",K93=""),"",Q93*K93*G93)</f>
        <v/>
      </c>
      <c r="U93" s="15" t="str">
        <f aca="false">IF(T93="","",T93+N(L93)-N(M93))</f>
        <v/>
      </c>
      <c r="V93" s="16" t="str">
        <f aca="false">IF(OR(U93="",N(S93)=0),"",U93/S93)</f>
        <v/>
      </c>
      <c r="W93" s="13" t="str">
        <f aca="false">IF(U93="","",COUNT($U$7:U93))</f>
        <v/>
      </c>
      <c r="X93" s="17" t="str">
        <f aca="false">IF(U93="","",DATE(YEAR(IF(B93="",A93,B93)),MONTH(IF(B93="",A93,B93)),1))</f>
        <v/>
      </c>
      <c r="Y93" s="15" t="str">
        <f aca="false">IF(U93="","",N($C$3)+SUM($U$7:U93))</f>
        <v/>
      </c>
      <c r="Z93" s="15" t="str">
        <f aca="false">IF(Y93="","",Y93-MAX(N($C$3),MAX($Y$7:Y93)))</f>
        <v/>
      </c>
      <c r="AA93" s="13" t="str">
        <f aca="false">IF(U93="","",IF(U93&gt;0,"Win",IF(U93&lt;0,"Loss","Scratch")))</f>
        <v/>
      </c>
      <c r="AB93" s="18" t="e">
        <f aca="false">IF(W93="",NA(),W93)</f>
        <v>#N/A</v>
      </c>
      <c r="AC93" s="19" t="e">
        <f aca="false">IF(W93="",NA(),Y93)</f>
        <v>#N/A</v>
      </c>
    </row>
    <row r="94" customFormat="false" ht="15" hidden="false" customHeight="false" outlineLevel="0" collapsed="false">
      <c r="A94" s="10"/>
      <c r="B94" s="10"/>
      <c r="C94" s="7"/>
      <c r="D94" s="7"/>
      <c r="E94" s="7"/>
      <c r="F94" s="7"/>
      <c r="G94" s="11"/>
      <c r="H94" s="12"/>
      <c r="I94" s="12"/>
      <c r="J94" s="12"/>
      <c r="K94" s="5"/>
      <c r="L94" s="5"/>
      <c r="M94" s="5"/>
      <c r="N94" s="7"/>
      <c r="O94" s="7"/>
      <c r="P94" s="13" t="str">
        <f aca="false">IF(C94="","",IF(ISNUMBER(SEARCH("JPY",C94)),100,10000))</f>
        <v/>
      </c>
      <c r="Q94" s="14" t="str">
        <f aca="false">IF(OR(C94="",H94="",J94=""),"",ROUND((J94-H94)*P94*IF(D94="Short",-1,1),1))</f>
        <v/>
      </c>
      <c r="R94" s="14" t="str">
        <f aca="false">IF(OR(C94="",H94="",I94=""),"",ROUND(ABS(H94-I94)*P94,1))</f>
        <v/>
      </c>
      <c r="S94" s="15" t="str">
        <f aca="false">IF(OR(R94="",G94="",K94=""),"",R94*K94*G94)</f>
        <v/>
      </c>
      <c r="T94" s="15" t="str">
        <f aca="false">IF(OR(Q94="",G94="",K94=""),"",Q94*K94*G94)</f>
        <v/>
      </c>
      <c r="U94" s="15" t="str">
        <f aca="false">IF(T94="","",T94+N(L94)-N(M94))</f>
        <v/>
      </c>
      <c r="V94" s="16" t="str">
        <f aca="false">IF(OR(U94="",N(S94)=0),"",U94/S94)</f>
        <v/>
      </c>
      <c r="W94" s="13" t="str">
        <f aca="false">IF(U94="","",COUNT($U$7:U94))</f>
        <v/>
      </c>
      <c r="X94" s="17" t="str">
        <f aca="false">IF(U94="","",DATE(YEAR(IF(B94="",A94,B94)),MONTH(IF(B94="",A94,B94)),1))</f>
        <v/>
      </c>
      <c r="Y94" s="15" t="str">
        <f aca="false">IF(U94="","",N($C$3)+SUM($U$7:U94))</f>
        <v/>
      </c>
      <c r="Z94" s="15" t="str">
        <f aca="false">IF(Y94="","",Y94-MAX(N($C$3),MAX($Y$7:Y94)))</f>
        <v/>
      </c>
      <c r="AA94" s="13" t="str">
        <f aca="false">IF(U94="","",IF(U94&gt;0,"Win",IF(U94&lt;0,"Loss","Scratch")))</f>
        <v/>
      </c>
      <c r="AB94" s="18" t="e">
        <f aca="false">IF(W94="",NA(),W94)</f>
        <v>#N/A</v>
      </c>
      <c r="AC94" s="19" t="e">
        <f aca="false">IF(W94="",NA(),Y94)</f>
        <v>#N/A</v>
      </c>
    </row>
    <row r="95" customFormat="false" ht="15" hidden="false" customHeight="false" outlineLevel="0" collapsed="false">
      <c r="A95" s="10"/>
      <c r="B95" s="10"/>
      <c r="C95" s="7"/>
      <c r="D95" s="7"/>
      <c r="E95" s="7"/>
      <c r="F95" s="7"/>
      <c r="G95" s="11"/>
      <c r="H95" s="12"/>
      <c r="I95" s="12"/>
      <c r="J95" s="12"/>
      <c r="K95" s="5"/>
      <c r="L95" s="5"/>
      <c r="M95" s="5"/>
      <c r="N95" s="7"/>
      <c r="O95" s="7"/>
      <c r="P95" s="13" t="str">
        <f aca="false">IF(C95="","",IF(ISNUMBER(SEARCH("JPY",C95)),100,10000))</f>
        <v/>
      </c>
      <c r="Q95" s="14" t="str">
        <f aca="false">IF(OR(C95="",H95="",J95=""),"",ROUND((J95-H95)*P95*IF(D95="Short",-1,1),1))</f>
        <v/>
      </c>
      <c r="R95" s="14" t="str">
        <f aca="false">IF(OR(C95="",H95="",I95=""),"",ROUND(ABS(H95-I95)*P95,1))</f>
        <v/>
      </c>
      <c r="S95" s="15" t="str">
        <f aca="false">IF(OR(R95="",G95="",K95=""),"",R95*K95*G95)</f>
        <v/>
      </c>
      <c r="T95" s="15" t="str">
        <f aca="false">IF(OR(Q95="",G95="",K95=""),"",Q95*K95*G95)</f>
        <v/>
      </c>
      <c r="U95" s="15" t="str">
        <f aca="false">IF(T95="","",T95+N(L95)-N(M95))</f>
        <v/>
      </c>
      <c r="V95" s="16" t="str">
        <f aca="false">IF(OR(U95="",N(S95)=0),"",U95/S95)</f>
        <v/>
      </c>
      <c r="W95" s="13" t="str">
        <f aca="false">IF(U95="","",COUNT($U$7:U95))</f>
        <v/>
      </c>
      <c r="X95" s="17" t="str">
        <f aca="false">IF(U95="","",DATE(YEAR(IF(B95="",A95,B95)),MONTH(IF(B95="",A95,B95)),1))</f>
        <v/>
      </c>
      <c r="Y95" s="15" t="str">
        <f aca="false">IF(U95="","",N($C$3)+SUM($U$7:U95))</f>
        <v/>
      </c>
      <c r="Z95" s="15" t="str">
        <f aca="false">IF(Y95="","",Y95-MAX(N($C$3),MAX($Y$7:Y95)))</f>
        <v/>
      </c>
      <c r="AA95" s="13" t="str">
        <f aca="false">IF(U95="","",IF(U95&gt;0,"Win",IF(U95&lt;0,"Loss","Scratch")))</f>
        <v/>
      </c>
      <c r="AB95" s="18" t="e">
        <f aca="false">IF(W95="",NA(),W95)</f>
        <v>#N/A</v>
      </c>
      <c r="AC95" s="19" t="e">
        <f aca="false">IF(W95="",NA(),Y95)</f>
        <v>#N/A</v>
      </c>
    </row>
    <row r="96" customFormat="false" ht="15" hidden="false" customHeight="false" outlineLevel="0" collapsed="false">
      <c r="A96" s="10"/>
      <c r="B96" s="10"/>
      <c r="C96" s="7"/>
      <c r="D96" s="7"/>
      <c r="E96" s="7"/>
      <c r="F96" s="7"/>
      <c r="G96" s="11"/>
      <c r="H96" s="12"/>
      <c r="I96" s="12"/>
      <c r="J96" s="12"/>
      <c r="K96" s="5"/>
      <c r="L96" s="5"/>
      <c r="M96" s="5"/>
      <c r="N96" s="7"/>
      <c r="O96" s="7"/>
      <c r="P96" s="13" t="str">
        <f aca="false">IF(C96="","",IF(ISNUMBER(SEARCH("JPY",C96)),100,10000))</f>
        <v/>
      </c>
      <c r="Q96" s="14" t="str">
        <f aca="false">IF(OR(C96="",H96="",J96=""),"",ROUND((J96-H96)*P96*IF(D96="Short",-1,1),1))</f>
        <v/>
      </c>
      <c r="R96" s="14" t="str">
        <f aca="false">IF(OR(C96="",H96="",I96=""),"",ROUND(ABS(H96-I96)*P96,1))</f>
        <v/>
      </c>
      <c r="S96" s="15" t="str">
        <f aca="false">IF(OR(R96="",G96="",K96=""),"",R96*K96*G96)</f>
        <v/>
      </c>
      <c r="T96" s="15" t="str">
        <f aca="false">IF(OR(Q96="",G96="",K96=""),"",Q96*K96*G96)</f>
        <v/>
      </c>
      <c r="U96" s="15" t="str">
        <f aca="false">IF(T96="","",T96+N(L96)-N(M96))</f>
        <v/>
      </c>
      <c r="V96" s="16" t="str">
        <f aca="false">IF(OR(U96="",N(S96)=0),"",U96/S96)</f>
        <v/>
      </c>
      <c r="W96" s="13" t="str">
        <f aca="false">IF(U96="","",COUNT($U$7:U96))</f>
        <v/>
      </c>
      <c r="X96" s="17" t="str">
        <f aca="false">IF(U96="","",DATE(YEAR(IF(B96="",A96,B96)),MONTH(IF(B96="",A96,B96)),1))</f>
        <v/>
      </c>
      <c r="Y96" s="15" t="str">
        <f aca="false">IF(U96="","",N($C$3)+SUM($U$7:U96))</f>
        <v/>
      </c>
      <c r="Z96" s="15" t="str">
        <f aca="false">IF(Y96="","",Y96-MAX(N($C$3),MAX($Y$7:Y96)))</f>
        <v/>
      </c>
      <c r="AA96" s="13" t="str">
        <f aca="false">IF(U96="","",IF(U96&gt;0,"Win",IF(U96&lt;0,"Loss","Scratch")))</f>
        <v/>
      </c>
      <c r="AB96" s="18" t="e">
        <f aca="false">IF(W96="",NA(),W96)</f>
        <v>#N/A</v>
      </c>
      <c r="AC96" s="19" t="e">
        <f aca="false">IF(W96="",NA(),Y96)</f>
        <v>#N/A</v>
      </c>
    </row>
    <row r="97" customFormat="false" ht="15" hidden="false" customHeight="false" outlineLevel="0" collapsed="false">
      <c r="A97" s="10"/>
      <c r="B97" s="10"/>
      <c r="C97" s="7"/>
      <c r="D97" s="7"/>
      <c r="E97" s="7"/>
      <c r="F97" s="7"/>
      <c r="G97" s="11"/>
      <c r="H97" s="12"/>
      <c r="I97" s="12"/>
      <c r="J97" s="12"/>
      <c r="K97" s="5"/>
      <c r="L97" s="5"/>
      <c r="M97" s="5"/>
      <c r="N97" s="7"/>
      <c r="O97" s="7"/>
      <c r="P97" s="13" t="str">
        <f aca="false">IF(C97="","",IF(ISNUMBER(SEARCH("JPY",C97)),100,10000))</f>
        <v/>
      </c>
      <c r="Q97" s="14" t="str">
        <f aca="false">IF(OR(C97="",H97="",J97=""),"",ROUND((J97-H97)*P97*IF(D97="Short",-1,1),1))</f>
        <v/>
      </c>
      <c r="R97" s="14" t="str">
        <f aca="false">IF(OR(C97="",H97="",I97=""),"",ROUND(ABS(H97-I97)*P97,1))</f>
        <v/>
      </c>
      <c r="S97" s="15" t="str">
        <f aca="false">IF(OR(R97="",G97="",K97=""),"",R97*K97*G97)</f>
        <v/>
      </c>
      <c r="T97" s="15" t="str">
        <f aca="false">IF(OR(Q97="",G97="",K97=""),"",Q97*K97*G97)</f>
        <v/>
      </c>
      <c r="U97" s="15" t="str">
        <f aca="false">IF(T97="","",T97+N(L97)-N(M97))</f>
        <v/>
      </c>
      <c r="V97" s="16" t="str">
        <f aca="false">IF(OR(U97="",N(S97)=0),"",U97/S97)</f>
        <v/>
      </c>
      <c r="W97" s="13" t="str">
        <f aca="false">IF(U97="","",COUNT($U$7:U97))</f>
        <v/>
      </c>
      <c r="X97" s="17" t="str">
        <f aca="false">IF(U97="","",DATE(YEAR(IF(B97="",A97,B97)),MONTH(IF(B97="",A97,B97)),1))</f>
        <v/>
      </c>
      <c r="Y97" s="15" t="str">
        <f aca="false">IF(U97="","",N($C$3)+SUM($U$7:U97))</f>
        <v/>
      </c>
      <c r="Z97" s="15" t="str">
        <f aca="false">IF(Y97="","",Y97-MAX(N($C$3),MAX($Y$7:Y97)))</f>
        <v/>
      </c>
      <c r="AA97" s="13" t="str">
        <f aca="false">IF(U97="","",IF(U97&gt;0,"Win",IF(U97&lt;0,"Loss","Scratch")))</f>
        <v/>
      </c>
      <c r="AB97" s="18" t="e">
        <f aca="false">IF(W97="",NA(),W97)</f>
        <v>#N/A</v>
      </c>
      <c r="AC97" s="19" t="e">
        <f aca="false">IF(W97="",NA(),Y97)</f>
        <v>#N/A</v>
      </c>
    </row>
    <row r="98" customFormat="false" ht="15" hidden="false" customHeight="false" outlineLevel="0" collapsed="false">
      <c r="A98" s="10"/>
      <c r="B98" s="10"/>
      <c r="C98" s="7"/>
      <c r="D98" s="7"/>
      <c r="E98" s="7"/>
      <c r="F98" s="7"/>
      <c r="G98" s="11"/>
      <c r="H98" s="12"/>
      <c r="I98" s="12"/>
      <c r="J98" s="12"/>
      <c r="K98" s="5"/>
      <c r="L98" s="5"/>
      <c r="M98" s="5"/>
      <c r="N98" s="7"/>
      <c r="O98" s="7"/>
      <c r="P98" s="13" t="str">
        <f aca="false">IF(C98="","",IF(ISNUMBER(SEARCH("JPY",C98)),100,10000))</f>
        <v/>
      </c>
      <c r="Q98" s="14" t="str">
        <f aca="false">IF(OR(C98="",H98="",J98=""),"",ROUND((J98-H98)*P98*IF(D98="Short",-1,1),1))</f>
        <v/>
      </c>
      <c r="R98" s="14" t="str">
        <f aca="false">IF(OR(C98="",H98="",I98=""),"",ROUND(ABS(H98-I98)*P98,1))</f>
        <v/>
      </c>
      <c r="S98" s="15" t="str">
        <f aca="false">IF(OR(R98="",G98="",K98=""),"",R98*K98*G98)</f>
        <v/>
      </c>
      <c r="T98" s="15" t="str">
        <f aca="false">IF(OR(Q98="",G98="",K98=""),"",Q98*K98*G98)</f>
        <v/>
      </c>
      <c r="U98" s="15" t="str">
        <f aca="false">IF(T98="","",T98+N(L98)-N(M98))</f>
        <v/>
      </c>
      <c r="V98" s="16" t="str">
        <f aca="false">IF(OR(U98="",N(S98)=0),"",U98/S98)</f>
        <v/>
      </c>
      <c r="W98" s="13" t="str">
        <f aca="false">IF(U98="","",COUNT($U$7:U98))</f>
        <v/>
      </c>
      <c r="X98" s="17" t="str">
        <f aca="false">IF(U98="","",DATE(YEAR(IF(B98="",A98,B98)),MONTH(IF(B98="",A98,B98)),1))</f>
        <v/>
      </c>
      <c r="Y98" s="15" t="str">
        <f aca="false">IF(U98="","",N($C$3)+SUM($U$7:U98))</f>
        <v/>
      </c>
      <c r="Z98" s="15" t="str">
        <f aca="false">IF(Y98="","",Y98-MAX(N($C$3),MAX($Y$7:Y98)))</f>
        <v/>
      </c>
      <c r="AA98" s="13" t="str">
        <f aca="false">IF(U98="","",IF(U98&gt;0,"Win",IF(U98&lt;0,"Loss","Scratch")))</f>
        <v/>
      </c>
      <c r="AB98" s="18" t="e">
        <f aca="false">IF(W98="",NA(),W98)</f>
        <v>#N/A</v>
      </c>
      <c r="AC98" s="19" t="e">
        <f aca="false">IF(W98="",NA(),Y98)</f>
        <v>#N/A</v>
      </c>
    </row>
    <row r="99" customFormat="false" ht="15" hidden="false" customHeight="false" outlineLevel="0" collapsed="false">
      <c r="A99" s="10"/>
      <c r="B99" s="10"/>
      <c r="C99" s="7"/>
      <c r="D99" s="7"/>
      <c r="E99" s="7"/>
      <c r="F99" s="7"/>
      <c r="G99" s="11"/>
      <c r="H99" s="12"/>
      <c r="I99" s="12"/>
      <c r="J99" s="12"/>
      <c r="K99" s="5"/>
      <c r="L99" s="5"/>
      <c r="M99" s="5"/>
      <c r="N99" s="7"/>
      <c r="O99" s="7"/>
      <c r="P99" s="13" t="str">
        <f aca="false">IF(C99="","",IF(ISNUMBER(SEARCH("JPY",C99)),100,10000))</f>
        <v/>
      </c>
      <c r="Q99" s="14" t="str">
        <f aca="false">IF(OR(C99="",H99="",J99=""),"",ROUND((J99-H99)*P99*IF(D99="Short",-1,1),1))</f>
        <v/>
      </c>
      <c r="R99" s="14" t="str">
        <f aca="false">IF(OR(C99="",H99="",I99=""),"",ROUND(ABS(H99-I99)*P99,1))</f>
        <v/>
      </c>
      <c r="S99" s="15" t="str">
        <f aca="false">IF(OR(R99="",G99="",K99=""),"",R99*K99*G99)</f>
        <v/>
      </c>
      <c r="T99" s="15" t="str">
        <f aca="false">IF(OR(Q99="",G99="",K99=""),"",Q99*K99*G99)</f>
        <v/>
      </c>
      <c r="U99" s="15" t="str">
        <f aca="false">IF(T99="","",T99+N(L99)-N(M99))</f>
        <v/>
      </c>
      <c r="V99" s="16" t="str">
        <f aca="false">IF(OR(U99="",N(S99)=0),"",U99/S99)</f>
        <v/>
      </c>
      <c r="W99" s="13" t="str">
        <f aca="false">IF(U99="","",COUNT($U$7:U99))</f>
        <v/>
      </c>
      <c r="X99" s="17" t="str">
        <f aca="false">IF(U99="","",DATE(YEAR(IF(B99="",A99,B99)),MONTH(IF(B99="",A99,B99)),1))</f>
        <v/>
      </c>
      <c r="Y99" s="15" t="str">
        <f aca="false">IF(U99="","",N($C$3)+SUM($U$7:U99))</f>
        <v/>
      </c>
      <c r="Z99" s="15" t="str">
        <f aca="false">IF(Y99="","",Y99-MAX(N($C$3),MAX($Y$7:Y99)))</f>
        <v/>
      </c>
      <c r="AA99" s="13" t="str">
        <f aca="false">IF(U99="","",IF(U99&gt;0,"Win",IF(U99&lt;0,"Loss","Scratch")))</f>
        <v/>
      </c>
      <c r="AB99" s="18" t="e">
        <f aca="false">IF(W99="",NA(),W99)</f>
        <v>#N/A</v>
      </c>
      <c r="AC99" s="19" t="e">
        <f aca="false">IF(W99="",NA(),Y99)</f>
        <v>#N/A</v>
      </c>
    </row>
    <row r="100" customFormat="false" ht="15" hidden="false" customHeight="false" outlineLevel="0" collapsed="false">
      <c r="A100" s="10"/>
      <c r="B100" s="10"/>
      <c r="C100" s="7"/>
      <c r="D100" s="7"/>
      <c r="E100" s="7"/>
      <c r="F100" s="7"/>
      <c r="G100" s="11"/>
      <c r="H100" s="12"/>
      <c r="I100" s="12"/>
      <c r="J100" s="12"/>
      <c r="K100" s="5"/>
      <c r="L100" s="5"/>
      <c r="M100" s="5"/>
      <c r="N100" s="7"/>
      <c r="O100" s="7"/>
      <c r="P100" s="13" t="str">
        <f aca="false">IF(C100="","",IF(ISNUMBER(SEARCH("JPY",C100)),100,10000))</f>
        <v/>
      </c>
      <c r="Q100" s="14" t="str">
        <f aca="false">IF(OR(C100="",H100="",J100=""),"",ROUND((J100-H100)*P100*IF(D100="Short",-1,1),1))</f>
        <v/>
      </c>
      <c r="R100" s="14" t="str">
        <f aca="false">IF(OR(C100="",H100="",I100=""),"",ROUND(ABS(H100-I100)*P100,1))</f>
        <v/>
      </c>
      <c r="S100" s="15" t="str">
        <f aca="false">IF(OR(R100="",G100="",K100=""),"",R100*K100*G100)</f>
        <v/>
      </c>
      <c r="T100" s="15" t="str">
        <f aca="false">IF(OR(Q100="",G100="",K100=""),"",Q100*K100*G100)</f>
        <v/>
      </c>
      <c r="U100" s="15" t="str">
        <f aca="false">IF(T100="","",T100+N(L100)-N(M100))</f>
        <v/>
      </c>
      <c r="V100" s="16" t="str">
        <f aca="false">IF(OR(U100="",N(S100)=0),"",U100/S100)</f>
        <v/>
      </c>
      <c r="W100" s="13" t="str">
        <f aca="false">IF(U100="","",COUNT($U$7:U100))</f>
        <v/>
      </c>
      <c r="X100" s="17" t="str">
        <f aca="false">IF(U100="","",DATE(YEAR(IF(B100="",A100,B100)),MONTH(IF(B100="",A100,B100)),1))</f>
        <v/>
      </c>
      <c r="Y100" s="15" t="str">
        <f aca="false">IF(U100="","",N($C$3)+SUM($U$7:U100))</f>
        <v/>
      </c>
      <c r="Z100" s="15" t="str">
        <f aca="false">IF(Y100="","",Y100-MAX(N($C$3),MAX($Y$7:Y100)))</f>
        <v/>
      </c>
      <c r="AA100" s="13" t="str">
        <f aca="false">IF(U100="","",IF(U100&gt;0,"Win",IF(U100&lt;0,"Loss","Scratch")))</f>
        <v/>
      </c>
      <c r="AB100" s="18" t="e">
        <f aca="false">IF(W100="",NA(),W100)</f>
        <v>#N/A</v>
      </c>
      <c r="AC100" s="19" t="e">
        <f aca="false">IF(W100="",NA(),Y100)</f>
        <v>#N/A</v>
      </c>
    </row>
    <row r="101" customFormat="false" ht="15" hidden="false" customHeight="false" outlineLevel="0" collapsed="false">
      <c r="A101" s="10"/>
      <c r="B101" s="10"/>
      <c r="C101" s="7"/>
      <c r="D101" s="7"/>
      <c r="E101" s="7"/>
      <c r="F101" s="7"/>
      <c r="G101" s="11"/>
      <c r="H101" s="12"/>
      <c r="I101" s="12"/>
      <c r="J101" s="12"/>
      <c r="K101" s="5"/>
      <c r="L101" s="5"/>
      <c r="M101" s="5"/>
      <c r="N101" s="7"/>
      <c r="O101" s="7"/>
      <c r="P101" s="13" t="str">
        <f aca="false">IF(C101="","",IF(ISNUMBER(SEARCH("JPY",C101)),100,10000))</f>
        <v/>
      </c>
      <c r="Q101" s="14" t="str">
        <f aca="false">IF(OR(C101="",H101="",J101=""),"",ROUND((J101-H101)*P101*IF(D101="Short",-1,1),1))</f>
        <v/>
      </c>
      <c r="R101" s="14" t="str">
        <f aca="false">IF(OR(C101="",H101="",I101=""),"",ROUND(ABS(H101-I101)*P101,1))</f>
        <v/>
      </c>
      <c r="S101" s="15" t="str">
        <f aca="false">IF(OR(R101="",G101="",K101=""),"",R101*K101*G101)</f>
        <v/>
      </c>
      <c r="T101" s="15" t="str">
        <f aca="false">IF(OR(Q101="",G101="",K101=""),"",Q101*K101*G101)</f>
        <v/>
      </c>
      <c r="U101" s="15" t="str">
        <f aca="false">IF(T101="","",T101+N(L101)-N(M101))</f>
        <v/>
      </c>
      <c r="V101" s="16" t="str">
        <f aca="false">IF(OR(U101="",N(S101)=0),"",U101/S101)</f>
        <v/>
      </c>
      <c r="W101" s="13" t="str">
        <f aca="false">IF(U101="","",COUNT($U$7:U101))</f>
        <v/>
      </c>
      <c r="X101" s="17" t="str">
        <f aca="false">IF(U101="","",DATE(YEAR(IF(B101="",A101,B101)),MONTH(IF(B101="",A101,B101)),1))</f>
        <v/>
      </c>
      <c r="Y101" s="15" t="str">
        <f aca="false">IF(U101="","",N($C$3)+SUM($U$7:U101))</f>
        <v/>
      </c>
      <c r="Z101" s="15" t="str">
        <f aca="false">IF(Y101="","",Y101-MAX(N($C$3),MAX($Y$7:Y101)))</f>
        <v/>
      </c>
      <c r="AA101" s="13" t="str">
        <f aca="false">IF(U101="","",IF(U101&gt;0,"Win",IF(U101&lt;0,"Loss","Scratch")))</f>
        <v/>
      </c>
      <c r="AB101" s="18" t="e">
        <f aca="false">IF(W101="",NA(),W101)</f>
        <v>#N/A</v>
      </c>
      <c r="AC101" s="19" t="e">
        <f aca="false">IF(W101="",NA(),Y101)</f>
        <v>#N/A</v>
      </c>
    </row>
    <row r="102" customFormat="false" ht="15" hidden="false" customHeight="false" outlineLevel="0" collapsed="false">
      <c r="A102" s="10"/>
      <c r="B102" s="10"/>
      <c r="C102" s="7"/>
      <c r="D102" s="7"/>
      <c r="E102" s="7"/>
      <c r="F102" s="7"/>
      <c r="G102" s="11"/>
      <c r="H102" s="12"/>
      <c r="I102" s="12"/>
      <c r="J102" s="12"/>
      <c r="K102" s="5"/>
      <c r="L102" s="5"/>
      <c r="M102" s="5"/>
      <c r="N102" s="7"/>
      <c r="O102" s="7"/>
      <c r="P102" s="13" t="str">
        <f aca="false">IF(C102="","",IF(ISNUMBER(SEARCH("JPY",C102)),100,10000))</f>
        <v/>
      </c>
      <c r="Q102" s="14" t="str">
        <f aca="false">IF(OR(C102="",H102="",J102=""),"",ROUND((J102-H102)*P102*IF(D102="Short",-1,1),1))</f>
        <v/>
      </c>
      <c r="R102" s="14" t="str">
        <f aca="false">IF(OR(C102="",H102="",I102=""),"",ROUND(ABS(H102-I102)*P102,1))</f>
        <v/>
      </c>
      <c r="S102" s="15" t="str">
        <f aca="false">IF(OR(R102="",G102="",K102=""),"",R102*K102*G102)</f>
        <v/>
      </c>
      <c r="T102" s="15" t="str">
        <f aca="false">IF(OR(Q102="",G102="",K102=""),"",Q102*K102*G102)</f>
        <v/>
      </c>
      <c r="U102" s="15" t="str">
        <f aca="false">IF(T102="","",T102+N(L102)-N(M102))</f>
        <v/>
      </c>
      <c r="V102" s="16" t="str">
        <f aca="false">IF(OR(U102="",N(S102)=0),"",U102/S102)</f>
        <v/>
      </c>
      <c r="W102" s="13" t="str">
        <f aca="false">IF(U102="","",COUNT($U$7:U102))</f>
        <v/>
      </c>
      <c r="X102" s="17" t="str">
        <f aca="false">IF(U102="","",DATE(YEAR(IF(B102="",A102,B102)),MONTH(IF(B102="",A102,B102)),1))</f>
        <v/>
      </c>
      <c r="Y102" s="15" t="str">
        <f aca="false">IF(U102="","",N($C$3)+SUM($U$7:U102))</f>
        <v/>
      </c>
      <c r="Z102" s="15" t="str">
        <f aca="false">IF(Y102="","",Y102-MAX(N($C$3),MAX($Y$7:Y102)))</f>
        <v/>
      </c>
      <c r="AA102" s="13" t="str">
        <f aca="false">IF(U102="","",IF(U102&gt;0,"Win",IF(U102&lt;0,"Loss","Scratch")))</f>
        <v/>
      </c>
      <c r="AB102" s="18" t="e">
        <f aca="false">IF(W102="",NA(),W102)</f>
        <v>#N/A</v>
      </c>
      <c r="AC102" s="19" t="e">
        <f aca="false">IF(W102="",NA(),Y102)</f>
        <v>#N/A</v>
      </c>
    </row>
    <row r="103" customFormat="false" ht="15" hidden="false" customHeight="false" outlineLevel="0" collapsed="false">
      <c r="A103" s="10"/>
      <c r="B103" s="10"/>
      <c r="C103" s="7"/>
      <c r="D103" s="7"/>
      <c r="E103" s="7"/>
      <c r="F103" s="7"/>
      <c r="G103" s="11"/>
      <c r="H103" s="12"/>
      <c r="I103" s="12"/>
      <c r="J103" s="12"/>
      <c r="K103" s="5"/>
      <c r="L103" s="5"/>
      <c r="M103" s="5"/>
      <c r="N103" s="7"/>
      <c r="O103" s="7"/>
      <c r="P103" s="13" t="str">
        <f aca="false">IF(C103="","",IF(ISNUMBER(SEARCH("JPY",C103)),100,10000))</f>
        <v/>
      </c>
      <c r="Q103" s="14" t="str">
        <f aca="false">IF(OR(C103="",H103="",J103=""),"",ROUND((J103-H103)*P103*IF(D103="Short",-1,1),1))</f>
        <v/>
      </c>
      <c r="R103" s="14" t="str">
        <f aca="false">IF(OR(C103="",H103="",I103=""),"",ROUND(ABS(H103-I103)*P103,1))</f>
        <v/>
      </c>
      <c r="S103" s="15" t="str">
        <f aca="false">IF(OR(R103="",G103="",K103=""),"",R103*K103*G103)</f>
        <v/>
      </c>
      <c r="T103" s="15" t="str">
        <f aca="false">IF(OR(Q103="",G103="",K103=""),"",Q103*K103*G103)</f>
        <v/>
      </c>
      <c r="U103" s="15" t="str">
        <f aca="false">IF(T103="","",T103+N(L103)-N(M103))</f>
        <v/>
      </c>
      <c r="V103" s="16" t="str">
        <f aca="false">IF(OR(U103="",N(S103)=0),"",U103/S103)</f>
        <v/>
      </c>
      <c r="W103" s="13" t="str">
        <f aca="false">IF(U103="","",COUNT($U$7:U103))</f>
        <v/>
      </c>
      <c r="X103" s="17" t="str">
        <f aca="false">IF(U103="","",DATE(YEAR(IF(B103="",A103,B103)),MONTH(IF(B103="",A103,B103)),1))</f>
        <v/>
      </c>
      <c r="Y103" s="15" t="str">
        <f aca="false">IF(U103="","",N($C$3)+SUM($U$7:U103))</f>
        <v/>
      </c>
      <c r="Z103" s="15" t="str">
        <f aca="false">IF(Y103="","",Y103-MAX(N($C$3),MAX($Y$7:Y103)))</f>
        <v/>
      </c>
      <c r="AA103" s="13" t="str">
        <f aca="false">IF(U103="","",IF(U103&gt;0,"Win",IF(U103&lt;0,"Loss","Scratch")))</f>
        <v/>
      </c>
      <c r="AB103" s="18" t="e">
        <f aca="false">IF(W103="",NA(),W103)</f>
        <v>#N/A</v>
      </c>
      <c r="AC103" s="19" t="e">
        <f aca="false">IF(W103="",NA(),Y103)</f>
        <v>#N/A</v>
      </c>
    </row>
    <row r="104" customFormat="false" ht="15" hidden="false" customHeight="false" outlineLevel="0" collapsed="false">
      <c r="A104" s="10"/>
      <c r="B104" s="10"/>
      <c r="C104" s="7"/>
      <c r="D104" s="7"/>
      <c r="E104" s="7"/>
      <c r="F104" s="7"/>
      <c r="G104" s="11"/>
      <c r="H104" s="12"/>
      <c r="I104" s="12"/>
      <c r="J104" s="12"/>
      <c r="K104" s="5"/>
      <c r="L104" s="5"/>
      <c r="M104" s="5"/>
      <c r="N104" s="7"/>
      <c r="O104" s="7"/>
      <c r="P104" s="13" t="str">
        <f aca="false">IF(C104="","",IF(ISNUMBER(SEARCH("JPY",C104)),100,10000))</f>
        <v/>
      </c>
      <c r="Q104" s="14" t="str">
        <f aca="false">IF(OR(C104="",H104="",J104=""),"",ROUND((J104-H104)*P104*IF(D104="Short",-1,1),1))</f>
        <v/>
      </c>
      <c r="R104" s="14" t="str">
        <f aca="false">IF(OR(C104="",H104="",I104=""),"",ROUND(ABS(H104-I104)*P104,1))</f>
        <v/>
      </c>
      <c r="S104" s="15" t="str">
        <f aca="false">IF(OR(R104="",G104="",K104=""),"",R104*K104*G104)</f>
        <v/>
      </c>
      <c r="T104" s="15" t="str">
        <f aca="false">IF(OR(Q104="",G104="",K104=""),"",Q104*K104*G104)</f>
        <v/>
      </c>
      <c r="U104" s="15" t="str">
        <f aca="false">IF(T104="","",T104+N(L104)-N(M104))</f>
        <v/>
      </c>
      <c r="V104" s="16" t="str">
        <f aca="false">IF(OR(U104="",N(S104)=0),"",U104/S104)</f>
        <v/>
      </c>
      <c r="W104" s="13" t="str">
        <f aca="false">IF(U104="","",COUNT($U$7:U104))</f>
        <v/>
      </c>
      <c r="X104" s="17" t="str">
        <f aca="false">IF(U104="","",DATE(YEAR(IF(B104="",A104,B104)),MONTH(IF(B104="",A104,B104)),1))</f>
        <v/>
      </c>
      <c r="Y104" s="15" t="str">
        <f aca="false">IF(U104="","",N($C$3)+SUM($U$7:U104))</f>
        <v/>
      </c>
      <c r="Z104" s="15" t="str">
        <f aca="false">IF(Y104="","",Y104-MAX(N($C$3),MAX($Y$7:Y104)))</f>
        <v/>
      </c>
      <c r="AA104" s="13" t="str">
        <f aca="false">IF(U104="","",IF(U104&gt;0,"Win",IF(U104&lt;0,"Loss","Scratch")))</f>
        <v/>
      </c>
      <c r="AB104" s="18" t="e">
        <f aca="false">IF(W104="",NA(),W104)</f>
        <v>#N/A</v>
      </c>
      <c r="AC104" s="19" t="e">
        <f aca="false">IF(W104="",NA(),Y104)</f>
        <v>#N/A</v>
      </c>
    </row>
    <row r="105" customFormat="false" ht="15" hidden="false" customHeight="false" outlineLevel="0" collapsed="false">
      <c r="A105" s="10"/>
      <c r="B105" s="10"/>
      <c r="C105" s="7"/>
      <c r="D105" s="7"/>
      <c r="E105" s="7"/>
      <c r="F105" s="7"/>
      <c r="G105" s="11"/>
      <c r="H105" s="12"/>
      <c r="I105" s="12"/>
      <c r="J105" s="12"/>
      <c r="K105" s="5"/>
      <c r="L105" s="5"/>
      <c r="M105" s="5"/>
      <c r="N105" s="7"/>
      <c r="O105" s="7"/>
      <c r="P105" s="13" t="str">
        <f aca="false">IF(C105="","",IF(ISNUMBER(SEARCH("JPY",C105)),100,10000))</f>
        <v/>
      </c>
      <c r="Q105" s="14" t="str">
        <f aca="false">IF(OR(C105="",H105="",J105=""),"",ROUND((J105-H105)*P105*IF(D105="Short",-1,1),1))</f>
        <v/>
      </c>
      <c r="R105" s="14" t="str">
        <f aca="false">IF(OR(C105="",H105="",I105=""),"",ROUND(ABS(H105-I105)*P105,1))</f>
        <v/>
      </c>
      <c r="S105" s="15" t="str">
        <f aca="false">IF(OR(R105="",G105="",K105=""),"",R105*K105*G105)</f>
        <v/>
      </c>
      <c r="T105" s="15" t="str">
        <f aca="false">IF(OR(Q105="",G105="",K105=""),"",Q105*K105*G105)</f>
        <v/>
      </c>
      <c r="U105" s="15" t="str">
        <f aca="false">IF(T105="","",T105+N(L105)-N(M105))</f>
        <v/>
      </c>
      <c r="V105" s="16" t="str">
        <f aca="false">IF(OR(U105="",N(S105)=0),"",U105/S105)</f>
        <v/>
      </c>
      <c r="W105" s="13" t="str">
        <f aca="false">IF(U105="","",COUNT($U$7:U105))</f>
        <v/>
      </c>
      <c r="X105" s="17" t="str">
        <f aca="false">IF(U105="","",DATE(YEAR(IF(B105="",A105,B105)),MONTH(IF(B105="",A105,B105)),1))</f>
        <v/>
      </c>
      <c r="Y105" s="15" t="str">
        <f aca="false">IF(U105="","",N($C$3)+SUM($U$7:U105))</f>
        <v/>
      </c>
      <c r="Z105" s="15" t="str">
        <f aca="false">IF(Y105="","",Y105-MAX(N($C$3),MAX($Y$7:Y105)))</f>
        <v/>
      </c>
      <c r="AA105" s="13" t="str">
        <f aca="false">IF(U105="","",IF(U105&gt;0,"Win",IF(U105&lt;0,"Loss","Scratch")))</f>
        <v/>
      </c>
      <c r="AB105" s="18" t="e">
        <f aca="false">IF(W105="",NA(),W105)</f>
        <v>#N/A</v>
      </c>
      <c r="AC105" s="19" t="e">
        <f aca="false">IF(W105="",NA(),Y105)</f>
        <v>#N/A</v>
      </c>
    </row>
    <row r="106" customFormat="false" ht="15" hidden="false" customHeight="false" outlineLevel="0" collapsed="false">
      <c r="A106" s="10"/>
      <c r="B106" s="10"/>
      <c r="C106" s="7"/>
      <c r="D106" s="7"/>
      <c r="E106" s="7"/>
      <c r="F106" s="7"/>
      <c r="G106" s="11"/>
      <c r="H106" s="12"/>
      <c r="I106" s="12"/>
      <c r="J106" s="12"/>
      <c r="K106" s="5"/>
      <c r="L106" s="5"/>
      <c r="M106" s="5"/>
      <c r="N106" s="7"/>
      <c r="O106" s="7"/>
      <c r="P106" s="13" t="str">
        <f aca="false">IF(C106="","",IF(ISNUMBER(SEARCH("JPY",C106)),100,10000))</f>
        <v/>
      </c>
      <c r="Q106" s="14" t="str">
        <f aca="false">IF(OR(C106="",H106="",J106=""),"",ROUND((J106-H106)*P106*IF(D106="Short",-1,1),1))</f>
        <v/>
      </c>
      <c r="R106" s="14" t="str">
        <f aca="false">IF(OR(C106="",H106="",I106=""),"",ROUND(ABS(H106-I106)*P106,1))</f>
        <v/>
      </c>
      <c r="S106" s="15" t="str">
        <f aca="false">IF(OR(R106="",G106="",K106=""),"",R106*K106*G106)</f>
        <v/>
      </c>
      <c r="T106" s="15" t="str">
        <f aca="false">IF(OR(Q106="",G106="",K106=""),"",Q106*K106*G106)</f>
        <v/>
      </c>
      <c r="U106" s="15" t="str">
        <f aca="false">IF(T106="","",T106+N(L106)-N(M106))</f>
        <v/>
      </c>
      <c r="V106" s="16" t="str">
        <f aca="false">IF(OR(U106="",N(S106)=0),"",U106/S106)</f>
        <v/>
      </c>
      <c r="W106" s="13" t="str">
        <f aca="false">IF(U106="","",COUNT($U$7:U106))</f>
        <v/>
      </c>
      <c r="X106" s="17" t="str">
        <f aca="false">IF(U106="","",DATE(YEAR(IF(B106="",A106,B106)),MONTH(IF(B106="",A106,B106)),1))</f>
        <v/>
      </c>
      <c r="Y106" s="15" t="str">
        <f aca="false">IF(U106="","",N($C$3)+SUM($U$7:U106))</f>
        <v/>
      </c>
      <c r="Z106" s="15" t="str">
        <f aca="false">IF(Y106="","",Y106-MAX(N($C$3),MAX($Y$7:Y106)))</f>
        <v/>
      </c>
      <c r="AA106" s="13" t="str">
        <f aca="false">IF(U106="","",IF(U106&gt;0,"Win",IF(U106&lt;0,"Loss","Scratch")))</f>
        <v/>
      </c>
      <c r="AB106" s="18" t="e">
        <f aca="false">IF(W106="",NA(),W106)</f>
        <v>#N/A</v>
      </c>
      <c r="AC106" s="19" t="e">
        <f aca="false">IF(W106="",NA(),Y106)</f>
        <v>#N/A</v>
      </c>
    </row>
    <row r="107" customFormat="false" ht="15" hidden="false" customHeight="false" outlineLevel="0" collapsed="false">
      <c r="A107" s="10"/>
      <c r="B107" s="10"/>
      <c r="C107" s="7"/>
      <c r="D107" s="7"/>
      <c r="E107" s="7"/>
      <c r="F107" s="7"/>
      <c r="G107" s="11"/>
      <c r="H107" s="12"/>
      <c r="I107" s="12"/>
      <c r="J107" s="12"/>
      <c r="K107" s="5"/>
      <c r="L107" s="5"/>
      <c r="M107" s="5"/>
      <c r="N107" s="7"/>
      <c r="O107" s="7"/>
      <c r="P107" s="13" t="str">
        <f aca="false">IF(C107="","",IF(ISNUMBER(SEARCH("JPY",C107)),100,10000))</f>
        <v/>
      </c>
      <c r="Q107" s="14" t="str">
        <f aca="false">IF(OR(C107="",H107="",J107=""),"",ROUND((J107-H107)*P107*IF(D107="Short",-1,1),1))</f>
        <v/>
      </c>
      <c r="R107" s="14" t="str">
        <f aca="false">IF(OR(C107="",H107="",I107=""),"",ROUND(ABS(H107-I107)*P107,1))</f>
        <v/>
      </c>
      <c r="S107" s="15" t="str">
        <f aca="false">IF(OR(R107="",G107="",K107=""),"",R107*K107*G107)</f>
        <v/>
      </c>
      <c r="T107" s="15" t="str">
        <f aca="false">IF(OR(Q107="",G107="",K107=""),"",Q107*K107*G107)</f>
        <v/>
      </c>
      <c r="U107" s="15" t="str">
        <f aca="false">IF(T107="","",T107+N(L107)-N(M107))</f>
        <v/>
      </c>
      <c r="V107" s="16" t="str">
        <f aca="false">IF(OR(U107="",N(S107)=0),"",U107/S107)</f>
        <v/>
      </c>
      <c r="W107" s="13" t="str">
        <f aca="false">IF(U107="","",COUNT($U$7:U107))</f>
        <v/>
      </c>
      <c r="X107" s="17" t="str">
        <f aca="false">IF(U107="","",DATE(YEAR(IF(B107="",A107,B107)),MONTH(IF(B107="",A107,B107)),1))</f>
        <v/>
      </c>
      <c r="Y107" s="15" t="str">
        <f aca="false">IF(U107="","",N($C$3)+SUM($U$7:U107))</f>
        <v/>
      </c>
      <c r="Z107" s="15" t="str">
        <f aca="false">IF(Y107="","",Y107-MAX(N($C$3),MAX($Y$7:Y107)))</f>
        <v/>
      </c>
      <c r="AA107" s="13" t="str">
        <f aca="false">IF(U107="","",IF(U107&gt;0,"Win",IF(U107&lt;0,"Loss","Scratch")))</f>
        <v/>
      </c>
      <c r="AB107" s="18" t="e">
        <f aca="false">IF(W107="",NA(),W107)</f>
        <v>#N/A</v>
      </c>
      <c r="AC107" s="19" t="e">
        <f aca="false">IF(W107="",NA(),Y107)</f>
        <v>#N/A</v>
      </c>
    </row>
    <row r="108" customFormat="false" ht="15" hidden="false" customHeight="false" outlineLevel="0" collapsed="false">
      <c r="A108" s="10"/>
      <c r="B108" s="10"/>
      <c r="C108" s="7"/>
      <c r="D108" s="7"/>
      <c r="E108" s="7"/>
      <c r="F108" s="7"/>
      <c r="G108" s="11"/>
      <c r="H108" s="12"/>
      <c r="I108" s="12"/>
      <c r="J108" s="12"/>
      <c r="K108" s="5"/>
      <c r="L108" s="5"/>
      <c r="M108" s="5"/>
      <c r="N108" s="7"/>
      <c r="O108" s="7"/>
      <c r="P108" s="13" t="str">
        <f aca="false">IF(C108="","",IF(ISNUMBER(SEARCH("JPY",C108)),100,10000))</f>
        <v/>
      </c>
      <c r="Q108" s="14" t="str">
        <f aca="false">IF(OR(C108="",H108="",J108=""),"",ROUND((J108-H108)*P108*IF(D108="Short",-1,1),1))</f>
        <v/>
      </c>
      <c r="R108" s="14" t="str">
        <f aca="false">IF(OR(C108="",H108="",I108=""),"",ROUND(ABS(H108-I108)*P108,1))</f>
        <v/>
      </c>
      <c r="S108" s="15" t="str">
        <f aca="false">IF(OR(R108="",G108="",K108=""),"",R108*K108*G108)</f>
        <v/>
      </c>
      <c r="T108" s="15" t="str">
        <f aca="false">IF(OR(Q108="",G108="",K108=""),"",Q108*K108*G108)</f>
        <v/>
      </c>
      <c r="U108" s="15" t="str">
        <f aca="false">IF(T108="","",T108+N(L108)-N(M108))</f>
        <v/>
      </c>
      <c r="V108" s="16" t="str">
        <f aca="false">IF(OR(U108="",N(S108)=0),"",U108/S108)</f>
        <v/>
      </c>
      <c r="W108" s="13" t="str">
        <f aca="false">IF(U108="","",COUNT($U$7:U108))</f>
        <v/>
      </c>
      <c r="X108" s="17" t="str">
        <f aca="false">IF(U108="","",DATE(YEAR(IF(B108="",A108,B108)),MONTH(IF(B108="",A108,B108)),1))</f>
        <v/>
      </c>
      <c r="Y108" s="15" t="str">
        <f aca="false">IF(U108="","",N($C$3)+SUM($U$7:U108))</f>
        <v/>
      </c>
      <c r="Z108" s="15" t="str">
        <f aca="false">IF(Y108="","",Y108-MAX(N($C$3),MAX($Y$7:Y108)))</f>
        <v/>
      </c>
      <c r="AA108" s="13" t="str">
        <f aca="false">IF(U108="","",IF(U108&gt;0,"Win",IF(U108&lt;0,"Loss","Scratch")))</f>
        <v/>
      </c>
      <c r="AB108" s="18" t="e">
        <f aca="false">IF(W108="",NA(),W108)</f>
        <v>#N/A</v>
      </c>
      <c r="AC108" s="19" t="e">
        <f aca="false">IF(W108="",NA(),Y108)</f>
        <v>#N/A</v>
      </c>
    </row>
    <row r="109" customFormat="false" ht="15" hidden="false" customHeight="false" outlineLevel="0" collapsed="false">
      <c r="A109" s="10"/>
      <c r="B109" s="10"/>
      <c r="C109" s="7"/>
      <c r="D109" s="7"/>
      <c r="E109" s="7"/>
      <c r="F109" s="7"/>
      <c r="G109" s="11"/>
      <c r="H109" s="12"/>
      <c r="I109" s="12"/>
      <c r="J109" s="12"/>
      <c r="K109" s="5"/>
      <c r="L109" s="5"/>
      <c r="M109" s="5"/>
      <c r="N109" s="7"/>
      <c r="O109" s="7"/>
      <c r="P109" s="13" t="str">
        <f aca="false">IF(C109="","",IF(ISNUMBER(SEARCH("JPY",C109)),100,10000))</f>
        <v/>
      </c>
      <c r="Q109" s="14" t="str">
        <f aca="false">IF(OR(C109="",H109="",J109=""),"",ROUND((J109-H109)*P109*IF(D109="Short",-1,1),1))</f>
        <v/>
      </c>
      <c r="R109" s="14" t="str">
        <f aca="false">IF(OR(C109="",H109="",I109=""),"",ROUND(ABS(H109-I109)*P109,1))</f>
        <v/>
      </c>
      <c r="S109" s="15" t="str">
        <f aca="false">IF(OR(R109="",G109="",K109=""),"",R109*K109*G109)</f>
        <v/>
      </c>
      <c r="T109" s="15" t="str">
        <f aca="false">IF(OR(Q109="",G109="",K109=""),"",Q109*K109*G109)</f>
        <v/>
      </c>
      <c r="U109" s="15" t="str">
        <f aca="false">IF(T109="","",T109+N(L109)-N(M109))</f>
        <v/>
      </c>
      <c r="V109" s="16" t="str">
        <f aca="false">IF(OR(U109="",N(S109)=0),"",U109/S109)</f>
        <v/>
      </c>
      <c r="W109" s="13" t="str">
        <f aca="false">IF(U109="","",COUNT($U$7:U109))</f>
        <v/>
      </c>
      <c r="X109" s="17" t="str">
        <f aca="false">IF(U109="","",DATE(YEAR(IF(B109="",A109,B109)),MONTH(IF(B109="",A109,B109)),1))</f>
        <v/>
      </c>
      <c r="Y109" s="15" t="str">
        <f aca="false">IF(U109="","",N($C$3)+SUM($U$7:U109))</f>
        <v/>
      </c>
      <c r="Z109" s="15" t="str">
        <f aca="false">IF(Y109="","",Y109-MAX(N($C$3),MAX($Y$7:Y109)))</f>
        <v/>
      </c>
      <c r="AA109" s="13" t="str">
        <f aca="false">IF(U109="","",IF(U109&gt;0,"Win",IF(U109&lt;0,"Loss","Scratch")))</f>
        <v/>
      </c>
      <c r="AB109" s="18" t="e">
        <f aca="false">IF(W109="",NA(),W109)</f>
        <v>#N/A</v>
      </c>
      <c r="AC109" s="19" t="e">
        <f aca="false">IF(W109="",NA(),Y109)</f>
        <v>#N/A</v>
      </c>
    </row>
    <row r="110" customFormat="false" ht="15" hidden="false" customHeight="false" outlineLevel="0" collapsed="false">
      <c r="A110" s="10"/>
      <c r="B110" s="10"/>
      <c r="C110" s="7"/>
      <c r="D110" s="7"/>
      <c r="E110" s="7"/>
      <c r="F110" s="7"/>
      <c r="G110" s="11"/>
      <c r="H110" s="12"/>
      <c r="I110" s="12"/>
      <c r="J110" s="12"/>
      <c r="K110" s="5"/>
      <c r="L110" s="5"/>
      <c r="M110" s="5"/>
      <c r="N110" s="7"/>
      <c r="O110" s="7"/>
      <c r="P110" s="13" t="str">
        <f aca="false">IF(C110="","",IF(ISNUMBER(SEARCH("JPY",C110)),100,10000))</f>
        <v/>
      </c>
      <c r="Q110" s="14" t="str">
        <f aca="false">IF(OR(C110="",H110="",J110=""),"",ROUND((J110-H110)*P110*IF(D110="Short",-1,1),1))</f>
        <v/>
      </c>
      <c r="R110" s="14" t="str">
        <f aca="false">IF(OR(C110="",H110="",I110=""),"",ROUND(ABS(H110-I110)*P110,1))</f>
        <v/>
      </c>
      <c r="S110" s="15" t="str">
        <f aca="false">IF(OR(R110="",G110="",K110=""),"",R110*K110*G110)</f>
        <v/>
      </c>
      <c r="T110" s="15" t="str">
        <f aca="false">IF(OR(Q110="",G110="",K110=""),"",Q110*K110*G110)</f>
        <v/>
      </c>
      <c r="U110" s="15" t="str">
        <f aca="false">IF(T110="","",T110+N(L110)-N(M110))</f>
        <v/>
      </c>
      <c r="V110" s="16" t="str">
        <f aca="false">IF(OR(U110="",N(S110)=0),"",U110/S110)</f>
        <v/>
      </c>
      <c r="W110" s="13" t="str">
        <f aca="false">IF(U110="","",COUNT($U$7:U110))</f>
        <v/>
      </c>
      <c r="X110" s="17" t="str">
        <f aca="false">IF(U110="","",DATE(YEAR(IF(B110="",A110,B110)),MONTH(IF(B110="",A110,B110)),1))</f>
        <v/>
      </c>
      <c r="Y110" s="15" t="str">
        <f aca="false">IF(U110="","",N($C$3)+SUM($U$7:U110))</f>
        <v/>
      </c>
      <c r="Z110" s="15" t="str">
        <f aca="false">IF(Y110="","",Y110-MAX(N($C$3),MAX($Y$7:Y110)))</f>
        <v/>
      </c>
      <c r="AA110" s="13" t="str">
        <f aca="false">IF(U110="","",IF(U110&gt;0,"Win",IF(U110&lt;0,"Loss","Scratch")))</f>
        <v/>
      </c>
      <c r="AB110" s="18" t="e">
        <f aca="false">IF(W110="",NA(),W110)</f>
        <v>#N/A</v>
      </c>
      <c r="AC110" s="19" t="e">
        <f aca="false">IF(W110="",NA(),Y110)</f>
        <v>#N/A</v>
      </c>
    </row>
    <row r="111" customFormat="false" ht="15" hidden="false" customHeight="false" outlineLevel="0" collapsed="false">
      <c r="A111" s="10"/>
      <c r="B111" s="10"/>
      <c r="C111" s="7"/>
      <c r="D111" s="7"/>
      <c r="E111" s="7"/>
      <c r="F111" s="7"/>
      <c r="G111" s="11"/>
      <c r="H111" s="12"/>
      <c r="I111" s="12"/>
      <c r="J111" s="12"/>
      <c r="K111" s="5"/>
      <c r="L111" s="5"/>
      <c r="M111" s="5"/>
      <c r="N111" s="7"/>
      <c r="O111" s="7"/>
      <c r="P111" s="13" t="str">
        <f aca="false">IF(C111="","",IF(ISNUMBER(SEARCH("JPY",C111)),100,10000))</f>
        <v/>
      </c>
      <c r="Q111" s="14" t="str">
        <f aca="false">IF(OR(C111="",H111="",J111=""),"",ROUND((J111-H111)*P111*IF(D111="Short",-1,1),1))</f>
        <v/>
      </c>
      <c r="R111" s="14" t="str">
        <f aca="false">IF(OR(C111="",H111="",I111=""),"",ROUND(ABS(H111-I111)*P111,1))</f>
        <v/>
      </c>
      <c r="S111" s="15" t="str">
        <f aca="false">IF(OR(R111="",G111="",K111=""),"",R111*K111*G111)</f>
        <v/>
      </c>
      <c r="T111" s="15" t="str">
        <f aca="false">IF(OR(Q111="",G111="",K111=""),"",Q111*K111*G111)</f>
        <v/>
      </c>
      <c r="U111" s="15" t="str">
        <f aca="false">IF(T111="","",T111+N(L111)-N(M111))</f>
        <v/>
      </c>
      <c r="V111" s="16" t="str">
        <f aca="false">IF(OR(U111="",N(S111)=0),"",U111/S111)</f>
        <v/>
      </c>
      <c r="W111" s="13" t="str">
        <f aca="false">IF(U111="","",COUNT($U$7:U111))</f>
        <v/>
      </c>
      <c r="X111" s="17" t="str">
        <f aca="false">IF(U111="","",DATE(YEAR(IF(B111="",A111,B111)),MONTH(IF(B111="",A111,B111)),1))</f>
        <v/>
      </c>
      <c r="Y111" s="15" t="str">
        <f aca="false">IF(U111="","",N($C$3)+SUM($U$7:U111))</f>
        <v/>
      </c>
      <c r="Z111" s="15" t="str">
        <f aca="false">IF(Y111="","",Y111-MAX(N($C$3),MAX($Y$7:Y111)))</f>
        <v/>
      </c>
      <c r="AA111" s="13" t="str">
        <f aca="false">IF(U111="","",IF(U111&gt;0,"Win",IF(U111&lt;0,"Loss","Scratch")))</f>
        <v/>
      </c>
      <c r="AB111" s="18" t="e">
        <f aca="false">IF(W111="",NA(),W111)</f>
        <v>#N/A</v>
      </c>
      <c r="AC111" s="19" t="e">
        <f aca="false">IF(W111="",NA(),Y111)</f>
        <v>#N/A</v>
      </c>
    </row>
    <row r="112" customFormat="false" ht="15" hidden="false" customHeight="false" outlineLevel="0" collapsed="false">
      <c r="A112" s="10"/>
      <c r="B112" s="10"/>
      <c r="C112" s="7"/>
      <c r="D112" s="7"/>
      <c r="E112" s="7"/>
      <c r="F112" s="7"/>
      <c r="G112" s="11"/>
      <c r="H112" s="12"/>
      <c r="I112" s="12"/>
      <c r="J112" s="12"/>
      <c r="K112" s="5"/>
      <c r="L112" s="5"/>
      <c r="M112" s="5"/>
      <c r="N112" s="7"/>
      <c r="O112" s="7"/>
      <c r="P112" s="13" t="str">
        <f aca="false">IF(C112="","",IF(ISNUMBER(SEARCH("JPY",C112)),100,10000))</f>
        <v/>
      </c>
      <c r="Q112" s="14" t="str">
        <f aca="false">IF(OR(C112="",H112="",J112=""),"",ROUND((J112-H112)*P112*IF(D112="Short",-1,1),1))</f>
        <v/>
      </c>
      <c r="R112" s="14" t="str">
        <f aca="false">IF(OR(C112="",H112="",I112=""),"",ROUND(ABS(H112-I112)*P112,1))</f>
        <v/>
      </c>
      <c r="S112" s="15" t="str">
        <f aca="false">IF(OR(R112="",G112="",K112=""),"",R112*K112*G112)</f>
        <v/>
      </c>
      <c r="T112" s="15" t="str">
        <f aca="false">IF(OR(Q112="",G112="",K112=""),"",Q112*K112*G112)</f>
        <v/>
      </c>
      <c r="U112" s="15" t="str">
        <f aca="false">IF(T112="","",T112+N(L112)-N(M112))</f>
        <v/>
      </c>
      <c r="V112" s="16" t="str">
        <f aca="false">IF(OR(U112="",N(S112)=0),"",U112/S112)</f>
        <v/>
      </c>
      <c r="W112" s="13" t="str">
        <f aca="false">IF(U112="","",COUNT($U$7:U112))</f>
        <v/>
      </c>
      <c r="X112" s="17" t="str">
        <f aca="false">IF(U112="","",DATE(YEAR(IF(B112="",A112,B112)),MONTH(IF(B112="",A112,B112)),1))</f>
        <v/>
      </c>
      <c r="Y112" s="15" t="str">
        <f aca="false">IF(U112="","",N($C$3)+SUM($U$7:U112))</f>
        <v/>
      </c>
      <c r="Z112" s="15" t="str">
        <f aca="false">IF(Y112="","",Y112-MAX(N($C$3),MAX($Y$7:Y112)))</f>
        <v/>
      </c>
      <c r="AA112" s="13" t="str">
        <f aca="false">IF(U112="","",IF(U112&gt;0,"Win",IF(U112&lt;0,"Loss","Scratch")))</f>
        <v/>
      </c>
      <c r="AB112" s="18" t="e">
        <f aca="false">IF(W112="",NA(),W112)</f>
        <v>#N/A</v>
      </c>
      <c r="AC112" s="19" t="e">
        <f aca="false">IF(W112="",NA(),Y112)</f>
        <v>#N/A</v>
      </c>
    </row>
    <row r="113" customFormat="false" ht="15" hidden="false" customHeight="false" outlineLevel="0" collapsed="false">
      <c r="A113" s="10"/>
      <c r="B113" s="10"/>
      <c r="C113" s="7"/>
      <c r="D113" s="7"/>
      <c r="E113" s="7"/>
      <c r="F113" s="7"/>
      <c r="G113" s="11"/>
      <c r="H113" s="12"/>
      <c r="I113" s="12"/>
      <c r="J113" s="12"/>
      <c r="K113" s="5"/>
      <c r="L113" s="5"/>
      <c r="M113" s="5"/>
      <c r="N113" s="7"/>
      <c r="O113" s="7"/>
      <c r="P113" s="13" t="str">
        <f aca="false">IF(C113="","",IF(ISNUMBER(SEARCH("JPY",C113)),100,10000))</f>
        <v/>
      </c>
      <c r="Q113" s="14" t="str">
        <f aca="false">IF(OR(C113="",H113="",J113=""),"",ROUND((J113-H113)*P113*IF(D113="Short",-1,1),1))</f>
        <v/>
      </c>
      <c r="R113" s="14" t="str">
        <f aca="false">IF(OR(C113="",H113="",I113=""),"",ROUND(ABS(H113-I113)*P113,1))</f>
        <v/>
      </c>
      <c r="S113" s="15" t="str">
        <f aca="false">IF(OR(R113="",G113="",K113=""),"",R113*K113*G113)</f>
        <v/>
      </c>
      <c r="T113" s="15" t="str">
        <f aca="false">IF(OR(Q113="",G113="",K113=""),"",Q113*K113*G113)</f>
        <v/>
      </c>
      <c r="U113" s="15" t="str">
        <f aca="false">IF(T113="","",T113+N(L113)-N(M113))</f>
        <v/>
      </c>
      <c r="V113" s="16" t="str">
        <f aca="false">IF(OR(U113="",N(S113)=0),"",U113/S113)</f>
        <v/>
      </c>
      <c r="W113" s="13" t="str">
        <f aca="false">IF(U113="","",COUNT($U$7:U113))</f>
        <v/>
      </c>
      <c r="X113" s="17" t="str">
        <f aca="false">IF(U113="","",DATE(YEAR(IF(B113="",A113,B113)),MONTH(IF(B113="",A113,B113)),1))</f>
        <v/>
      </c>
      <c r="Y113" s="15" t="str">
        <f aca="false">IF(U113="","",N($C$3)+SUM($U$7:U113))</f>
        <v/>
      </c>
      <c r="Z113" s="15" t="str">
        <f aca="false">IF(Y113="","",Y113-MAX(N($C$3),MAX($Y$7:Y113)))</f>
        <v/>
      </c>
      <c r="AA113" s="13" t="str">
        <f aca="false">IF(U113="","",IF(U113&gt;0,"Win",IF(U113&lt;0,"Loss","Scratch")))</f>
        <v/>
      </c>
      <c r="AB113" s="18" t="e">
        <f aca="false">IF(W113="",NA(),W113)</f>
        <v>#N/A</v>
      </c>
      <c r="AC113" s="19" t="e">
        <f aca="false">IF(W113="",NA(),Y113)</f>
        <v>#N/A</v>
      </c>
    </row>
    <row r="114" customFormat="false" ht="15" hidden="false" customHeight="false" outlineLevel="0" collapsed="false">
      <c r="A114" s="10"/>
      <c r="B114" s="10"/>
      <c r="C114" s="7"/>
      <c r="D114" s="7"/>
      <c r="E114" s="7"/>
      <c r="F114" s="7"/>
      <c r="G114" s="11"/>
      <c r="H114" s="12"/>
      <c r="I114" s="12"/>
      <c r="J114" s="12"/>
      <c r="K114" s="5"/>
      <c r="L114" s="5"/>
      <c r="M114" s="5"/>
      <c r="N114" s="7"/>
      <c r="O114" s="7"/>
      <c r="P114" s="13" t="str">
        <f aca="false">IF(C114="","",IF(ISNUMBER(SEARCH("JPY",C114)),100,10000))</f>
        <v/>
      </c>
      <c r="Q114" s="14" t="str">
        <f aca="false">IF(OR(C114="",H114="",J114=""),"",ROUND((J114-H114)*P114*IF(D114="Short",-1,1),1))</f>
        <v/>
      </c>
      <c r="R114" s="14" t="str">
        <f aca="false">IF(OR(C114="",H114="",I114=""),"",ROUND(ABS(H114-I114)*P114,1))</f>
        <v/>
      </c>
      <c r="S114" s="15" t="str">
        <f aca="false">IF(OR(R114="",G114="",K114=""),"",R114*K114*G114)</f>
        <v/>
      </c>
      <c r="T114" s="15" t="str">
        <f aca="false">IF(OR(Q114="",G114="",K114=""),"",Q114*K114*G114)</f>
        <v/>
      </c>
      <c r="U114" s="15" t="str">
        <f aca="false">IF(T114="","",T114+N(L114)-N(M114))</f>
        <v/>
      </c>
      <c r="V114" s="16" t="str">
        <f aca="false">IF(OR(U114="",N(S114)=0),"",U114/S114)</f>
        <v/>
      </c>
      <c r="W114" s="13" t="str">
        <f aca="false">IF(U114="","",COUNT($U$7:U114))</f>
        <v/>
      </c>
      <c r="X114" s="17" t="str">
        <f aca="false">IF(U114="","",DATE(YEAR(IF(B114="",A114,B114)),MONTH(IF(B114="",A114,B114)),1))</f>
        <v/>
      </c>
      <c r="Y114" s="15" t="str">
        <f aca="false">IF(U114="","",N($C$3)+SUM($U$7:U114))</f>
        <v/>
      </c>
      <c r="Z114" s="15" t="str">
        <f aca="false">IF(Y114="","",Y114-MAX(N($C$3),MAX($Y$7:Y114)))</f>
        <v/>
      </c>
      <c r="AA114" s="13" t="str">
        <f aca="false">IF(U114="","",IF(U114&gt;0,"Win",IF(U114&lt;0,"Loss","Scratch")))</f>
        <v/>
      </c>
      <c r="AB114" s="18" t="e">
        <f aca="false">IF(W114="",NA(),W114)</f>
        <v>#N/A</v>
      </c>
      <c r="AC114" s="19" t="e">
        <f aca="false">IF(W114="",NA(),Y114)</f>
        <v>#N/A</v>
      </c>
    </row>
    <row r="115" customFormat="false" ht="15" hidden="false" customHeight="false" outlineLevel="0" collapsed="false">
      <c r="A115" s="10"/>
      <c r="B115" s="10"/>
      <c r="C115" s="7"/>
      <c r="D115" s="7"/>
      <c r="E115" s="7"/>
      <c r="F115" s="7"/>
      <c r="G115" s="11"/>
      <c r="H115" s="12"/>
      <c r="I115" s="12"/>
      <c r="J115" s="12"/>
      <c r="K115" s="5"/>
      <c r="L115" s="5"/>
      <c r="M115" s="5"/>
      <c r="N115" s="7"/>
      <c r="O115" s="7"/>
      <c r="P115" s="13" t="str">
        <f aca="false">IF(C115="","",IF(ISNUMBER(SEARCH("JPY",C115)),100,10000))</f>
        <v/>
      </c>
      <c r="Q115" s="14" t="str">
        <f aca="false">IF(OR(C115="",H115="",J115=""),"",ROUND((J115-H115)*P115*IF(D115="Short",-1,1),1))</f>
        <v/>
      </c>
      <c r="R115" s="14" t="str">
        <f aca="false">IF(OR(C115="",H115="",I115=""),"",ROUND(ABS(H115-I115)*P115,1))</f>
        <v/>
      </c>
      <c r="S115" s="15" t="str">
        <f aca="false">IF(OR(R115="",G115="",K115=""),"",R115*K115*G115)</f>
        <v/>
      </c>
      <c r="T115" s="15" t="str">
        <f aca="false">IF(OR(Q115="",G115="",K115=""),"",Q115*K115*G115)</f>
        <v/>
      </c>
      <c r="U115" s="15" t="str">
        <f aca="false">IF(T115="","",T115+N(L115)-N(M115))</f>
        <v/>
      </c>
      <c r="V115" s="16" t="str">
        <f aca="false">IF(OR(U115="",N(S115)=0),"",U115/S115)</f>
        <v/>
      </c>
      <c r="W115" s="13" t="str">
        <f aca="false">IF(U115="","",COUNT($U$7:U115))</f>
        <v/>
      </c>
      <c r="X115" s="17" t="str">
        <f aca="false">IF(U115="","",DATE(YEAR(IF(B115="",A115,B115)),MONTH(IF(B115="",A115,B115)),1))</f>
        <v/>
      </c>
      <c r="Y115" s="15" t="str">
        <f aca="false">IF(U115="","",N($C$3)+SUM($U$7:U115))</f>
        <v/>
      </c>
      <c r="Z115" s="15" t="str">
        <f aca="false">IF(Y115="","",Y115-MAX(N($C$3),MAX($Y$7:Y115)))</f>
        <v/>
      </c>
      <c r="AA115" s="13" t="str">
        <f aca="false">IF(U115="","",IF(U115&gt;0,"Win",IF(U115&lt;0,"Loss","Scratch")))</f>
        <v/>
      </c>
      <c r="AB115" s="18" t="e">
        <f aca="false">IF(W115="",NA(),W115)</f>
        <v>#N/A</v>
      </c>
      <c r="AC115" s="19" t="e">
        <f aca="false">IF(W115="",NA(),Y115)</f>
        <v>#N/A</v>
      </c>
    </row>
    <row r="116" customFormat="false" ht="15" hidden="false" customHeight="false" outlineLevel="0" collapsed="false">
      <c r="A116" s="10"/>
      <c r="B116" s="10"/>
      <c r="C116" s="7"/>
      <c r="D116" s="7"/>
      <c r="E116" s="7"/>
      <c r="F116" s="7"/>
      <c r="G116" s="11"/>
      <c r="H116" s="12"/>
      <c r="I116" s="12"/>
      <c r="J116" s="12"/>
      <c r="K116" s="5"/>
      <c r="L116" s="5"/>
      <c r="M116" s="5"/>
      <c r="N116" s="7"/>
      <c r="O116" s="7"/>
      <c r="P116" s="13" t="str">
        <f aca="false">IF(C116="","",IF(ISNUMBER(SEARCH("JPY",C116)),100,10000))</f>
        <v/>
      </c>
      <c r="Q116" s="14" t="str">
        <f aca="false">IF(OR(C116="",H116="",J116=""),"",ROUND((J116-H116)*P116*IF(D116="Short",-1,1),1))</f>
        <v/>
      </c>
      <c r="R116" s="14" t="str">
        <f aca="false">IF(OR(C116="",H116="",I116=""),"",ROUND(ABS(H116-I116)*P116,1))</f>
        <v/>
      </c>
      <c r="S116" s="15" t="str">
        <f aca="false">IF(OR(R116="",G116="",K116=""),"",R116*K116*G116)</f>
        <v/>
      </c>
      <c r="T116" s="15" t="str">
        <f aca="false">IF(OR(Q116="",G116="",K116=""),"",Q116*K116*G116)</f>
        <v/>
      </c>
      <c r="U116" s="15" t="str">
        <f aca="false">IF(T116="","",T116+N(L116)-N(M116))</f>
        <v/>
      </c>
      <c r="V116" s="16" t="str">
        <f aca="false">IF(OR(U116="",N(S116)=0),"",U116/S116)</f>
        <v/>
      </c>
      <c r="W116" s="13" t="str">
        <f aca="false">IF(U116="","",COUNT($U$7:U116))</f>
        <v/>
      </c>
      <c r="X116" s="17" t="str">
        <f aca="false">IF(U116="","",DATE(YEAR(IF(B116="",A116,B116)),MONTH(IF(B116="",A116,B116)),1))</f>
        <v/>
      </c>
      <c r="Y116" s="15" t="str">
        <f aca="false">IF(U116="","",N($C$3)+SUM($U$7:U116))</f>
        <v/>
      </c>
      <c r="Z116" s="15" t="str">
        <f aca="false">IF(Y116="","",Y116-MAX(N($C$3),MAX($Y$7:Y116)))</f>
        <v/>
      </c>
      <c r="AA116" s="13" t="str">
        <f aca="false">IF(U116="","",IF(U116&gt;0,"Win",IF(U116&lt;0,"Loss","Scratch")))</f>
        <v/>
      </c>
      <c r="AB116" s="18" t="e">
        <f aca="false">IF(W116="",NA(),W116)</f>
        <v>#N/A</v>
      </c>
      <c r="AC116" s="19" t="e">
        <f aca="false">IF(W116="",NA(),Y116)</f>
        <v>#N/A</v>
      </c>
    </row>
    <row r="117" customFormat="false" ht="15" hidden="false" customHeight="false" outlineLevel="0" collapsed="false">
      <c r="A117" s="10"/>
      <c r="B117" s="10"/>
      <c r="C117" s="7"/>
      <c r="D117" s="7"/>
      <c r="E117" s="7"/>
      <c r="F117" s="7"/>
      <c r="G117" s="11"/>
      <c r="H117" s="12"/>
      <c r="I117" s="12"/>
      <c r="J117" s="12"/>
      <c r="K117" s="5"/>
      <c r="L117" s="5"/>
      <c r="M117" s="5"/>
      <c r="N117" s="7"/>
      <c r="O117" s="7"/>
      <c r="P117" s="13" t="str">
        <f aca="false">IF(C117="","",IF(ISNUMBER(SEARCH("JPY",C117)),100,10000))</f>
        <v/>
      </c>
      <c r="Q117" s="14" t="str">
        <f aca="false">IF(OR(C117="",H117="",J117=""),"",ROUND((J117-H117)*P117*IF(D117="Short",-1,1),1))</f>
        <v/>
      </c>
      <c r="R117" s="14" t="str">
        <f aca="false">IF(OR(C117="",H117="",I117=""),"",ROUND(ABS(H117-I117)*P117,1))</f>
        <v/>
      </c>
      <c r="S117" s="15" t="str">
        <f aca="false">IF(OR(R117="",G117="",K117=""),"",R117*K117*G117)</f>
        <v/>
      </c>
      <c r="T117" s="15" t="str">
        <f aca="false">IF(OR(Q117="",G117="",K117=""),"",Q117*K117*G117)</f>
        <v/>
      </c>
      <c r="U117" s="15" t="str">
        <f aca="false">IF(T117="","",T117+N(L117)-N(M117))</f>
        <v/>
      </c>
      <c r="V117" s="16" t="str">
        <f aca="false">IF(OR(U117="",N(S117)=0),"",U117/S117)</f>
        <v/>
      </c>
      <c r="W117" s="13" t="str">
        <f aca="false">IF(U117="","",COUNT($U$7:U117))</f>
        <v/>
      </c>
      <c r="X117" s="17" t="str">
        <f aca="false">IF(U117="","",DATE(YEAR(IF(B117="",A117,B117)),MONTH(IF(B117="",A117,B117)),1))</f>
        <v/>
      </c>
      <c r="Y117" s="15" t="str">
        <f aca="false">IF(U117="","",N($C$3)+SUM($U$7:U117))</f>
        <v/>
      </c>
      <c r="Z117" s="15" t="str">
        <f aca="false">IF(Y117="","",Y117-MAX(N($C$3),MAX($Y$7:Y117)))</f>
        <v/>
      </c>
      <c r="AA117" s="13" t="str">
        <f aca="false">IF(U117="","",IF(U117&gt;0,"Win",IF(U117&lt;0,"Loss","Scratch")))</f>
        <v/>
      </c>
      <c r="AB117" s="18" t="e">
        <f aca="false">IF(W117="",NA(),W117)</f>
        <v>#N/A</v>
      </c>
      <c r="AC117" s="19" t="e">
        <f aca="false">IF(W117="",NA(),Y117)</f>
        <v>#N/A</v>
      </c>
    </row>
    <row r="118" customFormat="false" ht="15" hidden="false" customHeight="false" outlineLevel="0" collapsed="false">
      <c r="A118" s="10"/>
      <c r="B118" s="10"/>
      <c r="C118" s="7"/>
      <c r="D118" s="7"/>
      <c r="E118" s="7"/>
      <c r="F118" s="7"/>
      <c r="G118" s="11"/>
      <c r="H118" s="12"/>
      <c r="I118" s="12"/>
      <c r="J118" s="12"/>
      <c r="K118" s="5"/>
      <c r="L118" s="5"/>
      <c r="M118" s="5"/>
      <c r="N118" s="7"/>
      <c r="O118" s="7"/>
      <c r="P118" s="13" t="str">
        <f aca="false">IF(C118="","",IF(ISNUMBER(SEARCH("JPY",C118)),100,10000))</f>
        <v/>
      </c>
      <c r="Q118" s="14" t="str">
        <f aca="false">IF(OR(C118="",H118="",J118=""),"",ROUND((J118-H118)*P118*IF(D118="Short",-1,1),1))</f>
        <v/>
      </c>
      <c r="R118" s="14" t="str">
        <f aca="false">IF(OR(C118="",H118="",I118=""),"",ROUND(ABS(H118-I118)*P118,1))</f>
        <v/>
      </c>
      <c r="S118" s="15" t="str">
        <f aca="false">IF(OR(R118="",G118="",K118=""),"",R118*K118*G118)</f>
        <v/>
      </c>
      <c r="T118" s="15" t="str">
        <f aca="false">IF(OR(Q118="",G118="",K118=""),"",Q118*K118*G118)</f>
        <v/>
      </c>
      <c r="U118" s="15" t="str">
        <f aca="false">IF(T118="","",T118+N(L118)-N(M118))</f>
        <v/>
      </c>
      <c r="V118" s="16" t="str">
        <f aca="false">IF(OR(U118="",N(S118)=0),"",U118/S118)</f>
        <v/>
      </c>
      <c r="W118" s="13" t="str">
        <f aca="false">IF(U118="","",COUNT($U$7:U118))</f>
        <v/>
      </c>
      <c r="X118" s="17" t="str">
        <f aca="false">IF(U118="","",DATE(YEAR(IF(B118="",A118,B118)),MONTH(IF(B118="",A118,B118)),1))</f>
        <v/>
      </c>
      <c r="Y118" s="15" t="str">
        <f aca="false">IF(U118="","",N($C$3)+SUM($U$7:U118))</f>
        <v/>
      </c>
      <c r="Z118" s="15" t="str">
        <f aca="false">IF(Y118="","",Y118-MAX(N($C$3),MAX($Y$7:Y118)))</f>
        <v/>
      </c>
      <c r="AA118" s="13" t="str">
        <f aca="false">IF(U118="","",IF(U118&gt;0,"Win",IF(U118&lt;0,"Loss","Scratch")))</f>
        <v/>
      </c>
      <c r="AB118" s="18" t="e">
        <f aca="false">IF(W118="",NA(),W118)</f>
        <v>#N/A</v>
      </c>
      <c r="AC118" s="19" t="e">
        <f aca="false">IF(W118="",NA(),Y118)</f>
        <v>#N/A</v>
      </c>
    </row>
    <row r="119" customFormat="false" ht="15" hidden="false" customHeight="false" outlineLevel="0" collapsed="false">
      <c r="A119" s="10"/>
      <c r="B119" s="10"/>
      <c r="C119" s="7"/>
      <c r="D119" s="7"/>
      <c r="E119" s="7"/>
      <c r="F119" s="7"/>
      <c r="G119" s="11"/>
      <c r="H119" s="12"/>
      <c r="I119" s="12"/>
      <c r="J119" s="12"/>
      <c r="K119" s="5"/>
      <c r="L119" s="5"/>
      <c r="M119" s="5"/>
      <c r="N119" s="7"/>
      <c r="O119" s="7"/>
      <c r="P119" s="13" t="str">
        <f aca="false">IF(C119="","",IF(ISNUMBER(SEARCH("JPY",C119)),100,10000))</f>
        <v/>
      </c>
      <c r="Q119" s="14" t="str">
        <f aca="false">IF(OR(C119="",H119="",J119=""),"",ROUND((J119-H119)*P119*IF(D119="Short",-1,1),1))</f>
        <v/>
      </c>
      <c r="R119" s="14" t="str">
        <f aca="false">IF(OR(C119="",H119="",I119=""),"",ROUND(ABS(H119-I119)*P119,1))</f>
        <v/>
      </c>
      <c r="S119" s="15" t="str">
        <f aca="false">IF(OR(R119="",G119="",K119=""),"",R119*K119*G119)</f>
        <v/>
      </c>
      <c r="T119" s="15" t="str">
        <f aca="false">IF(OR(Q119="",G119="",K119=""),"",Q119*K119*G119)</f>
        <v/>
      </c>
      <c r="U119" s="15" t="str">
        <f aca="false">IF(T119="","",T119+N(L119)-N(M119))</f>
        <v/>
      </c>
      <c r="V119" s="16" t="str">
        <f aca="false">IF(OR(U119="",N(S119)=0),"",U119/S119)</f>
        <v/>
      </c>
      <c r="W119" s="13" t="str">
        <f aca="false">IF(U119="","",COUNT($U$7:U119))</f>
        <v/>
      </c>
      <c r="X119" s="17" t="str">
        <f aca="false">IF(U119="","",DATE(YEAR(IF(B119="",A119,B119)),MONTH(IF(B119="",A119,B119)),1))</f>
        <v/>
      </c>
      <c r="Y119" s="15" t="str">
        <f aca="false">IF(U119="","",N($C$3)+SUM($U$7:U119))</f>
        <v/>
      </c>
      <c r="Z119" s="15" t="str">
        <f aca="false">IF(Y119="","",Y119-MAX(N($C$3),MAX($Y$7:Y119)))</f>
        <v/>
      </c>
      <c r="AA119" s="13" t="str">
        <f aca="false">IF(U119="","",IF(U119&gt;0,"Win",IF(U119&lt;0,"Loss","Scratch")))</f>
        <v/>
      </c>
      <c r="AB119" s="18" t="e">
        <f aca="false">IF(W119="",NA(),W119)</f>
        <v>#N/A</v>
      </c>
      <c r="AC119" s="19" t="e">
        <f aca="false">IF(W119="",NA(),Y119)</f>
        <v>#N/A</v>
      </c>
    </row>
    <row r="120" customFormat="false" ht="15" hidden="false" customHeight="false" outlineLevel="0" collapsed="false">
      <c r="A120" s="10"/>
      <c r="B120" s="10"/>
      <c r="C120" s="7"/>
      <c r="D120" s="7"/>
      <c r="E120" s="7"/>
      <c r="F120" s="7"/>
      <c r="G120" s="11"/>
      <c r="H120" s="12"/>
      <c r="I120" s="12"/>
      <c r="J120" s="12"/>
      <c r="K120" s="5"/>
      <c r="L120" s="5"/>
      <c r="M120" s="5"/>
      <c r="N120" s="7"/>
      <c r="O120" s="7"/>
      <c r="P120" s="13" t="str">
        <f aca="false">IF(C120="","",IF(ISNUMBER(SEARCH("JPY",C120)),100,10000))</f>
        <v/>
      </c>
      <c r="Q120" s="14" t="str">
        <f aca="false">IF(OR(C120="",H120="",J120=""),"",ROUND((J120-H120)*P120*IF(D120="Short",-1,1),1))</f>
        <v/>
      </c>
      <c r="R120" s="14" t="str">
        <f aca="false">IF(OR(C120="",H120="",I120=""),"",ROUND(ABS(H120-I120)*P120,1))</f>
        <v/>
      </c>
      <c r="S120" s="15" t="str">
        <f aca="false">IF(OR(R120="",G120="",K120=""),"",R120*K120*G120)</f>
        <v/>
      </c>
      <c r="T120" s="15" t="str">
        <f aca="false">IF(OR(Q120="",G120="",K120=""),"",Q120*K120*G120)</f>
        <v/>
      </c>
      <c r="U120" s="15" t="str">
        <f aca="false">IF(T120="","",T120+N(L120)-N(M120))</f>
        <v/>
      </c>
      <c r="V120" s="16" t="str">
        <f aca="false">IF(OR(U120="",N(S120)=0),"",U120/S120)</f>
        <v/>
      </c>
      <c r="W120" s="13" t="str">
        <f aca="false">IF(U120="","",COUNT($U$7:U120))</f>
        <v/>
      </c>
      <c r="X120" s="17" t="str">
        <f aca="false">IF(U120="","",DATE(YEAR(IF(B120="",A120,B120)),MONTH(IF(B120="",A120,B120)),1))</f>
        <v/>
      </c>
      <c r="Y120" s="15" t="str">
        <f aca="false">IF(U120="","",N($C$3)+SUM($U$7:U120))</f>
        <v/>
      </c>
      <c r="Z120" s="15" t="str">
        <f aca="false">IF(Y120="","",Y120-MAX(N($C$3),MAX($Y$7:Y120)))</f>
        <v/>
      </c>
      <c r="AA120" s="13" t="str">
        <f aca="false">IF(U120="","",IF(U120&gt;0,"Win",IF(U120&lt;0,"Loss","Scratch")))</f>
        <v/>
      </c>
      <c r="AB120" s="18" t="e">
        <f aca="false">IF(W120="",NA(),W120)</f>
        <v>#N/A</v>
      </c>
      <c r="AC120" s="19" t="e">
        <f aca="false">IF(W120="",NA(),Y120)</f>
        <v>#N/A</v>
      </c>
    </row>
    <row r="121" customFormat="false" ht="15" hidden="false" customHeight="false" outlineLevel="0" collapsed="false">
      <c r="A121" s="10"/>
      <c r="B121" s="10"/>
      <c r="C121" s="7"/>
      <c r="D121" s="7"/>
      <c r="E121" s="7"/>
      <c r="F121" s="7"/>
      <c r="G121" s="11"/>
      <c r="H121" s="12"/>
      <c r="I121" s="12"/>
      <c r="J121" s="12"/>
      <c r="K121" s="5"/>
      <c r="L121" s="5"/>
      <c r="M121" s="5"/>
      <c r="N121" s="7"/>
      <c r="O121" s="7"/>
      <c r="P121" s="13" t="str">
        <f aca="false">IF(C121="","",IF(ISNUMBER(SEARCH("JPY",C121)),100,10000))</f>
        <v/>
      </c>
      <c r="Q121" s="14" t="str">
        <f aca="false">IF(OR(C121="",H121="",J121=""),"",ROUND((J121-H121)*P121*IF(D121="Short",-1,1),1))</f>
        <v/>
      </c>
      <c r="R121" s="14" t="str">
        <f aca="false">IF(OR(C121="",H121="",I121=""),"",ROUND(ABS(H121-I121)*P121,1))</f>
        <v/>
      </c>
      <c r="S121" s="15" t="str">
        <f aca="false">IF(OR(R121="",G121="",K121=""),"",R121*K121*G121)</f>
        <v/>
      </c>
      <c r="T121" s="15" t="str">
        <f aca="false">IF(OR(Q121="",G121="",K121=""),"",Q121*K121*G121)</f>
        <v/>
      </c>
      <c r="U121" s="15" t="str">
        <f aca="false">IF(T121="","",T121+N(L121)-N(M121))</f>
        <v/>
      </c>
      <c r="V121" s="16" t="str">
        <f aca="false">IF(OR(U121="",N(S121)=0),"",U121/S121)</f>
        <v/>
      </c>
      <c r="W121" s="13" t="str">
        <f aca="false">IF(U121="","",COUNT($U$7:U121))</f>
        <v/>
      </c>
      <c r="X121" s="17" t="str">
        <f aca="false">IF(U121="","",DATE(YEAR(IF(B121="",A121,B121)),MONTH(IF(B121="",A121,B121)),1))</f>
        <v/>
      </c>
      <c r="Y121" s="15" t="str">
        <f aca="false">IF(U121="","",N($C$3)+SUM($U$7:U121))</f>
        <v/>
      </c>
      <c r="Z121" s="15" t="str">
        <f aca="false">IF(Y121="","",Y121-MAX(N($C$3),MAX($Y$7:Y121)))</f>
        <v/>
      </c>
      <c r="AA121" s="13" t="str">
        <f aca="false">IF(U121="","",IF(U121&gt;0,"Win",IF(U121&lt;0,"Loss","Scratch")))</f>
        <v/>
      </c>
      <c r="AB121" s="18" t="e">
        <f aca="false">IF(W121="",NA(),W121)</f>
        <v>#N/A</v>
      </c>
      <c r="AC121" s="19" t="e">
        <f aca="false">IF(W121="",NA(),Y121)</f>
        <v>#N/A</v>
      </c>
    </row>
    <row r="122" customFormat="false" ht="15" hidden="false" customHeight="false" outlineLevel="0" collapsed="false">
      <c r="A122" s="10"/>
      <c r="B122" s="10"/>
      <c r="C122" s="7"/>
      <c r="D122" s="7"/>
      <c r="E122" s="7"/>
      <c r="F122" s="7"/>
      <c r="G122" s="11"/>
      <c r="H122" s="12"/>
      <c r="I122" s="12"/>
      <c r="J122" s="12"/>
      <c r="K122" s="5"/>
      <c r="L122" s="5"/>
      <c r="M122" s="5"/>
      <c r="N122" s="7"/>
      <c r="O122" s="7"/>
      <c r="P122" s="13" t="str">
        <f aca="false">IF(C122="","",IF(ISNUMBER(SEARCH("JPY",C122)),100,10000))</f>
        <v/>
      </c>
      <c r="Q122" s="14" t="str">
        <f aca="false">IF(OR(C122="",H122="",J122=""),"",ROUND((J122-H122)*P122*IF(D122="Short",-1,1),1))</f>
        <v/>
      </c>
      <c r="R122" s="14" t="str">
        <f aca="false">IF(OR(C122="",H122="",I122=""),"",ROUND(ABS(H122-I122)*P122,1))</f>
        <v/>
      </c>
      <c r="S122" s="15" t="str">
        <f aca="false">IF(OR(R122="",G122="",K122=""),"",R122*K122*G122)</f>
        <v/>
      </c>
      <c r="T122" s="15" t="str">
        <f aca="false">IF(OR(Q122="",G122="",K122=""),"",Q122*K122*G122)</f>
        <v/>
      </c>
      <c r="U122" s="15" t="str">
        <f aca="false">IF(T122="","",T122+N(L122)-N(M122))</f>
        <v/>
      </c>
      <c r="V122" s="16" t="str">
        <f aca="false">IF(OR(U122="",N(S122)=0),"",U122/S122)</f>
        <v/>
      </c>
      <c r="W122" s="13" t="str">
        <f aca="false">IF(U122="","",COUNT($U$7:U122))</f>
        <v/>
      </c>
      <c r="X122" s="17" t="str">
        <f aca="false">IF(U122="","",DATE(YEAR(IF(B122="",A122,B122)),MONTH(IF(B122="",A122,B122)),1))</f>
        <v/>
      </c>
      <c r="Y122" s="15" t="str">
        <f aca="false">IF(U122="","",N($C$3)+SUM($U$7:U122))</f>
        <v/>
      </c>
      <c r="Z122" s="15" t="str">
        <f aca="false">IF(Y122="","",Y122-MAX(N($C$3),MAX($Y$7:Y122)))</f>
        <v/>
      </c>
      <c r="AA122" s="13" t="str">
        <f aca="false">IF(U122="","",IF(U122&gt;0,"Win",IF(U122&lt;0,"Loss","Scratch")))</f>
        <v/>
      </c>
      <c r="AB122" s="18" t="e">
        <f aca="false">IF(W122="",NA(),W122)</f>
        <v>#N/A</v>
      </c>
      <c r="AC122" s="19" t="e">
        <f aca="false">IF(W122="",NA(),Y122)</f>
        <v>#N/A</v>
      </c>
    </row>
    <row r="123" customFormat="false" ht="15" hidden="false" customHeight="false" outlineLevel="0" collapsed="false">
      <c r="A123" s="10"/>
      <c r="B123" s="10"/>
      <c r="C123" s="7"/>
      <c r="D123" s="7"/>
      <c r="E123" s="7"/>
      <c r="F123" s="7"/>
      <c r="G123" s="11"/>
      <c r="H123" s="12"/>
      <c r="I123" s="12"/>
      <c r="J123" s="12"/>
      <c r="K123" s="5"/>
      <c r="L123" s="5"/>
      <c r="M123" s="5"/>
      <c r="N123" s="7"/>
      <c r="O123" s="7"/>
      <c r="P123" s="13" t="str">
        <f aca="false">IF(C123="","",IF(ISNUMBER(SEARCH("JPY",C123)),100,10000))</f>
        <v/>
      </c>
      <c r="Q123" s="14" t="str">
        <f aca="false">IF(OR(C123="",H123="",J123=""),"",ROUND((J123-H123)*P123*IF(D123="Short",-1,1),1))</f>
        <v/>
      </c>
      <c r="R123" s="14" t="str">
        <f aca="false">IF(OR(C123="",H123="",I123=""),"",ROUND(ABS(H123-I123)*P123,1))</f>
        <v/>
      </c>
      <c r="S123" s="15" t="str">
        <f aca="false">IF(OR(R123="",G123="",K123=""),"",R123*K123*G123)</f>
        <v/>
      </c>
      <c r="T123" s="15" t="str">
        <f aca="false">IF(OR(Q123="",G123="",K123=""),"",Q123*K123*G123)</f>
        <v/>
      </c>
      <c r="U123" s="15" t="str">
        <f aca="false">IF(T123="","",T123+N(L123)-N(M123))</f>
        <v/>
      </c>
      <c r="V123" s="16" t="str">
        <f aca="false">IF(OR(U123="",N(S123)=0),"",U123/S123)</f>
        <v/>
      </c>
      <c r="W123" s="13" t="str">
        <f aca="false">IF(U123="","",COUNT($U$7:U123))</f>
        <v/>
      </c>
      <c r="X123" s="17" t="str">
        <f aca="false">IF(U123="","",DATE(YEAR(IF(B123="",A123,B123)),MONTH(IF(B123="",A123,B123)),1))</f>
        <v/>
      </c>
      <c r="Y123" s="15" t="str">
        <f aca="false">IF(U123="","",N($C$3)+SUM($U$7:U123))</f>
        <v/>
      </c>
      <c r="Z123" s="15" t="str">
        <f aca="false">IF(Y123="","",Y123-MAX(N($C$3),MAX($Y$7:Y123)))</f>
        <v/>
      </c>
      <c r="AA123" s="13" t="str">
        <f aca="false">IF(U123="","",IF(U123&gt;0,"Win",IF(U123&lt;0,"Loss","Scratch")))</f>
        <v/>
      </c>
      <c r="AB123" s="18" t="e">
        <f aca="false">IF(W123="",NA(),W123)</f>
        <v>#N/A</v>
      </c>
      <c r="AC123" s="19" t="e">
        <f aca="false">IF(W123="",NA(),Y123)</f>
        <v>#N/A</v>
      </c>
    </row>
    <row r="124" customFormat="false" ht="15" hidden="false" customHeight="false" outlineLevel="0" collapsed="false">
      <c r="A124" s="10"/>
      <c r="B124" s="10"/>
      <c r="C124" s="7"/>
      <c r="D124" s="7"/>
      <c r="E124" s="7"/>
      <c r="F124" s="7"/>
      <c r="G124" s="11"/>
      <c r="H124" s="12"/>
      <c r="I124" s="12"/>
      <c r="J124" s="12"/>
      <c r="K124" s="5"/>
      <c r="L124" s="5"/>
      <c r="M124" s="5"/>
      <c r="N124" s="7"/>
      <c r="O124" s="7"/>
      <c r="P124" s="13" t="str">
        <f aca="false">IF(C124="","",IF(ISNUMBER(SEARCH("JPY",C124)),100,10000))</f>
        <v/>
      </c>
      <c r="Q124" s="14" t="str">
        <f aca="false">IF(OR(C124="",H124="",J124=""),"",ROUND((J124-H124)*P124*IF(D124="Short",-1,1),1))</f>
        <v/>
      </c>
      <c r="R124" s="14" t="str">
        <f aca="false">IF(OR(C124="",H124="",I124=""),"",ROUND(ABS(H124-I124)*P124,1))</f>
        <v/>
      </c>
      <c r="S124" s="15" t="str">
        <f aca="false">IF(OR(R124="",G124="",K124=""),"",R124*K124*G124)</f>
        <v/>
      </c>
      <c r="T124" s="15" t="str">
        <f aca="false">IF(OR(Q124="",G124="",K124=""),"",Q124*K124*G124)</f>
        <v/>
      </c>
      <c r="U124" s="15" t="str">
        <f aca="false">IF(T124="","",T124+N(L124)-N(M124))</f>
        <v/>
      </c>
      <c r="V124" s="16" t="str">
        <f aca="false">IF(OR(U124="",N(S124)=0),"",U124/S124)</f>
        <v/>
      </c>
      <c r="W124" s="13" t="str">
        <f aca="false">IF(U124="","",COUNT($U$7:U124))</f>
        <v/>
      </c>
      <c r="X124" s="17" t="str">
        <f aca="false">IF(U124="","",DATE(YEAR(IF(B124="",A124,B124)),MONTH(IF(B124="",A124,B124)),1))</f>
        <v/>
      </c>
      <c r="Y124" s="15" t="str">
        <f aca="false">IF(U124="","",N($C$3)+SUM($U$7:U124))</f>
        <v/>
      </c>
      <c r="Z124" s="15" t="str">
        <f aca="false">IF(Y124="","",Y124-MAX(N($C$3),MAX($Y$7:Y124)))</f>
        <v/>
      </c>
      <c r="AA124" s="13" t="str">
        <f aca="false">IF(U124="","",IF(U124&gt;0,"Win",IF(U124&lt;0,"Loss","Scratch")))</f>
        <v/>
      </c>
      <c r="AB124" s="18" t="e">
        <f aca="false">IF(W124="",NA(),W124)</f>
        <v>#N/A</v>
      </c>
      <c r="AC124" s="19" t="e">
        <f aca="false">IF(W124="",NA(),Y124)</f>
        <v>#N/A</v>
      </c>
    </row>
    <row r="125" customFormat="false" ht="15" hidden="false" customHeight="false" outlineLevel="0" collapsed="false">
      <c r="A125" s="10"/>
      <c r="B125" s="10"/>
      <c r="C125" s="7"/>
      <c r="D125" s="7"/>
      <c r="E125" s="7"/>
      <c r="F125" s="7"/>
      <c r="G125" s="11"/>
      <c r="H125" s="12"/>
      <c r="I125" s="12"/>
      <c r="J125" s="12"/>
      <c r="K125" s="5"/>
      <c r="L125" s="5"/>
      <c r="M125" s="5"/>
      <c r="N125" s="7"/>
      <c r="O125" s="7"/>
      <c r="P125" s="13" t="str">
        <f aca="false">IF(C125="","",IF(ISNUMBER(SEARCH("JPY",C125)),100,10000))</f>
        <v/>
      </c>
      <c r="Q125" s="14" t="str">
        <f aca="false">IF(OR(C125="",H125="",J125=""),"",ROUND((J125-H125)*P125*IF(D125="Short",-1,1),1))</f>
        <v/>
      </c>
      <c r="R125" s="14" t="str">
        <f aca="false">IF(OR(C125="",H125="",I125=""),"",ROUND(ABS(H125-I125)*P125,1))</f>
        <v/>
      </c>
      <c r="S125" s="15" t="str">
        <f aca="false">IF(OR(R125="",G125="",K125=""),"",R125*K125*G125)</f>
        <v/>
      </c>
      <c r="T125" s="15" t="str">
        <f aca="false">IF(OR(Q125="",G125="",K125=""),"",Q125*K125*G125)</f>
        <v/>
      </c>
      <c r="U125" s="15" t="str">
        <f aca="false">IF(T125="","",T125+N(L125)-N(M125))</f>
        <v/>
      </c>
      <c r="V125" s="16" t="str">
        <f aca="false">IF(OR(U125="",N(S125)=0),"",U125/S125)</f>
        <v/>
      </c>
      <c r="W125" s="13" t="str">
        <f aca="false">IF(U125="","",COUNT($U$7:U125))</f>
        <v/>
      </c>
      <c r="X125" s="17" t="str">
        <f aca="false">IF(U125="","",DATE(YEAR(IF(B125="",A125,B125)),MONTH(IF(B125="",A125,B125)),1))</f>
        <v/>
      </c>
      <c r="Y125" s="15" t="str">
        <f aca="false">IF(U125="","",N($C$3)+SUM($U$7:U125))</f>
        <v/>
      </c>
      <c r="Z125" s="15" t="str">
        <f aca="false">IF(Y125="","",Y125-MAX(N($C$3),MAX($Y$7:Y125)))</f>
        <v/>
      </c>
      <c r="AA125" s="13" t="str">
        <f aca="false">IF(U125="","",IF(U125&gt;0,"Win",IF(U125&lt;0,"Loss","Scratch")))</f>
        <v/>
      </c>
      <c r="AB125" s="18" t="e">
        <f aca="false">IF(W125="",NA(),W125)</f>
        <v>#N/A</v>
      </c>
      <c r="AC125" s="19" t="e">
        <f aca="false">IF(W125="",NA(),Y125)</f>
        <v>#N/A</v>
      </c>
    </row>
    <row r="126" customFormat="false" ht="15" hidden="false" customHeight="false" outlineLevel="0" collapsed="false">
      <c r="A126" s="10"/>
      <c r="B126" s="10"/>
      <c r="C126" s="7"/>
      <c r="D126" s="7"/>
      <c r="E126" s="7"/>
      <c r="F126" s="7"/>
      <c r="G126" s="11"/>
      <c r="H126" s="12"/>
      <c r="I126" s="12"/>
      <c r="J126" s="12"/>
      <c r="K126" s="5"/>
      <c r="L126" s="5"/>
      <c r="M126" s="5"/>
      <c r="N126" s="7"/>
      <c r="O126" s="7"/>
      <c r="P126" s="13" t="str">
        <f aca="false">IF(C126="","",IF(ISNUMBER(SEARCH("JPY",C126)),100,10000))</f>
        <v/>
      </c>
      <c r="Q126" s="14" t="str">
        <f aca="false">IF(OR(C126="",H126="",J126=""),"",ROUND((J126-H126)*P126*IF(D126="Short",-1,1),1))</f>
        <v/>
      </c>
      <c r="R126" s="14" t="str">
        <f aca="false">IF(OR(C126="",H126="",I126=""),"",ROUND(ABS(H126-I126)*P126,1))</f>
        <v/>
      </c>
      <c r="S126" s="15" t="str">
        <f aca="false">IF(OR(R126="",G126="",K126=""),"",R126*K126*G126)</f>
        <v/>
      </c>
      <c r="T126" s="15" t="str">
        <f aca="false">IF(OR(Q126="",G126="",K126=""),"",Q126*K126*G126)</f>
        <v/>
      </c>
      <c r="U126" s="15" t="str">
        <f aca="false">IF(T126="","",T126+N(L126)-N(M126))</f>
        <v/>
      </c>
      <c r="V126" s="16" t="str">
        <f aca="false">IF(OR(U126="",N(S126)=0),"",U126/S126)</f>
        <v/>
      </c>
      <c r="W126" s="13" t="str">
        <f aca="false">IF(U126="","",COUNT($U$7:U126))</f>
        <v/>
      </c>
      <c r="X126" s="17" t="str">
        <f aca="false">IF(U126="","",DATE(YEAR(IF(B126="",A126,B126)),MONTH(IF(B126="",A126,B126)),1))</f>
        <v/>
      </c>
      <c r="Y126" s="15" t="str">
        <f aca="false">IF(U126="","",N($C$3)+SUM($U$7:U126))</f>
        <v/>
      </c>
      <c r="Z126" s="15" t="str">
        <f aca="false">IF(Y126="","",Y126-MAX(N($C$3),MAX($Y$7:Y126)))</f>
        <v/>
      </c>
      <c r="AA126" s="13" t="str">
        <f aca="false">IF(U126="","",IF(U126&gt;0,"Win",IF(U126&lt;0,"Loss","Scratch")))</f>
        <v/>
      </c>
      <c r="AB126" s="18" t="e">
        <f aca="false">IF(W126="",NA(),W126)</f>
        <v>#N/A</v>
      </c>
      <c r="AC126" s="19" t="e">
        <f aca="false">IF(W126="",NA(),Y126)</f>
        <v>#N/A</v>
      </c>
    </row>
    <row r="127" customFormat="false" ht="15" hidden="false" customHeight="false" outlineLevel="0" collapsed="false">
      <c r="A127" s="10"/>
      <c r="B127" s="10"/>
      <c r="C127" s="7"/>
      <c r="D127" s="7"/>
      <c r="E127" s="7"/>
      <c r="F127" s="7"/>
      <c r="G127" s="11"/>
      <c r="H127" s="12"/>
      <c r="I127" s="12"/>
      <c r="J127" s="12"/>
      <c r="K127" s="5"/>
      <c r="L127" s="5"/>
      <c r="M127" s="5"/>
      <c r="N127" s="7"/>
      <c r="O127" s="7"/>
      <c r="P127" s="13" t="str">
        <f aca="false">IF(C127="","",IF(ISNUMBER(SEARCH("JPY",C127)),100,10000))</f>
        <v/>
      </c>
      <c r="Q127" s="14" t="str">
        <f aca="false">IF(OR(C127="",H127="",J127=""),"",ROUND((J127-H127)*P127*IF(D127="Short",-1,1),1))</f>
        <v/>
      </c>
      <c r="R127" s="14" t="str">
        <f aca="false">IF(OR(C127="",H127="",I127=""),"",ROUND(ABS(H127-I127)*P127,1))</f>
        <v/>
      </c>
      <c r="S127" s="15" t="str">
        <f aca="false">IF(OR(R127="",G127="",K127=""),"",R127*K127*G127)</f>
        <v/>
      </c>
      <c r="T127" s="15" t="str">
        <f aca="false">IF(OR(Q127="",G127="",K127=""),"",Q127*K127*G127)</f>
        <v/>
      </c>
      <c r="U127" s="15" t="str">
        <f aca="false">IF(T127="","",T127+N(L127)-N(M127))</f>
        <v/>
      </c>
      <c r="V127" s="16" t="str">
        <f aca="false">IF(OR(U127="",N(S127)=0),"",U127/S127)</f>
        <v/>
      </c>
      <c r="W127" s="13" t="str">
        <f aca="false">IF(U127="","",COUNT($U$7:U127))</f>
        <v/>
      </c>
      <c r="X127" s="17" t="str">
        <f aca="false">IF(U127="","",DATE(YEAR(IF(B127="",A127,B127)),MONTH(IF(B127="",A127,B127)),1))</f>
        <v/>
      </c>
      <c r="Y127" s="15" t="str">
        <f aca="false">IF(U127="","",N($C$3)+SUM($U$7:U127))</f>
        <v/>
      </c>
      <c r="Z127" s="15" t="str">
        <f aca="false">IF(Y127="","",Y127-MAX(N($C$3),MAX($Y$7:Y127)))</f>
        <v/>
      </c>
      <c r="AA127" s="13" t="str">
        <f aca="false">IF(U127="","",IF(U127&gt;0,"Win",IF(U127&lt;0,"Loss","Scratch")))</f>
        <v/>
      </c>
      <c r="AB127" s="18" t="e">
        <f aca="false">IF(W127="",NA(),W127)</f>
        <v>#N/A</v>
      </c>
      <c r="AC127" s="19" t="e">
        <f aca="false">IF(W127="",NA(),Y127)</f>
        <v>#N/A</v>
      </c>
    </row>
    <row r="128" customFormat="false" ht="15" hidden="false" customHeight="false" outlineLevel="0" collapsed="false">
      <c r="A128" s="10"/>
      <c r="B128" s="10"/>
      <c r="C128" s="7"/>
      <c r="D128" s="7"/>
      <c r="E128" s="7"/>
      <c r="F128" s="7"/>
      <c r="G128" s="11"/>
      <c r="H128" s="12"/>
      <c r="I128" s="12"/>
      <c r="J128" s="12"/>
      <c r="K128" s="5"/>
      <c r="L128" s="5"/>
      <c r="M128" s="5"/>
      <c r="N128" s="7"/>
      <c r="O128" s="7"/>
      <c r="P128" s="13" t="str">
        <f aca="false">IF(C128="","",IF(ISNUMBER(SEARCH("JPY",C128)),100,10000))</f>
        <v/>
      </c>
      <c r="Q128" s="14" t="str">
        <f aca="false">IF(OR(C128="",H128="",J128=""),"",ROUND((J128-H128)*P128*IF(D128="Short",-1,1),1))</f>
        <v/>
      </c>
      <c r="R128" s="14" t="str">
        <f aca="false">IF(OR(C128="",H128="",I128=""),"",ROUND(ABS(H128-I128)*P128,1))</f>
        <v/>
      </c>
      <c r="S128" s="15" t="str">
        <f aca="false">IF(OR(R128="",G128="",K128=""),"",R128*K128*G128)</f>
        <v/>
      </c>
      <c r="T128" s="15" t="str">
        <f aca="false">IF(OR(Q128="",G128="",K128=""),"",Q128*K128*G128)</f>
        <v/>
      </c>
      <c r="U128" s="15" t="str">
        <f aca="false">IF(T128="","",T128+N(L128)-N(M128))</f>
        <v/>
      </c>
      <c r="V128" s="16" t="str">
        <f aca="false">IF(OR(U128="",N(S128)=0),"",U128/S128)</f>
        <v/>
      </c>
      <c r="W128" s="13" t="str">
        <f aca="false">IF(U128="","",COUNT($U$7:U128))</f>
        <v/>
      </c>
      <c r="X128" s="17" t="str">
        <f aca="false">IF(U128="","",DATE(YEAR(IF(B128="",A128,B128)),MONTH(IF(B128="",A128,B128)),1))</f>
        <v/>
      </c>
      <c r="Y128" s="15" t="str">
        <f aca="false">IF(U128="","",N($C$3)+SUM($U$7:U128))</f>
        <v/>
      </c>
      <c r="Z128" s="15" t="str">
        <f aca="false">IF(Y128="","",Y128-MAX(N($C$3),MAX($Y$7:Y128)))</f>
        <v/>
      </c>
      <c r="AA128" s="13" t="str">
        <f aca="false">IF(U128="","",IF(U128&gt;0,"Win",IF(U128&lt;0,"Loss","Scratch")))</f>
        <v/>
      </c>
      <c r="AB128" s="18" t="e">
        <f aca="false">IF(W128="",NA(),W128)</f>
        <v>#N/A</v>
      </c>
      <c r="AC128" s="19" t="e">
        <f aca="false">IF(W128="",NA(),Y128)</f>
        <v>#N/A</v>
      </c>
    </row>
    <row r="129" customFormat="false" ht="15" hidden="false" customHeight="false" outlineLevel="0" collapsed="false">
      <c r="A129" s="10"/>
      <c r="B129" s="10"/>
      <c r="C129" s="7"/>
      <c r="D129" s="7"/>
      <c r="E129" s="7"/>
      <c r="F129" s="7"/>
      <c r="G129" s="11"/>
      <c r="H129" s="12"/>
      <c r="I129" s="12"/>
      <c r="J129" s="12"/>
      <c r="K129" s="5"/>
      <c r="L129" s="5"/>
      <c r="M129" s="5"/>
      <c r="N129" s="7"/>
      <c r="O129" s="7"/>
      <c r="P129" s="13" t="str">
        <f aca="false">IF(C129="","",IF(ISNUMBER(SEARCH("JPY",C129)),100,10000))</f>
        <v/>
      </c>
      <c r="Q129" s="14" t="str">
        <f aca="false">IF(OR(C129="",H129="",J129=""),"",ROUND((J129-H129)*P129*IF(D129="Short",-1,1),1))</f>
        <v/>
      </c>
      <c r="R129" s="14" t="str">
        <f aca="false">IF(OR(C129="",H129="",I129=""),"",ROUND(ABS(H129-I129)*P129,1))</f>
        <v/>
      </c>
      <c r="S129" s="15" t="str">
        <f aca="false">IF(OR(R129="",G129="",K129=""),"",R129*K129*G129)</f>
        <v/>
      </c>
      <c r="T129" s="15" t="str">
        <f aca="false">IF(OR(Q129="",G129="",K129=""),"",Q129*K129*G129)</f>
        <v/>
      </c>
      <c r="U129" s="15" t="str">
        <f aca="false">IF(T129="","",T129+N(L129)-N(M129))</f>
        <v/>
      </c>
      <c r="V129" s="16" t="str">
        <f aca="false">IF(OR(U129="",N(S129)=0),"",U129/S129)</f>
        <v/>
      </c>
      <c r="W129" s="13" t="str">
        <f aca="false">IF(U129="","",COUNT($U$7:U129))</f>
        <v/>
      </c>
      <c r="X129" s="17" t="str">
        <f aca="false">IF(U129="","",DATE(YEAR(IF(B129="",A129,B129)),MONTH(IF(B129="",A129,B129)),1))</f>
        <v/>
      </c>
      <c r="Y129" s="15" t="str">
        <f aca="false">IF(U129="","",N($C$3)+SUM($U$7:U129))</f>
        <v/>
      </c>
      <c r="Z129" s="15" t="str">
        <f aca="false">IF(Y129="","",Y129-MAX(N($C$3),MAX($Y$7:Y129)))</f>
        <v/>
      </c>
      <c r="AA129" s="13" t="str">
        <f aca="false">IF(U129="","",IF(U129&gt;0,"Win",IF(U129&lt;0,"Loss","Scratch")))</f>
        <v/>
      </c>
      <c r="AB129" s="18" t="e">
        <f aca="false">IF(W129="",NA(),W129)</f>
        <v>#N/A</v>
      </c>
      <c r="AC129" s="19" t="e">
        <f aca="false">IF(W129="",NA(),Y129)</f>
        <v>#N/A</v>
      </c>
    </row>
    <row r="130" customFormat="false" ht="15" hidden="false" customHeight="false" outlineLevel="0" collapsed="false">
      <c r="A130" s="10"/>
      <c r="B130" s="10"/>
      <c r="C130" s="7"/>
      <c r="D130" s="7"/>
      <c r="E130" s="7"/>
      <c r="F130" s="7"/>
      <c r="G130" s="11"/>
      <c r="H130" s="12"/>
      <c r="I130" s="12"/>
      <c r="J130" s="12"/>
      <c r="K130" s="5"/>
      <c r="L130" s="5"/>
      <c r="M130" s="5"/>
      <c r="N130" s="7"/>
      <c r="O130" s="7"/>
      <c r="P130" s="13" t="str">
        <f aca="false">IF(C130="","",IF(ISNUMBER(SEARCH("JPY",C130)),100,10000))</f>
        <v/>
      </c>
      <c r="Q130" s="14" t="str">
        <f aca="false">IF(OR(C130="",H130="",J130=""),"",ROUND((J130-H130)*P130*IF(D130="Short",-1,1),1))</f>
        <v/>
      </c>
      <c r="R130" s="14" t="str">
        <f aca="false">IF(OR(C130="",H130="",I130=""),"",ROUND(ABS(H130-I130)*P130,1))</f>
        <v/>
      </c>
      <c r="S130" s="15" t="str">
        <f aca="false">IF(OR(R130="",G130="",K130=""),"",R130*K130*G130)</f>
        <v/>
      </c>
      <c r="T130" s="15" t="str">
        <f aca="false">IF(OR(Q130="",G130="",K130=""),"",Q130*K130*G130)</f>
        <v/>
      </c>
      <c r="U130" s="15" t="str">
        <f aca="false">IF(T130="","",T130+N(L130)-N(M130))</f>
        <v/>
      </c>
      <c r="V130" s="16" t="str">
        <f aca="false">IF(OR(U130="",N(S130)=0),"",U130/S130)</f>
        <v/>
      </c>
      <c r="W130" s="13" t="str">
        <f aca="false">IF(U130="","",COUNT($U$7:U130))</f>
        <v/>
      </c>
      <c r="X130" s="17" t="str">
        <f aca="false">IF(U130="","",DATE(YEAR(IF(B130="",A130,B130)),MONTH(IF(B130="",A130,B130)),1))</f>
        <v/>
      </c>
      <c r="Y130" s="15" t="str">
        <f aca="false">IF(U130="","",N($C$3)+SUM($U$7:U130))</f>
        <v/>
      </c>
      <c r="Z130" s="15" t="str">
        <f aca="false">IF(Y130="","",Y130-MAX(N($C$3),MAX($Y$7:Y130)))</f>
        <v/>
      </c>
      <c r="AA130" s="13" t="str">
        <f aca="false">IF(U130="","",IF(U130&gt;0,"Win",IF(U130&lt;0,"Loss","Scratch")))</f>
        <v/>
      </c>
      <c r="AB130" s="18" t="e">
        <f aca="false">IF(W130="",NA(),W130)</f>
        <v>#N/A</v>
      </c>
      <c r="AC130" s="19" t="e">
        <f aca="false">IF(W130="",NA(),Y130)</f>
        <v>#N/A</v>
      </c>
    </row>
    <row r="131" customFormat="false" ht="15" hidden="false" customHeight="false" outlineLevel="0" collapsed="false">
      <c r="A131" s="10"/>
      <c r="B131" s="10"/>
      <c r="C131" s="7"/>
      <c r="D131" s="7"/>
      <c r="E131" s="7"/>
      <c r="F131" s="7"/>
      <c r="G131" s="11"/>
      <c r="H131" s="12"/>
      <c r="I131" s="12"/>
      <c r="J131" s="12"/>
      <c r="K131" s="5"/>
      <c r="L131" s="5"/>
      <c r="M131" s="5"/>
      <c r="N131" s="7"/>
      <c r="O131" s="7"/>
      <c r="P131" s="13" t="str">
        <f aca="false">IF(C131="","",IF(ISNUMBER(SEARCH("JPY",C131)),100,10000))</f>
        <v/>
      </c>
      <c r="Q131" s="14" t="str">
        <f aca="false">IF(OR(C131="",H131="",J131=""),"",ROUND((J131-H131)*P131*IF(D131="Short",-1,1),1))</f>
        <v/>
      </c>
      <c r="R131" s="14" t="str">
        <f aca="false">IF(OR(C131="",H131="",I131=""),"",ROUND(ABS(H131-I131)*P131,1))</f>
        <v/>
      </c>
      <c r="S131" s="15" t="str">
        <f aca="false">IF(OR(R131="",G131="",K131=""),"",R131*K131*G131)</f>
        <v/>
      </c>
      <c r="T131" s="15" t="str">
        <f aca="false">IF(OR(Q131="",G131="",K131=""),"",Q131*K131*G131)</f>
        <v/>
      </c>
      <c r="U131" s="15" t="str">
        <f aca="false">IF(T131="","",T131+N(L131)-N(M131))</f>
        <v/>
      </c>
      <c r="V131" s="16" t="str">
        <f aca="false">IF(OR(U131="",N(S131)=0),"",U131/S131)</f>
        <v/>
      </c>
      <c r="W131" s="13" t="str">
        <f aca="false">IF(U131="","",COUNT($U$7:U131))</f>
        <v/>
      </c>
      <c r="X131" s="17" t="str">
        <f aca="false">IF(U131="","",DATE(YEAR(IF(B131="",A131,B131)),MONTH(IF(B131="",A131,B131)),1))</f>
        <v/>
      </c>
      <c r="Y131" s="15" t="str">
        <f aca="false">IF(U131="","",N($C$3)+SUM($U$7:U131))</f>
        <v/>
      </c>
      <c r="Z131" s="15" t="str">
        <f aca="false">IF(Y131="","",Y131-MAX(N($C$3),MAX($Y$7:Y131)))</f>
        <v/>
      </c>
      <c r="AA131" s="13" t="str">
        <f aca="false">IF(U131="","",IF(U131&gt;0,"Win",IF(U131&lt;0,"Loss","Scratch")))</f>
        <v/>
      </c>
      <c r="AB131" s="18" t="e">
        <f aca="false">IF(W131="",NA(),W131)</f>
        <v>#N/A</v>
      </c>
      <c r="AC131" s="19" t="e">
        <f aca="false">IF(W131="",NA(),Y131)</f>
        <v>#N/A</v>
      </c>
    </row>
    <row r="132" customFormat="false" ht="15" hidden="false" customHeight="false" outlineLevel="0" collapsed="false">
      <c r="A132" s="10"/>
      <c r="B132" s="10"/>
      <c r="C132" s="7"/>
      <c r="D132" s="7"/>
      <c r="E132" s="7"/>
      <c r="F132" s="7"/>
      <c r="G132" s="11"/>
      <c r="H132" s="12"/>
      <c r="I132" s="12"/>
      <c r="J132" s="12"/>
      <c r="K132" s="5"/>
      <c r="L132" s="5"/>
      <c r="M132" s="5"/>
      <c r="N132" s="7"/>
      <c r="O132" s="7"/>
      <c r="P132" s="13" t="str">
        <f aca="false">IF(C132="","",IF(ISNUMBER(SEARCH("JPY",C132)),100,10000))</f>
        <v/>
      </c>
      <c r="Q132" s="14" t="str">
        <f aca="false">IF(OR(C132="",H132="",J132=""),"",ROUND((J132-H132)*P132*IF(D132="Short",-1,1),1))</f>
        <v/>
      </c>
      <c r="R132" s="14" t="str">
        <f aca="false">IF(OR(C132="",H132="",I132=""),"",ROUND(ABS(H132-I132)*P132,1))</f>
        <v/>
      </c>
      <c r="S132" s="15" t="str">
        <f aca="false">IF(OR(R132="",G132="",K132=""),"",R132*K132*G132)</f>
        <v/>
      </c>
      <c r="T132" s="15" t="str">
        <f aca="false">IF(OR(Q132="",G132="",K132=""),"",Q132*K132*G132)</f>
        <v/>
      </c>
      <c r="U132" s="15" t="str">
        <f aca="false">IF(T132="","",T132+N(L132)-N(M132))</f>
        <v/>
      </c>
      <c r="V132" s="16" t="str">
        <f aca="false">IF(OR(U132="",N(S132)=0),"",U132/S132)</f>
        <v/>
      </c>
      <c r="W132" s="13" t="str">
        <f aca="false">IF(U132="","",COUNT($U$7:U132))</f>
        <v/>
      </c>
      <c r="X132" s="17" t="str">
        <f aca="false">IF(U132="","",DATE(YEAR(IF(B132="",A132,B132)),MONTH(IF(B132="",A132,B132)),1))</f>
        <v/>
      </c>
      <c r="Y132" s="15" t="str">
        <f aca="false">IF(U132="","",N($C$3)+SUM($U$7:U132))</f>
        <v/>
      </c>
      <c r="Z132" s="15" t="str">
        <f aca="false">IF(Y132="","",Y132-MAX(N($C$3),MAX($Y$7:Y132)))</f>
        <v/>
      </c>
      <c r="AA132" s="13" t="str">
        <f aca="false">IF(U132="","",IF(U132&gt;0,"Win",IF(U132&lt;0,"Loss","Scratch")))</f>
        <v/>
      </c>
      <c r="AB132" s="18" t="e">
        <f aca="false">IF(W132="",NA(),W132)</f>
        <v>#N/A</v>
      </c>
      <c r="AC132" s="19" t="e">
        <f aca="false">IF(W132="",NA(),Y132)</f>
        <v>#N/A</v>
      </c>
    </row>
    <row r="133" customFormat="false" ht="15" hidden="false" customHeight="false" outlineLevel="0" collapsed="false">
      <c r="A133" s="10"/>
      <c r="B133" s="10"/>
      <c r="C133" s="7"/>
      <c r="D133" s="7"/>
      <c r="E133" s="7"/>
      <c r="F133" s="7"/>
      <c r="G133" s="11"/>
      <c r="H133" s="12"/>
      <c r="I133" s="12"/>
      <c r="J133" s="12"/>
      <c r="K133" s="5"/>
      <c r="L133" s="5"/>
      <c r="M133" s="5"/>
      <c r="N133" s="7"/>
      <c r="O133" s="7"/>
      <c r="P133" s="13" t="str">
        <f aca="false">IF(C133="","",IF(ISNUMBER(SEARCH("JPY",C133)),100,10000))</f>
        <v/>
      </c>
      <c r="Q133" s="14" t="str">
        <f aca="false">IF(OR(C133="",H133="",J133=""),"",ROUND((J133-H133)*P133*IF(D133="Short",-1,1),1))</f>
        <v/>
      </c>
      <c r="R133" s="14" t="str">
        <f aca="false">IF(OR(C133="",H133="",I133=""),"",ROUND(ABS(H133-I133)*P133,1))</f>
        <v/>
      </c>
      <c r="S133" s="15" t="str">
        <f aca="false">IF(OR(R133="",G133="",K133=""),"",R133*K133*G133)</f>
        <v/>
      </c>
      <c r="T133" s="15" t="str">
        <f aca="false">IF(OR(Q133="",G133="",K133=""),"",Q133*K133*G133)</f>
        <v/>
      </c>
      <c r="U133" s="15" t="str">
        <f aca="false">IF(T133="","",T133+N(L133)-N(M133))</f>
        <v/>
      </c>
      <c r="V133" s="16" t="str">
        <f aca="false">IF(OR(U133="",N(S133)=0),"",U133/S133)</f>
        <v/>
      </c>
      <c r="W133" s="13" t="str">
        <f aca="false">IF(U133="","",COUNT($U$7:U133))</f>
        <v/>
      </c>
      <c r="X133" s="17" t="str">
        <f aca="false">IF(U133="","",DATE(YEAR(IF(B133="",A133,B133)),MONTH(IF(B133="",A133,B133)),1))</f>
        <v/>
      </c>
      <c r="Y133" s="15" t="str">
        <f aca="false">IF(U133="","",N($C$3)+SUM($U$7:U133))</f>
        <v/>
      </c>
      <c r="Z133" s="15" t="str">
        <f aca="false">IF(Y133="","",Y133-MAX(N($C$3),MAX($Y$7:Y133)))</f>
        <v/>
      </c>
      <c r="AA133" s="13" t="str">
        <f aca="false">IF(U133="","",IF(U133&gt;0,"Win",IF(U133&lt;0,"Loss","Scratch")))</f>
        <v/>
      </c>
      <c r="AB133" s="18" t="e">
        <f aca="false">IF(W133="",NA(),W133)</f>
        <v>#N/A</v>
      </c>
      <c r="AC133" s="19" t="e">
        <f aca="false">IF(W133="",NA(),Y133)</f>
        <v>#N/A</v>
      </c>
    </row>
    <row r="134" customFormat="false" ht="15" hidden="false" customHeight="false" outlineLevel="0" collapsed="false">
      <c r="A134" s="10"/>
      <c r="B134" s="10"/>
      <c r="C134" s="7"/>
      <c r="D134" s="7"/>
      <c r="E134" s="7"/>
      <c r="F134" s="7"/>
      <c r="G134" s="11"/>
      <c r="H134" s="12"/>
      <c r="I134" s="12"/>
      <c r="J134" s="12"/>
      <c r="K134" s="5"/>
      <c r="L134" s="5"/>
      <c r="M134" s="5"/>
      <c r="N134" s="7"/>
      <c r="O134" s="7"/>
      <c r="P134" s="13" t="str">
        <f aca="false">IF(C134="","",IF(ISNUMBER(SEARCH("JPY",C134)),100,10000))</f>
        <v/>
      </c>
      <c r="Q134" s="14" t="str">
        <f aca="false">IF(OR(C134="",H134="",J134=""),"",ROUND((J134-H134)*P134*IF(D134="Short",-1,1),1))</f>
        <v/>
      </c>
      <c r="R134" s="14" t="str">
        <f aca="false">IF(OR(C134="",H134="",I134=""),"",ROUND(ABS(H134-I134)*P134,1))</f>
        <v/>
      </c>
      <c r="S134" s="15" t="str">
        <f aca="false">IF(OR(R134="",G134="",K134=""),"",R134*K134*G134)</f>
        <v/>
      </c>
      <c r="T134" s="15" t="str">
        <f aca="false">IF(OR(Q134="",G134="",K134=""),"",Q134*K134*G134)</f>
        <v/>
      </c>
      <c r="U134" s="15" t="str">
        <f aca="false">IF(T134="","",T134+N(L134)-N(M134))</f>
        <v/>
      </c>
      <c r="V134" s="16" t="str">
        <f aca="false">IF(OR(U134="",N(S134)=0),"",U134/S134)</f>
        <v/>
      </c>
      <c r="W134" s="13" t="str">
        <f aca="false">IF(U134="","",COUNT($U$7:U134))</f>
        <v/>
      </c>
      <c r="X134" s="17" t="str">
        <f aca="false">IF(U134="","",DATE(YEAR(IF(B134="",A134,B134)),MONTH(IF(B134="",A134,B134)),1))</f>
        <v/>
      </c>
      <c r="Y134" s="15" t="str">
        <f aca="false">IF(U134="","",N($C$3)+SUM($U$7:U134))</f>
        <v/>
      </c>
      <c r="Z134" s="15" t="str">
        <f aca="false">IF(Y134="","",Y134-MAX(N($C$3),MAX($Y$7:Y134)))</f>
        <v/>
      </c>
      <c r="AA134" s="13" t="str">
        <f aca="false">IF(U134="","",IF(U134&gt;0,"Win",IF(U134&lt;0,"Loss","Scratch")))</f>
        <v/>
      </c>
      <c r="AB134" s="18" t="e">
        <f aca="false">IF(W134="",NA(),W134)</f>
        <v>#N/A</v>
      </c>
      <c r="AC134" s="19" t="e">
        <f aca="false">IF(W134="",NA(),Y134)</f>
        <v>#N/A</v>
      </c>
    </row>
    <row r="135" customFormat="false" ht="15" hidden="false" customHeight="false" outlineLevel="0" collapsed="false">
      <c r="A135" s="10"/>
      <c r="B135" s="10"/>
      <c r="C135" s="7"/>
      <c r="D135" s="7"/>
      <c r="E135" s="7"/>
      <c r="F135" s="7"/>
      <c r="G135" s="11"/>
      <c r="H135" s="12"/>
      <c r="I135" s="12"/>
      <c r="J135" s="12"/>
      <c r="K135" s="5"/>
      <c r="L135" s="5"/>
      <c r="M135" s="5"/>
      <c r="N135" s="7"/>
      <c r="O135" s="7"/>
      <c r="P135" s="13" t="str">
        <f aca="false">IF(C135="","",IF(ISNUMBER(SEARCH("JPY",C135)),100,10000))</f>
        <v/>
      </c>
      <c r="Q135" s="14" t="str">
        <f aca="false">IF(OR(C135="",H135="",J135=""),"",ROUND((J135-H135)*P135*IF(D135="Short",-1,1),1))</f>
        <v/>
      </c>
      <c r="R135" s="14" t="str">
        <f aca="false">IF(OR(C135="",H135="",I135=""),"",ROUND(ABS(H135-I135)*P135,1))</f>
        <v/>
      </c>
      <c r="S135" s="15" t="str">
        <f aca="false">IF(OR(R135="",G135="",K135=""),"",R135*K135*G135)</f>
        <v/>
      </c>
      <c r="T135" s="15" t="str">
        <f aca="false">IF(OR(Q135="",G135="",K135=""),"",Q135*K135*G135)</f>
        <v/>
      </c>
      <c r="U135" s="15" t="str">
        <f aca="false">IF(T135="","",T135+N(L135)-N(M135))</f>
        <v/>
      </c>
      <c r="V135" s="16" t="str">
        <f aca="false">IF(OR(U135="",N(S135)=0),"",U135/S135)</f>
        <v/>
      </c>
      <c r="W135" s="13" t="str">
        <f aca="false">IF(U135="","",COUNT($U$7:U135))</f>
        <v/>
      </c>
      <c r="X135" s="17" t="str">
        <f aca="false">IF(U135="","",DATE(YEAR(IF(B135="",A135,B135)),MONTH(IF(B135="",A135,B135)),1))</f>
        <v/>
      </c>
      <c r="Y135" s="15" t="str">
        <f aca="false">IF(U135="","",N($C$3)+SUM($U$7:U135))</f>
        <v/>
      </c>
      <c r="Z135" s="15" t="str">
        <f aca="false">IF(Y135="","",Y135-MAX(N($C$3),MAX($Y$7:Y135)))</f>
        <v/>
      </c>
      <c r="AA135" s="13" t="str">
        <f aca="false">IF(U135="","",IF(U135&gt;0,"Win",IF(U135&lt;0,"Loss","Scratch")))</f>
        <v/>
      </c>
      <c r="AB135" s="18" t="e">
        <f aca="false">IF(W135="",NA(),W135)</f>
        <v>#N/A</v>
      </c>
      <c r="AC135" s="19" t="e">
        <f aca="false">IF(W135="",NA(),Y135)</f>
        <v>#N/A</v>
      </c>
    </row>
    <row r="136" customFormat="false" ht="15" hidden="false" customHeight="false" outlineLevel="0" collapsed="false">
      <c r="A136" s="10"/>
      <c r="B136" s="10"/>
      <c r="C136" s="7"/>
      <c r="D136" s="7"/>
      <c r="E136" s="7"/>
      <c r="F136" s="7"/>
      <c r="G136" s="11"/>
      <c r="H136" s="12"/>
      <c r="I136" s="12"/>
      <c r="J136" s="12"/>
      <c r="K136" s="5"/>
      <c r="L136" s="5"/>
      <c r="M136" s="5"/>
      <c r="N136" s="7"/>
      <c r="O136" s="7"/>
      <c r="P136" s="13" t="str">
        <f aca="false">IF(C136="","",IF(ISNUMBER(SEARCH("JPY",C136)),100,10000))</f>
        <v/>
      </c>
      <c r="Q136" s="14" t="str">
        <f aca="false">IF(OR(C136="",H136="",J136=""),"",ROUND((J136-H136)*P136*IF(D136="Short",-1,1),1))</f>
        <v/>
      </c>
      <c r="R136" s="14" t="str">
        <f aca="false">IF(OR(C136="",H136="",I136=""),"",ROUND(ABS(H136-I136)*P136,1))</f>
        <v/>
      </c>
      <c r="S136" s="15" t="str">
        <f aca="false">IF(OR(R136="",G136="",K136=""),"",R136*K136*G136)</f>
        <v/>
      </c>
      <c r="T136" s="15" t="str">
        <f aca="false">IF(OR(Q136="",G136="",K136=""),"",Q136*K136*G136)</f>
        <v/>
      </c>
      <c r="U136" s="15" t="str">
        <f aca="false">IF(T136="","",T136+N(L136)-N(M136))</f>
        <v/>
      </c>
      <c r="V136" s="16" t="str">
        <f aca="false">IF(OR(U136="",N(S136)=0),"",U136/S136)</f>
        <v/>
      </c>
      <c r="W136" s="13" t="str">
        <f aca="false">IF(U136="","",COUNT($U$7:U136))</f>
        <v/>
      </c>
      <c r="X136" s="17" t="str">
        <f aca="false">IF(U136="","",DATE(YEAR(IF(B136="",A136,B136)),MONTH(IF(B136="",A136,B136)),1))</f>
        <v/>
      </c>
      <c r="Y136" s="15" t="str">
        <f aca="false">IF(U136="","",N($C$3)+SUM($U$7:U136))</f>
        <v/>
      </c>
      <c r="Z136" s="15" t="str">
        <f aca="false">IF(Y136="","",Y136-MAX(N($C$3),MAX($Y$7:Y136)))</f>
        <v/>
      </c>
      <c r="AA136" s="13" t="str">
        <f aca="false">IF(U136="","",IF(U136&gt;0,"Win",IF(U136&lt;0,"Loss","Scratch")))</f>
        <v/>
      </c>
      <c r="AB136" s="18" t="e">
        <f aca="false">IF(W136="",NA(),W136)</f>
        <v>#N/A</v>
      </c>
      <c r="AC136" s="19" t="e">
        <f aca="false">IF(W136="",NA(),Y136)</f>
        <v>#N/A</v>
      </c>
    </row>
    <row r="137" customFormat="false" ht="15" hidden="false" customHeight="false" outlineLevel="0" collapsed="false">
      <c r="A137" s="10"/>
      <c r="B137" s="10"/>
      <c r="C137" s="7"/>
      <c r="D137" s="7"/>
      <c r="E137" s="7"/>
      <c r="F137" s="7"/>
      <c r="G137" s="11"/>
      <c r="H137" s="12"/>
      <c r="I137" s="12"/>
      <c r="J137" s="12"/>
      <c r="K137" s="5"/>
      <c r="L137" s="5"/>
      <c r="M137" s="5"/>
      <c r="N137" s="7"/>
      <c r="O137" s="7"/>
      <c r="P137" s="13" t="str">
        <f aca="false">IF(C137="","",IF(ISNUMBER(SEARCH("JPY",C137)),100,10000))</f>
        <v/>
      </c>
      <c r="Q137" s="14" t="str">
        <f aca="false">IF(OR(C137="",H137="",J137=""),"",ROUND((J137-H137)*P137*IF(D137="Short",-1,1),1))</f>
        <v/>
      </c>
      <c r="R137" s="14" t="str">
        <f aca="false">IF(OR(C137="",H137="",I137=""),"",ROUND(ABS(H137-I137)*P137,1))</f>
        <v/>
      </c>
      <c r="S137" s="15" t="str">
        <f aca="false">IF(OR(R137="",G137="",K137=""),"",R137*K137*G137)</f>
        <v/>
      </c>
      <c r="T137" s="15" t="str">
        <f aca="false">IF(OR(Q137="",G137="",K137=""),"",Q137*K137*G137)</f>
        <v/>
      </c>
      <c r="U137" s="15" t="str">
        <f aca="false">IF(T137="","",T137+N(L137)-N(M137))</f>
        <v/>
      </c>
      <c r="V137" s="16" t="str">
        <f aca="false">IF(OR(U137="",N(S137)=0),"",U137/S137)</f>
        <v/>
      </c>
      <c r="W137" s="13" t="str">
        <f aca="false">IF(U137="","",COUNT($U$7:U137))</f>
        <v/>
      </c>
      <c r="X137" s="17" t="str">
        <f aca="false">IF(U137="","",DATE(YEAR(IF(B137="",A137,B137)),MONTH(IF(B137="",A137,B137)),1))</f>
        <v/>
      </c>
      <c r="Y137" s="15" t="str">
        <f aca="false">IF(U137="","",N($C$3)+SUM($U$7:U137))</f>
        <v/>
      </c>
      <c r="Z137" s="15" t="str">
        <f aca="false">IF(Y137="","",Y137-MAX(N($C$3),MAX($Y$7:Y137)))</f>
        <v/>
      </c>
      <c r="AA137" s="13" t="str">
        <f aca="false">IF(U137="","",IF(U137&gt;0,"Win",IF(U137&lt;0,"Loss","Scratch")))</f>
        <v/>
      </c>
      <c r="AB137" s="18" t="e">
        <f aca="false">IF(W137="",NA(),W137)</f>
        <v>#N/A</v>
      </c>
      <c r="AC137" s="19" t="e">
        <f aca="false">IF(W137="",NA(),Y137)</f>
        <v>#N/A</v>
      </c>
    </row>
    <row r="138" customFormat="false" ht="15" hidden="false" customHeight="false" outlineLevel="0" collapsed="false">
      <c r="A138" s="10"/>
      <c r="B138" s="10"/>
      <c r="C138" s="7"/>
      <c r="D138" s="7"/>
      <c r="E138" s="7"/>
      <c r="F138" s="7"/>
      <c r="G138" s="11"/>
      <c r="H138" s="12"/>
      <c r="I138" s="12"/>
      <c r="J138" s="12"/>
      <c r="K138" s="5"/>
      <c r="L138" s="5"/>
      <c r="M138" s="5"/>
      <c r="N138" s="7"/>
      <c r="O138" s="7"/>
      <c r="P138" s="13" t="str">
        <f aca="false">IF(C138="","",IF(ISNUMBER(SEARCH("JPY",C138)),100,10000))</f>
        <v/>
      </c>
      <c r="Q138" s="14" t="str">
        <f aca="false">IF(OR(C138="",H138="",J138=""),"",ROUND((J138-H138)*P138*IF(D138="Short",-1,1),1))</f>
        <v/>
      </c>
      <c r="R138" s="14" t="str">
        <f aca="false">IF(OR(C138="",H138="",I138=""),"",ROUND(ABS(H138-I138)*P138,1))</f>
        <v/>
      </c>
      <c r="S138" s="15" t="str">
        <f aca="false">IF(OR(R138="",G138="",K138=""),"",R138*K138*G138)</f>
        <v/>
      </c>
      <c r="T138" s="15" t="str">
        <f aca="false">IF(OR(Q138="",G138="",K138=""),"",Q138*K138*G138)</f>
        <v/>
      </c>
      <c r="U138" s="15" t="str">
        <f aca="false">IF(T138="","",T138+N(L138)-N(M138))</f>
        <v/>
      </c>
      <c r="V138" s="16" t="str">
        <f aca="false">IF(OR(U138="",N(S138)=0),"",U138/S138)</f>
        <v/>
      </c>
      <c r="W138" s="13" t="str">
        <f aca="false">IF(U138="","",COUNT($U$7:U138))</f>
        <v/>
      </c>
      <c r="X138" s="17" t="str">
        <f aca="false">IF(U138="","",DATE(YEAR(IF(B138="",A138,B138)),MONTH(IF(B138="",A138,B138)),1))</f>
        <v/>
      </c>
      <c r="Y138" s="15" t="str">
        <f aca="false">IF(U138="","",N($C$3)+SUM($U$7:U138))</f>
        <v/>
      </c>
      <c r="Z138" s="15" t="str">
        <f aca="false">IF(Y138="","",Y138-MAX(N($C$3),MAX($Y$7:Y138)))</f>
        <v/>
      </c>
      <c r="AA138" s="13" t="str">
        <f aca="false">IF(U138="","",IF(U138&gt;0,"Win",IF(U138&lt;0,"Loss","Scratch")))</f>
        <v/>
      </c>
      <c r="AB138" s="18" t="e">
        <f aca="false">IF(W138="",NA(),W138)</f>
        <v>#N/A</v>
      </c>
      <c r="AC138" s="19" t="e">
        <f aca="false">IF(W138="",NA(),Y138)</f>
        <v>#N/A</v>
      </c>
    </row>
    <row r="139" customFormat="false" ht="15" hidden="false" customHeight="false" outlineLevel="0" collapsed="false">
      <c r="A139" s="10"/>
      <c r="B139" s="10"/>
      <c r="C139" s="7"/>
      <c r="D139" s="7"/>
      <c r="E139" s="7"/>
      <c r="F139" s="7"/>
      <c r="G139" s="11"/>
      <c r="H139" s="12"/>
      <c r="I139" s="12"/>
      <c r="J139" s="12"/>
      <c r="K139" s="5"/>
      <c r="L139" s="5"/>
      <c r="M139" s="5"/>
      <c r="N139" s="7"/>
      <c r="O139" s="7"/>
      <c r="P139" s="13" t="str">
        <f aca="false">IF(C139="","",IF(ISNUMBER(SEARCH("JPY",C139)),100,10000))</f>
        <v/>
      </c>
      <c r="Q139" s="14" t="str">
        <f aca="false">IF(OR(C139="",H139="",J139=""),"",ROUND((J139-H139)*P139*IF(D139="Short",-1,1),1))</f>
        <v/>
      </c>
      <c r="R139" s="14" t="str">
        <f aca="false">IF(OR(C139="",H139="",I139=""),"",ROUND(ABS(H139-I139)*P139,1))</f>
        <v/>
      </c>
      <c r="S139" s="15" t="str">
        <f aca="false">IF(OR(R139="",G139="",K139=""),"",R139*K139*G139)</f>
        <v/>
      </c>
      <c r="T139" s="15" t="str">
        <f aca="false">IF(OR(Q139="",G139="",K139=""),"",Q139*K139*G139)</f>
        <v/>
      </c>
      <c r="U139" s="15" t="str">
        <f aca="false">IF(T139="","",T139+N(L139)-N(M139))</f>
        <v/>
      </c>
      <c r="V139" s="16" t="str">
        <f aca="false">IF(OR(U139="",N(S139)=0),"",U139/S139)</f>
        <v/>
      </c>
      <c r="W139" s="13" t="str">
        <f aca="false">IF(U139="","",COUNT($U$7:U139))</f>
        <v/>
      </c>
      <c r="X139" s="17" t="str">
        <f aca="false">IF(U139="","",DATE(YEAR(IF(B139="",A139,B139)),MONTH(IF(B139="",A139,B139)),1))</f>
        <v/>
      </c>
      <c r="Y139" s="15" t="str">
        <f aca="false">IF(U139="","",N($C$3)+SUM($U$7:U139))</f>
        <v/>
      </c>
      <c r="Z139" s="15" t="str">
        <f aca="false">IF(Y139="","",Y139-MAX(N($C$3),MAX($Y$7:Y139)))</f>
        <v/>
      </c>
      <c r="AA139" s="13" t="str">
        <f aca="false">IF(U139="","",IF(U139&gt;0,"Win",IF(U139&lt;0,"Loss","Scratch")))</f>
        <v/>
      </c>
      <c r="AB139" s="18" t="e">
        <f aca="false">IF(W139="",NA(),W139)</f>
        <v>#N/A</v>
      </c>
      <c r="AC139" s="19" t="e">
        <f aca="false">IF(W139="",NA(),Y139)</f>
        <v>#N/A</v>
      </c>
    </row>
    <row r="140" customFormat="false" ht="15" hidden="false" customHeight="false" outlineLevel="0" collapsed="false">
      <c r="A140" s="10"/>
      <c r="B140" s="10"/>
      <c r="C140" s="7"/>
      <c r="D140" s="7"/>
      <c r="E140" s="7"/>
      <c r="F140" s="7"/>
      <c r="G140" s="11"/>
      <c r="H140" s="12"/>
      <c r="I140" s="12"/>
      <c r="J140" s="12"/>
      <c r="K140" s="5"/>
      <c r="L140" s="5"/>
      <c r="M140" s="5"/>
      <c r="N140" s="7"/>
      <c r="O140" s="7"/>
      <c r="P140" s="13" t="str">
        <f aca="false">IF(C140="","",IF(ISNUMBER(SEARCH("JPY",C140)),100,10000))</f>
        <v/>
      </c>
      <c r="Q140" s="14" t="str">
        <f aca="false">IF(OR(C140="",H140="",J140=""),"",ROUND((J140-H140)*P140*IF(D140="Short",-1,1),1))</f>
        <v/>
      </c>
      <c r="R140" s="14" t="str">
        <f aca="false">IF(OR(C140="",H140="",I140=""),"",ROUND(ABS(H140-I140)*P140,1))</f>
        <v/>
      </c>
      <c r="S140" s="15" t="str">
        <f aca="false">IF(OR(R140="",G140="",K140=""),"",R140*K140*G140)</f>
        <v/>
      </c>
      <c r="T140" s="15" t="str">
        <f aca="false">IF(OR(Q140="",G140="",K140=""),"",Q140*K140*G140)</f>
        <v/>
      </c>
      <c r="U140" s="15" t="str">
        <f aca="false">IF(T140="","",T140+N(L140)-N(M140))</f>
        <v/>
      </c>
      <c r="V140" s="16" t="str">
        <f aca="false">IF(OR(U140="",N(S140)=0),"",U140/S140)</f>
        <v/>
      </c>
      <c r="W140" s="13" t="str">
        <f aca="false">IF(U140="","",COUNT($U$7:U140))</f>
        <v/>
      </c>
      <c r="X140" s="17" t="str">
        <f aca="false">IF(U140="","",DATE(YEAR(IF(B140="",A140,B140)),MONTH(IF(B140="",A140,B140)),1))</f>
        <v/>
      </c>
      <c r="Y140" s="15" t="str">
        <f aca="false">IF(U140="","",N($C$3)+SUM($U$7:U140))</f>
        <v/>
      </c>
      <c r="Z140" s="15" t="str">
        <f aca="false">IF(Y140="","",Y140-MAX(N($C$3),MAX($Y$7:Y140)))</f>
        <v/>
      </c>
      <c r="AA140" s="13" t="str">
        <f aca="false">IF(U140="","",IF(U140&gt;0,"Win",IF(U140&lt;0,"Loss","Scratch")))</f>
        <v/>
      </c>
      <c r="AB140" s="18" t="e">
        <f aca="false">IF(W140="",NA(),W140)</f>
        <v>#N/A</v>
      </c>
      <c r="AC140" s="19" t="e">
        <f aca="false">IF(W140="",NA(),Y140)</f>
        <v>#N/A</v>
      </c>
    </row>
    <row r="141" customFormat="false" ht="15" hidden="false" customHeight="false" outlineLevel="0" collapsed="false">
      <c r="A141" s="10"/>
      <c r="B141" s="10"/>
      <c r="C141" s="7"/>
      <c r="D141" s="7"/>
      <c r="E141" s="7"/>
      <c r="F141" s="7"/>
      <c r="G141" s="11"/>
      <c r="H141" s="12"/>
      <c r="I141" s="12"/>
      <c r="J141" s="12"/>
      <c r="K141" s="5"/>
      <c r="L141" s="5"/>
      <c r="M141" s="5"/>
      <c r="N141" s="7"/>
      <c r="O141" s="7"/>
      <c r="P141" s="13" t="str">
        <f aca="false">IF(C141="","",IF(ISNUMBER(SEARCH("JPY",C141)),100,10000))</f>
        <v/>
      </c>
      <c r="Q141" s="14" t="str">
        <f aca="false">IF(OR(C141="",H141="",J141=""),"",ROUND((J141-H141)*P141*IF(D141="Short",-1,1),1))</f>
        <v/>
      </c>
      <c r="R141" s="14" t="str">
        <f aca="false">IF(OR(C141="",H141="",I141=""),"",ROUND(ABS(H141-I141)*P141,1))</f>
        <v/>
      </c>
      <c r="S141" s="15" t="str">
        <f aca="false">IF(OR(R141="",G141="",K141=""),"",R141*K141*G141)</f>
        <v/>
      </c>
      <c r="T141" s="15" t="str">
        <f aca="false">IF(OR(Q141="",G141="",K141=""),"",Q141*K141*G141)</f>
        <v/>
      </c>
      <c r="U141" s="15" t="str">
        <f aca="false">IF(T141="","",T141+N(L141)-N(M141))</f>
        <v/>
      </c>
      <c r="V141" s="16" t="str">
        <f aca="false">IF(OR(U141="",N(S141)=0),"",U141/S141)</f>
        <v/>
      </c>
      <c r="W141" s="13" t="str">
        <f aca="false">IF(U141="","",COUNT($U$7:U141))</f>
        <v/>
      </c>
      <c r="X141" s="17" t="str">
        <f aca="false">IF(U141="","",DATE(YEAR(IF(B141="",A141,B141)),MONTH(IF(B141="",A141,B141)),1))</f>
        <v/>
      </c>
      <c r="Y141" s="15" t="str">
        <f aca="false">IF(U141="","",N($C$3)+SUM($U$7:U141))</f>
        <v/>
      </c>
      <c r="Z141" s="15" t="str">
        <f aca="false">IF(Y141="","",Y141-MAX(N($C$3),MAX($Y$7:Y141)))</f>
        <v/>
      </c>
      <c r="AA141" s="13" t="str">
        <f aca="false">IF(U141="","",IF(U141&gt;0,"Win",IF(U141&lt;0,"Loss","Scratch")))</f>
        <v/>
      </c>
      <c r="AB141" s="18" t="e">
        <f aca="false">IF(W141="",NA(),W141)</f>
        <v>#N/A</v>
      </c>
      <c r="AC141" s="19" t="e">
        <f aca="false">IF(W141="",NA(),Y141)</f>
        <v>#N/A</v>
      </c>
    </row>
    <row r="142" customFormat="false" ht="15" hidden="false" customHeight="false" outlineLevel="0" collapsed="false">
      <c r="A142" s="10"/>
      <c r="B142" s="10"/>
      <c r="C142" s="7"/>
      <c r="D142" s="7"/>
      <c r="E142" s="7"/>
      <c r="F142" s="7"/>
      <c r="G142" s="11"/>
      <c r="H142" s="12"/>
      <c r="I142" s="12"/>
      <c r="J142" s="12"/>
      <c r="K142" s="5"/>
      <c r="L142" s="5"/>
      <c r="M142" s="5"/>
      <c r="N142" s="7"/>
      <c r="O142" s="7"/>
      <c r="P142" s="13" t="str">
        <f aca="false">IF(C142="","",IF(ISNUMBER(SEARCH("JPY",C142)),100,10000))</f>
        <v/>
      </c>
      <c r="Q142" s="14" t="str">
        <f aca="false">IF(OR(C142="",H142="",J142=""),"",ROUND((J142-H142)*P142*IF(D142="Short",-1,1),1))</f>
        <v/>
      </c>
      <c r="R142" s="14" t="str">
        <f aca="false">IF(OR(C142="",H142="",I142=""),"",ROUND(ABS(H142-I142)*P142,1))</f>
        <v/>
      </c>
      <c r="S142" s="15" t="str">
        <f aca="false">IF(OR(R142="",G142="",K142=""),"",R142*K142*G142)</f>
        <v/>
      </c>
      <c r="T142" s="15" t="str">
        <f aca="false">IF(OR(Q142="",G142="",K142=""),"",Q142*K142*G142)</f>
        <v/>
      </c>
      <c r="U142" s="15" t="str">
        <f aca="false">IF(T142="","",T142+N(L142)-N(M142))</f>
        <v/>
      </c>
      <c r="V142" s="16" t="str">
        <f aca="false">IF(OR(U142="",N(S142)=0),"",U142/S142)</f>
        <v/>
      </c>
      <c r="W142" s="13" t="str">
        <f aca="false">IF(U142="","",COUNT($U$7:U142))</f>
        <v/>
      </c>
      <c r="X142" s="17" t="str">
        <f aca="false">IF(U142="","",DATE(YEAR(IF(B142="",A142,B142)),MONTH(IF(B142="",A142,B142)),1))</f>
        <v/>
      </c>
      <c r="Y142" s="15" t="str">
        <f aca="false">IF(U142="","",N($C$3)+SUM($U$7:U142))</f>
        <v/>
      </c>
      <c r="Z142" s="15" t="str">
        <f aca="false">IF(Y142="","",Y142-MAX(N($C$3),MAX($Y$7:Y142)))</f>
        <v/>
      </c>
      <c r="AA142" s="13" t="str">
        <f aca="false">IF(U142="","",IF(U142&gt;0,"Win",IF(U142&lt;0,"Loss","Scratch")))</f>
        <v/>
      </c>
      <c r="AB142" s="18" t="e">
        <f aca="false">IF(W142="",NA(),W142)</f>
        <v>#N/A</v>
      </c>
      <c r="AC142" s="19" t="e">
        <f aca="false">IF(W142="",NA(),Y142)</f>
        <v>#N/A</v>
      </c>
    </row>
    <row r="143" customFormat="false" ht="15" hidden="false" customHeight="false" outlineLevel="0" collapsed="false">
      <c r="A143" s="10"/>
      <c r="B143" s="10"/>
      <c r="C143" s="7"/>
      <c r="D143" s="7"/>
      <c r="E143" s="7"/>
      <c r="F143" s="7"/>
      <c r="G143" s="11"/>
      <c r="H143" s="12"/>
      <c r="I143" s="12"/>
      <c r="J143" s="12"/>
      <c r="K143" s="5"/>
      <c r="L143" s="5"/>
      <c r="M143" s="5"/>
      <c r="N143" s="7"/>
      <c r="O143" s="7"/>
      <c r="P143" s="13" t="str">
        <f aca="false">IF(C143="","",IF(ISNUMBER(SEARCH("JPY",C143)),100,10000))</f>
        <v/>
      </c>
      <c r="Q143" s="14" t="str">
        <f aca="false">IF(OR(C143="",H143="",J143=""),"",ROUND((J143-H143)*P143*IF(D143="Short",-1,1),1))</f>
        <v/>
      </c>
      <c r="R143" s="14" t="str">
        <f aca="false">IF(OR(C143="",H143="",I143=""),"",ROUND(ABS(H143-I143)*P143,1))</f>
        <v/>
      </c>
      <c r="S143" s="15" t="str">
        <f aca="false">IF(OR(R143="",G143="",K143=""),"",R143*K143*G143)</f>
        <v/>
      </c>
      <c r="T143" s="15" t="str">
        <f aca="false">IF(OR(Q143="",G143="",K143=""),"",Q143*K143*G143)</f>
        <v/>
      </c>
      <c r="U143" s="15" t="str">
        <f aca="false">IF(T143="","",T143+N(L143)-N(M143))</f>
        <v/>
      </c>
      <c r="V143" s="16" t="str">
        <f aca="false">IF(OR(U143="",N(S143)=0),"",U143/S143)</f>
        <v/>
      </c>
      <c r="W143" s="13" t="str">
        <f aca="false">IF(U143="","",COUNT($U$7:U143))</f>
        <v/>
      </c>
      <c r="X143" s="17" t="str">
        <f aca="false">IF(U143="","",DATE(YEAR(IF(B143="",A143,B143)),MONTH(IF(B143="",A143,B143)),1))</f>
        <v/>
      </c>
      <c r="Y143" s="15" t="str">
        <f aca="false">IF(U143="","",N($C$3)+SUM($U$7:U143))</f>
        <v/>
      </c>
      <c r="Z143" s="15" t="str">
        <f aca="false">IF(Y143="","",Y143-MAX(N($C$3),MAX($Y$7:Y143)))</f>
        <v/>
      </c>
      <c r="AA143" s="13" t="str">
        <f aca="false">IF(U143="","",IF(U143&gt;0,"Win",IF(U143&lt;0,"Loss","Scratch")))</f>
        <v/>
      </c>
      <c r="AB143" s="18" t="e">
        <f aca="false">IF(W143="",NA(),W143)</f>
        <v>#N/A</v>
      </c>
      <c r="AC143" s="19" t="e">
        <f aca="false">IF(W143="",NA(),Y143)</f>
        <v>#N/A</v>
      </c>
    </row>
    <row r="144" customFormat="false" ht="15" hidden="false" customHeight="false" outlineLevel="0" collapsed="false">
      <c r="A144" s="10"/>
      <c r="B144" s="10"/>
      <c r="C144" s="7"/>
      <c r="D144" s="7"/>
      <c r="E144" s="7"/>
      <c r="F144" s="7"/>
      <c r="G144" s="11"/>
      <c r="H144" s="12"/>
      <c r="I144" s="12"/>
      <c r="J144" s="12"/>
      <c r="K144" s="5"/>
      <c r="L144" s="5"/>
      <c r="M144" s="5"/>
      <c r="N144" s="7"/>
      <c r="O144" s="7"/>
      <c r="P144" s="13" t="str">
        <f aca="false">IF(C144="","",IF(ISNUMBER(SEARCH("JPY",C144)),100,10000))</f>
        <v/>
      </c>
      <c r="Q144" s="14" t="str">
        <f aca="false">IF(OR(C144="",H144="",J144=""),"",ROUND((J144-H144)*P144*IF(D144="Short",-1,1),1))</f>
        <v/>
      </c>
      <c r="R144" s="14" t="str">
        <f aca="false">IF(OR(C144="",H144="",I144=""),"",ROUND(ABS(H144-I144)*P144,1))</f>
        <v/>
      </c>
      <c r="S144" s="15" t="str">
        <f aca="false">IF(OR(R144="",G144="",K144=""),"",R144*K144*G144)</f>
        <v/>
      </c>
      <c r="T144" s="15" t="str">
        <f aca="false">IF(OR(Q144="",G144="",K144=""),"",Q144*K144*G144)</f>
        <v/>
      </c>
      <c r="U144" s="15" t="str">
        <f aca="false">IF(T144="","",T144+N(L144)-N(M144))</f>
        <v/>
      </c>
      <c r="V144" s="16" t="str">
        <f aca="false">IF(OR(U144="",N(S144)=0),"",U144/S144)</f>
        <v/>
      </c>
      <c r="W144" s="13" t="str">
        <f aca="false">IF(U144="","",COUNT($U$7:U144))</f>
        <v/>
      </c>
      <c r="X144" s="17" t="str">
        <f aca="false">IF(U144="","",DATE(YEAR(IF(B144="",A144,B144)),MONTH(IF(B144="",A144,B144)),1))</f>
        <v/>
      </c>
      <c r="Y144" s="15" t="str">
        <f aca="false">IF(U144="","",N($C$3)+SUM($U$7:U144))</f>
        <v/>
      </c>
      <c r="Z144" s="15" t="str">
        <f aca="false">IF(Y144="","",Y144-MAX(N($C$3),MAX($Y$7:Y144)))</f>
        <v/>
      </c>
      <c r="AA144" s="13" t="str">
        <f aca="false">IF(U144="","",IF(U144&gt;0,"Win",IF(U144&lt;0,"Loss","Scratch")))</f>
        <v/>
      </c>
      <c r="AB144" s="18" t="e">
        <f aca="false">IF(W144="",NA(),W144)</f>
        <v>#N/A</v>
      </c>
      <c r="AC144" s="19" t="e">
        <f aca="false">IF(W144="",NA(),Y144)</f>
        <v>#N/A</v>
      </c>
    </row>
    <row r="145" customFormat="false" ht="15" hidden="false" customHeight="false" outlineLevel="0" collapsed="false">
      <c r="A145" s="10"/>
      <c r="B145" s="10"/>
      <c r="C145" s="7"/>
      <c r="D145" s="7"/>
      <c r="E145" s="7"/>
      <c r="F145" s="7"/>
      <c r="G145" s="11"/>
      <c r="H145" s="12"/>
      <c r="I145" s="12"/>
      <c r="J145" s="12"/>
      <c r="K145" s="5"/>
      <c r="L145" s="5"/>
      <c r="M145" s="5"/>
      <c r="N145" s="7"/>
      <c r="O145" s="7"/>
      <c r="P145" s="13" t="str">
        <f aca="false">IF(C145="","",IF(ISNUMBER(SEARCH("JPY",C145)),100,10000))</f>
        <v/>
      </c>
      <c r="Q145" s="14" t="str">
        <f aca="false">IF(OR(C145="",H145="",J145=""),"",ROUND((J145-H145)*P145*IF(D145="Short",-1,1),1))</f>
        <v/>
      </c>
      <c r="R145" s="14" t="str">
        <f aca="false">IF(OR(C145="",H145="",I145=""),"",ROUND(ABS(H145-I145)*P145,1))</f>
        <v/>
      </c>
      <c r="S145" s="15" t="str">
        <f aca="false">IF(OR(R145="",G145="",K145=""),"",R145*K145*G145)</f>
        <v/>
      </c>
      <c r="T145" s="15" t="str">
        <f aca="false">IF(OR(Q145="",G145="",K145=""),"",Q145*K145*G145)</f>
        <v/>
      </c>
      <c r="U145" s="15" t="str">
        <f aca="false">IF(T145="","",T145+N(L145)-N(M145))</f>
        <v/>
      </c>
      <c r="V145" s="16" t="str">
        <f aca="false">IF(OR(U145="",N(S145)=0),"",U145/S145)</f>
        <v/>
      </c>
      <c r="W145" s="13" t="str">
        <f aca="false">IF(U145="","",COUNT($U$7:U145))</f>
        <v/>
      </c>
      <c r="X145" s="17" t="str">
        <f aca="false">IF(U145="","",DATE(YEAR(IF(B145="",A145,B145)),MONTH(IF(B145="",A145,B145)),1))</f>
        <v/>
      </c>
      <c r="Y145" s="15" t="str">
        <f aca="false">IF(U145="","",N($C$3)+SUM($U$7:U145))</f>
        <v/>
      </c>
      <c r="Z145" s="15" t="str">
        <f aca="false">IF(Y145="","",Y145-MAX(N($C$3),MAX($Y$7:Y145)))</f>
        <v/>
      </c>
      <c r="AA145" s="13" t="str">
        <f aca="false">IF(U145="","",IF(U145&gt;0,"Win",IF(U145&lt;0,"Loss","Scratch")))</f>
        <v/>
      </c>
      <c r="AB145" s="18" t="e">
        <f aca="false">IF(W145="",NA(),W145)</f>
        <v>#N/A</v>
      </c>
      <c r="AC145" s="19" t="e">
        <f aca="false">IF(W145="",NA(),Y145)</f>
        <v>#N/A</v>
      </c>
    </row>
    <row r="146" customFormat="false" ht="15" hidden="false" customHeight="false" outlineLevel="0" collapsed="false">
      <c r="A146" s="10"/>
      <c r="B146" s="10"/>
      <c r="C146" s="7"/>
      <c r="D146" s="7"/>
      <c r="E146" s="7"/>
      <c r="F146" s="7"/>
      <c r="G146" s="11"/>
      <c r="H146" s="12"/>
      <c r="I146" s="12"/>
      <c r="J146" s="12"/>
      <c r="K146" s="5"/>
      <c r="L146" s="5"/>
      <c r="M146" s="5"/>
      <c r="N146" s="7"/>
      <c r="O146" s="7"/>
      <c r="P146" s="13" t="str">
        <f aca="false">IF(C146="","",IF(ISNUMBER(SEARCH("JPY",C146)),100,10000))</f>
        <v/>
      </c>
      <c r="Q146" s="14" t="str">
        <f aca="false">IF(OR(C146="",H146="",J146=""),"",ROUND((J146-H146)*P146*IF(D146="Short",-1,1),1))</f>
        <v/>
      </c>
      <c r="R146" s="14" t="str">
        <f aca="false">IF(OR(C146="",H146="",I146=""),"",ROUND(ABS(H146-I146)*P146,1))</f>
        <v/>
      </c>
      <c r="S146" s="15" t="str">
        <f aca="false">IF(OR(R146="",G146="",K146=""),"",R146*K146*G146)</f>
        <v/>
      </c>
      <c r="T146" s="15" t="str">
        <f aca="false">IF(OR(Q146="",G146="",K146=""),"",Q146*K146*G146)</f>
        <v/>
      </c>
      <c r="U146" s="15" t="str">
        <f aca="false">IF(T146="","",T146+N(L146)-N(M146))</f>
        <v/>
      </c>
      <c r="V146" s="16" t="str">
        <f aca="false">IF(OR(U146="",N(S146)=0),"",U146/S146)</f>
        <v/>
      </c>
      <c r="W146" s="13" t="str">
        <f aca="false">IF(U146="","",COUNT($U$7:U146))</f>
        <v/>
      </c>
      <c r="X146" s="17" t="str">
        <f aca="false">IF(U146="","",DATE(YEAR(IF(B146="",A146,B146)),MONTH(IF(B146="",A146,B146)),1))</f>
        <v/>
      </c>
      <c r="Y146" s="15" t="str">
        <f aca="false">IF(U146="","",N($C$3)+SUM($U$7:U146))</f>
        <v/>
      </c>
      <c r="Z146" s="15" t="str">
        <f aca="false">IF(Y146="","",Y146-MAX(N($C$3),MAX($Y$7:Y146)))</f>
        <v/>
      </c>
      <c r="AA146" s="13" t="str">
        <f aca="false">IF(U146="","",IF(U146&gt;0,"Win",IF(U146&lt;0,"Loss","Scratch")))</f>
        <v/>
      </c>
      <c r="AB146" s="18" t="e">
        <f aca="false">IF(W146="",NA(),W146)</f>
        <v>#N/A</v>
      </c>
      <c r="AC146" s="19" t="e">
        <f aca="false">IF(W146="",NA(),Y146)</f>
        <v>#N/A</v>
      </c>
    </row>
    <row r="147" customFormat="false" ht="15" hidden="false" customHeight="false" outlineLevel="0" collapsed="false">
      <c r="A147" s="10"/>
      <c r="B147" s="10"/>
      <c r="C147" s="7"/>
      <c r="D147" s="7"/>
      <c r="E147" s="7"/>
      <c r="F147" s="7"/>
      <c r="G147" s="11"/>
      <c r="H147" s="12"/>
      <c r="I147" s="12"/>
      <c r="J147" s="12"/>
      <c r="K147" s="5"/>
      <c r="L147" s="5"/>
      <c r="M147" s="5"/>
      <c r="N147" s="7"/>
      <c r="O147" s="7"/>
      <c r="P147" s="13" t="str">
        <f aca="false">IF(C147="","",IF(ISNUMBER(SEARCH("JPY",C147)),100,10000))</f>
        <v/>
      </c>
      <c r="Q147" s="14" t="str">
        <f aca="false">IF(OR(C147="",H147="",J147=""),"",ROUND((J147-H147)*P147*IF(D147="Short",-1,1),1))</f>
        <v/>
      </c>
      <c r="R147" s="14" t="str">
        <f aca="false">IF(OR(C147="",H147="",I147=""),"",ROUND(ABS(H147-I147)*P147,1))</f>
        <v/>
      </c>
      <c r="S147" s="15" t="str">
        <f aca="false">IF(OR(R147="",G147="",K147=""),"",R147*K147*G147)</f>
        <v/>
      </c>
      <c r="T147" s="15" t="str">
        <f aca="false">IF(OR(Q147="",G147="",K147=""),"",Q147*K147*G147)</f>
        <v/>
      </c>
      <c r="U147" s="15" t="str">
        <f aca="false">IF(T147="","",T147+N(L147)-N(M147))</f>
        <v/>
      </c>
      <c r="V147" s="16" t="str">
        <f aca="false">IF(OR(U147="",N(S147)=0),"",U147/S147)</f>
        <v/>
      </c>
      <c r="W147" s="13" t="str">
        <f aca="false">IF(U147="","",COUNT($U$7:U147))</f>
        <v/>
      </c>
      <c r="X147" s="17" t="str">
        <f aca="false">IF(U147="","",DATE(YEAR(IF(B147="",A147,B147)),MONTH(IF(B147="",A147,B147)),1))</f>
        <v/>
      </c>
      <c r="Y147" s="15" t="str">
        <f aca="false">IF(U147="","",N($C$3)+SUM($U$7:U147))</f>
        <v/>
      </c>
      <c r="Z147" s="15" t="str">
        <f aca="false">IF(Y147="","",Y147-MAX(N($C$3),MAX($Y$7:Y147)))</f>
        <v/>
      </c>
      <c r="AA147" s="13" t="str">
        <f aca="false">IF(U147="","",IF(U147&gt;0,"Win",IF(U147&lt;0,"Loss","Scratch")))</f>
        <v/>
      </c>
      <c r="AB147" s="18" t="e">
        <f aca="false">IF(W147="",NA(),W147)</f>
        <v>#N/A</v>
      </c>
      <c r="AC147" s="19" t="e">
        <f aca="false">IF(W147="",NA(),Y147)</f>
        <v>#N/A</v>
      </c>
    </row>
    <row r="148" customFormat="false" ht="15" hidden="false" customHeight="false" outlineLevel="0" collapsed="false">
      <c r="A148" s="10"/>
      <c r="B148" s="10"/>
      <c r="C148" s="7"/>
      <c r="D148" s="7"/>
      <c r="E148" s="7"/>
      <c r="F148" s="7"/>
      <c r="G148" s="11"/>
      <c r="H148" s="12"/>
      <c r="I148" s="12"/>
      <c r="J148" s="12"/>
      <c r="K148" s="5"/>
      <c r="L148" s="5"/>
      <c r="M148" s="5"/>
      <c r="N148" s="7"/>
      <c r="O148" s="7"/>
      <c r="P148" s="13" t="str">
        <f aca="false">IF(C148="","",IF(ISNUMBER(SEARCH("JPY",C148)),100,10000))</f>
        <v/>
      </c>
      <c r="Q148" s="14" t="str">
        <f aca="false">IF(OR(C148="",H148="",J148=""),"",ROUND((J148-H148)*P148*IF(D148="Short",-1,1),1))</f>
        <v/>
      </c>
      <c r="R148" s="14" t="str">
        <f aca="false">IF(OR(C148="",H148="",I148=""),"",ROUND(ABS(H148-I148)*P148,1))</f>
        <v/>
      </c>
      <c r="S148" s="15" t="str">
        <f aca="false">IF(OR(R148="",G148="",K148=""),"",R148*K148*G148)</f>
        <v/>
      </c>
      <c r="T148" s="15" t="str">
        <f aca="false">IF(OR(Q148="",G148="",K148=""),"",Q148*K148*G148)</f>
        <v/>
      </c>
      <c r="U148" s="15" t="str">
        <f aca="false">IF(T148="","",T148+N(L148)-N(M148))</f>
        <v/>
      </c>
      <c r="V148" s="16" t="str">
        <f aca="false">IF(OR(U148="",N(S148)=0),"",U148/S148)</f>
        <v/>
      </c>
      <c r="W148" s="13" t="str">
        <f aca="false">IF(U148="","",COUNT($U$7:U148))</f>
        <v/>
      </c>
      <c r="X148" s="17" t="str">
        <f aca="false">IF(U148="","",DATE(YEAR(IF(B148="",A148,B148)),MONTH(IF(B148="",A148,B148)),1))</f>
        <v/>
      </c>
      <c r="Y148" s="15" t="str">
        <f aca="false">IF(U148="","",N($C$3)+SUM($U$7:U148))</f>
        <v/>
      </c>
      <c r="Z148" s="15" t="str">
        <f aca="false">IF(Y148="","",Y148-MAX(N($C$3),MAX($Y$7:Y148)))</f>
        <v/>
      </c>
      <c r="AA148" s="13" t="str">
        <f aca="false">IF(U148="","",IF(U148&gt;0,"Win",IF(U148&lt;0,"Loss","Scratch")))</f>
        <v/>
      </c>
      <c r="AB148" s="18" t="e">
        <f aca="false">IF(W148="",NA(),W148)</f>
        <v>#N/A</v>
      </c>
      <c r="AC148" s="19" t="e">
        <f aca="false">IF(W148="",NA(),Y148)</f>
        <v>#N/A</v>
      </c>
    </row>
    <row r="149" customFormat="false" ht="15" hidden="false" customHeight="false" outlineLevel="0" collapsed="false">
      <c r="A149" s="10"/>
      <c r="B149" s="10"/>
      <c r="C149" s="7"/>
      <c r="D149" s="7"/>
      <c r="E149" s="7"/>
      <c r="F149" s="7"/>
      <c r="G149" s="11"/>
      <c r="H149" s="12"/>
      <c r="I149" s="12"/>
      <c r="J149" s="12"/>
      <c r="K149" s="5"/>
      <c r="L149" s="5"/>
      <c r="M149" s="5"/>
      <c r="N149" s="7"/>
      <c r="O149" s="7"/>
      <c r="P149" s="13" t="str">
        <f aca="false">IF(C149="","",IF(ISNUMBER(SEARCH("JPY",C149)),100,10000))</f>
        <v/>
      </c>
      <c r="Q149" s="14" t="str">
        <f aca="false">IF(OR(C149="",H149="",J149=""),"",ROUND((J149-H149)*P149*IF(D149="Short",-1,1),1))</f>
        <v/>
      </c>
      <c r="R149" s="14" t="str">
        <f aca="false">IF(OR(C149="",H149="",I149=""),"",ROUND(ABS(H149-I149)*P149,1))</f>
        <v/>
      </c>
      <c r="S149" s="15" t="str">
        <f aca="false">IF(OR(R149="",G149="",K149=""),"",R149*K149*G149)</f>
        <v/>
      </c>
      <c r="T149" s="15" t="str">
        <f aca="false">IF(OR(Q149="",G149="",K149=""),"",Q149*K149*G149)</f>
        <v/>
      </c>
      <c r="U149" s="15" t="str">
        <f aca="false">IF(T149="","",T149+N(L149)-N(M149))</f>
        <v/>
      </c>
      <c r="V149" s="16" t="str">
        <f aca="false">IF(OR(U149="",N(S149)=0),"",U149/S149)</f>
        <v/>
      </c>
      <c r="W149" s="13" t="str">
        <f aca="false">IF(U149="","",COUNT($U$7:U149))</f>
        <v/>
      </c>
      <c r="X149" s="17" t="str">
        <f aca="false">IF(U149="","",DATE(YEAR(IF(B149="",A149,B149)),MONTH(IF(B149="",A149,B149)),1))</f>
        <v/>
      </c>
      <c r="Y149" s="15" t="str">
        <f aca="false">IF(U149="","",N($C$3)+SUM($U$7:U149))</f>
        <v/>
      </c>
      <c r="Z149" s="15" t="str">
        <f aca="false">IF(Y149="","",Y149-MAX(N($C$3),MAX($Y$7:Y149)))</f>
        <v/>
      </c>
      <c r="AA149" s="13" t="str">
        <f aca="false">IF(U149="","",IF(U149&gt;0,"Win",IF(U149&lt;0,"Loss","Scratch")))</f>
        <v/>
      </c>
      <c r="AB149" s="18" t="e">
        <f aca="false">IF(W149="",NA(),W149)</f>
        <v>#N/A</v>
      </c>
      <c r="AC149" s="19" t="e">
        <f aca="false">IF(W149="",NA(),Y149)</f>
        <v>#N/A</v>
      </c>
    </row>
    <row r="150" customFormat="false" ht="15" hidden="false" customHeight="false" outlineLevel="0" collapsed="false">
      <c r="A150" s="10"/>
      <c r="B150" s="10"/>
      <c r="C150" s="7"/>
      <c r="D150" s="7"/>
      <c r="E150" s="7"/>
      <c r="F150" s="7"/>
      <c r="G150" s="11"/>
      <c r="H150" s="12"/>
      <c r="I150" s="12"/>
      <c r="J150" s="12"/>
      <c r="K150" s="5"/>
      <c r="L150" s="5"/>
      <c r="M150" s="5"/>
      <c r="N150" s="7"/>
      <c r="O150" s="7"/>
      <c r="P150" s="13" t="str">
        <f aca="false">IF(C150="","",IF(ISNUMBER(SEARCH("JPY",C150)),100,10000))</f>
        <v/>
      </c>
      <c r="Q150" s="14" t="str">
        <f aca="false">IF(OR(C150="",H150="",J150=""),"",ROUND((J150-H150)*P150*IF(D150="Short",-1,1),1))</f>
        <v/>
      </c>
      <c r="R150" s="14" t="str">
        <f aca="false">IF(OR(C150="",H150="",I150=""),"",ROUND(ABS(H150-I150)*P150,1))</f>
        <v/>
      </c>
      <c r="S150" s="15" t="str">
        <f aca="false">IF(OR(R150="",G150="",K150=""),"",R150*K150*G150)</f>
        <v/>
      </c>
      <c r="T150" s="15" t="str">
        <f aca="false">IF(OR(Q150="",G150="",K150=""),"",Q150*K150*G150)</f>
        <v/>
      </c>
      <c r="U150" s="15" t="str">
        <f aca="false">IF(T150="","",T150+N(L150)-N(M150))</f>
        <v/>
      </c>
      <c r="V150" s="16" t="str">
        <f aca="false">IF(OR(U150="",N(S150)=0),"",U150/S150)</f>
        <v/>
      </c>
      <c r="W150" s="13" t="str">
        <f aca="false">IF(U150="","",COUNT($U$7:U150))</f>
        <v/>
      </c>
      <c r="X150" s="17" t="str">
        <f aca="false">IF(U150="","",DATE(YEAR(IF(B150="",A150,B150)),MONTH(IF(B150="",A150,B150)),1))</f>
        <v/>
      </c>
      <c r="Y150" s="15" t="str">
        <f aca="false">IF(U150="","",N($C$3)+SUM($U$7:U150))</f>
        <v/>
      </c>
      <c r="Z150" s="15" t="str">
        <f aca="false">IF(Y150="","",Y150-MAX(N($C$3),MAX($Y$7:Y150)))</f>
        <v/>
      </c>
      <c r="AA150" s="13" t="str">
        <f aca="false">IF(U150="","",IF(U150&gt;0,"Win",IF(U150&lt;0,"Loss","Scratch")))</f>
        <v/>
      </c>
      <c r="AB150" s="18" t="e">
        <f aca="false">IF(W150="",NA(),W150)</f>
        <v>#N/A</v>
      </c>
      <c r="AC150" s="19" t="e">
        <f aca="false">IF(W150="",NA(),Y150)</f>
        <v>#N/A</v>
      </c>
    </row>
    <row r="151" customFormat="false" ht="15" hidden="false" customHeight="false" outlineLevel="0" collapsed="false">
      <c r="A151" s="10"/>
      <c r="B151" s="10"/>
      <c r="C151" s="7"/>
      <c r="D151" s="7"/>
      <c r="E151" s="7"/>
      <c r="F151" s="7"/>
      <c r="G151" s="11"/>
      <c r="H151" s="12"/>
      <c r="I151" s="12"/>
      <c r="J151" s="12"/>
      <c r="K151" s="5"/>
      <c r="L151" s="5"/>
      <c r="M151" s="5"/>
      <c r="N151" s="7"/>
      <c r="O151" s="7"/>
      <c r="P151" s="13" t="str">
        <f aca="false">IF(C151="","",IF(ISNUMBER(SEARCH("JPY",C151)),100,10000))</f>
        <v/>
      </c>
      <c r="Q151" s="14" t="str">
        <f aca="false">IF(OR(C151="",H151="",J151=""),"",ROUND((J151-H151)*P151*IF(D151="Short",-1,1),1))</f>
        <v/>
      </c>
      <c r="R151" s="14" t="str">
        <f aca="false">IF(OR(C151="",H151="",I151=""),"",ROUND(ABS(H151-I151)*P151,1))</f>
        <v/>
      </c>
      <c r="S151" s="15" t="str">
        <f aca="false">IF(OR(R151="",G151="",K151=""),"",R151*K151*G151)</f>
        <v/>
      </c>
      <c r="T151" s="15" t="str">
        <f aca="false">IF(OR(Q151="",G151="",K151=""),"",Q151*K151*G151)</f>
        <v/>
      </c>
      <c r="U151" s="15" t="str">
        <f aca="false">IF(T151="","",T151+N(L151)-N(M151))</f>
        <v/>
      </c>
      <c r="V151" s="16" t="str">
        <f aca="false">IF(OR(U151="",N(S151)=0),"",U151/S151)</f>
        <v/>
      </c>
      <c r="W151" s="13" t="str">
        <f aca="false">IF(U151="","",COUNT($U$7:U151))</f>
        <v/>
      </c>
      <c r="X151" s="17" t="str">
        <f aca="false">IF(U151="","",DATE(YEAR(IF(B151="",A151,B151)),MONTH(IF(B151="",A151,B151)),1))</f>
        <v/>
      </c>
      <c r="Y151" s="15" t="str">
        <f aca="false">IF(U151="","",N($C$3)+SUM($U$7:U151))</f>
        <v/>
      </c>
      <c r="Z151" s="15" t="str">
        <f aca="false">IF(Y151="","",Y151-MAX(N($C$3),MAX($Y$7:Y151)))</f>
        <v/>
      </c>
      <c r="AA151" s="13" t="str">
        <f aca="false">IF(U151="","",IF(U151&gt;0,"Win",IF(U151&lt;0,"Loss","Scratch")))</f>
        <v/>
      </c>
      <c r="AB151" s="18" t="e">
        <f aca="false">IF(W151="",NA(),W151)</f>
        <v>#N/A</v>
      </c>
      <c r="AC151" s="19" t="e">
        <f aca="false">IF(W151="",NA(),Y151)</f>
        <v>#N/A</v>
      </c>
    </row>
    <row r="152" customFormat="false" ht="15" hidden="false" customHeight="false" outlineLevel="0" collapsed="false">
      <c r="A152" s="10"/>
      <c r="B152" s="10"/>
      <c r="C152" s="7"/>
      <c r="D152" s="7"/>
      <c r="E152" s="7"/>
      <c r="F152" s="7"/>
      <c r="G152" s="11"/>
      <c r="H152" s="12"/>
      <c r="I152" s="12"/>
      <c r="J152" s="12"/>
      <c r="K152" s="5"/>
      <c r="L152" s="5"/>
      <c r="M152" s="5"/>
      <c r="N152" s="7"/>
      <c r="O152" s="7"/>
      <c r="P152" s="13" t="str">
        <f aca="false">IF(C152="","",IF(ISNUMBER(SEARCH("JPY",C152)),100,10000))</f>
        <v/>
      </c>
      <c r="Q152" s="14" t="str">
        <f aca="false">IF(OR(C152="",H152="",J152=""),"",ROUND((J152-H152)*P152*IF(D152="Short",-1,1),1))</f>
        <v/>
      </c>
      <c r="R152" s="14" t="str">
        <f aca="false">IF(OR(C152="",H152="",I152=""),"",ROUND(ABS(H152-I152)*P152,1))</f>
        <v/>
      </c>
      <c r="S152" s="15" t="str">
        <f aca="false">IF(OR(R152="",G152="",K152=""),"",R152*K152*G152)</f>
        <v/>
      </c>
      <c r="T152" s="15" t="str">
        <f aca="false">IF(OR(Q152="",G152="",K152=""),"",Q152*K152*G152)</f>
        <v/>
      </c>
      <c r="U152" s="15" t="str">
        <f aca="false">IF(T152="","",T152+N(L152)-N(M152))</f>
        <v/>
      </c>
      <c r="V152" s="16" t="str">
        <f aca="false">IF(OR(U152="",N(S152)=0),"",U152/S152)</f>
        <v/>
      </c>
      <c r="W152" s="13" t="str">
        <f aca="false">IF(U152="","",COUNT($U$7:U152))</f>
        <v/>
      </c>
      <c r="X152" s="17" t="str">
        <f aca="false">IF(U152="","",DATE(YEAR(IF(B152="",A152,B152)),MONTH(IF(B152="",A152,B152)),1))</f>
        <v/>
      </c>
      <c r="Y152" s="15" t="str">
        <f aca="false">IF(U152="","",N($C$3)+SUM($U$7:U152))</f>
        <v/>
      </c>
      <c r="Z152" s="15" t="str">
        <f aca="false">IF(Y152="","",Y152-MAX(N($C$3),MAX($Y$7:Y152)))</f>
        <v/>
      </c>
      <c r="AA152" s="13" t="str">
        <f aca="false">IF(U152="","",IF(U152&gt;0,"Win",IF(U152&lt;0,"Loss","Scratch")))</f>
        <v/>
      </c>
      <c r="AB152" s="18" t="e">
        <f aca="false">IF(W152="",NA(),W152)</f>
        <v>#N/A</v>
      </c>
      <c r="AC152" s="19" t="e">
        <f aca="false">IF(W152="",NA(),Y152)</f>
        <v>#N/A</v>
      </c>
    </row>
    <row r="153" customFormat="false" ht="15" hidden="false" customHeight="false" outlineLevel="0" collapsed="false">
      <c r="A153" s="10"/>
      <c r="B153" s="10"/>
      <c r="C153" s="7"/>
      <c r="D153" s="7"/>
      <c r="E153" s="7"/>
      <c r="F153" s="7"/>
      <c r="G153" s="11"/>
      <c r="H153" s="12"/>
      <c r="I153" s="12"/>
      <c r="J153" s="12"/>
      <c r="K153" s="5"/>
      <c r="L153" s="5"/>
      <c r="M153" s="5"/>
      <c r="N153" s="7"/>
      <c r="O153" s="7"/>
      <c r="P153" s="13" t="str">
        <f aca="false">IF(C153="","",IF(ISNUMBER(SEARCH("JPY",C153)),100,10000))</f>
        <v/>
      </c>
      <c r="Q153" s="14" t="str">
        <f aca="false">IF(OR(C153="",H153="",J153=""),"",ROUND((J153-H153)*P153*IF(D153="Short",-1,1),1))</f>
        <v/>
      </c>
      <c r="R153" s="14" t="str">
        <f aca="false">IF(OR(C153="",H153="",I153=""),"",ROUND(ABS(H153-I153)*P153,1))</f>
        <v/>
      </c>
      <c r="S153" s="15" t="str">
        <f aca="false">IF(OR(R153="",G153="",K153=""),"",R153*K153*G153)</f>
        <v/>
      </c>
      <c r="T153" s="15" t="str">
        <f aca="false">IF(OR(Q153="",G153="",K153=""),"",Q153*K153*G153)</f>
        <v/>
      </c>
      <c r="U153" s="15" t="str">
        <f aca="false">IF(T153="","",T153+N(L153)-N(M153))</f>
        <v/>
      </c>
      <c r="V153" s="16" t="str">
        <f aca="false">IF(OR(U153="",N(S153)=0),"",U153/S153)</f>
        <v/>
      </c>
      <c r="W153" s="13" t="str">
        <f aca="false">IF(U153="","",COUNT($U$7:U153))</f>
        <v/>
      </c>
      <c r="X153" s="17" t="str">
        <f aca="false">IF(U153="","",DATE(YEAR(IF(B153="",A153,B153)),MONTH(IF(B153="",A153,B153)),1))</f>
        <v/>
      </c>
      <c r="Y153" s="15" t="str">
        <f aca="false">IF(U153="","",N($C$3)+SUM($U$7:U153))</f>
        <v/>
      </c>
      <c r="Z153" s="15" t="str">
        <f aca="false">IF(Y153="","",Y153-MAX(N($C$3),MAX($Y$7:Y153)))</f>
        <v/>
      </c>
      <c r="AA153" s="13" t="str">
        <f aca="false">IF(U153="","",IF(U153&gt;0,"Win",IF(U153&lt;0,"Loss","Scratch")))</f>
        <v/>
      </c>
      <c r="AB153" s="18" t="e">
        <f aca="false">IF(W153="",NA(),W153)</f>
        <v>#N/A</v>
      </c>
      <c r="AC153" s="19" t="e">
        <f aca="false">IF(W153="",NA(),Y153)</f>
        <v>#N/A</v>
      </c>
    </row>
    <row r="154" customFormat="false" ht="15" hidden="false" customHeight="false" outlineLevel="0" collapsed="false">
      <c r="A154" s="10"/>
      <c r="B154" s="10"/>
      <c r="C154" s="7"/>
      <c r="D154" s="7"/>
      <c r="E154" s="7"/>
      <c r="F154" s="7"/>
      <c r="G154" s="11"/>
      <c r="H154" s="12"/>
      <c r="I154" s="12"/>
      <c r="J154" s="12"/>
      <c r="K154" s="5"/>
      <c r="L154" s="5"/>
      <c r="M154" s="5"/>
      <c r="N154" s="7"/>
      <c r="O154" s="7"/>
      <c r="P154" s="13" t="str">
        <f aca="false">IF(C154="","",IF(ISNUMBER(SEARCH("JPY",C154)),100,10000))</f>
        <v/>
      </c>
      <c r="Q154" s="14" t="str">
        <f aca="false">IF(OR(C154="",H154="",J154=""),"",ROUND((J154-H154)*P154*IF(D154="Short",-1,1),1))</f>
        <v/>
      </c>
      <c r="R154" s="14" t="str">
        <f aca="false">IF(OR(C154="",H154="",I154=""),"",ROUND(ABS(H154-I154)*P154,1))</f>
        <v/>
      </c>
      <c r="S154" s="15" t="str">
        <f aca="false">IF(OR(R154="",G154="",K154=""),"",R154*K154*G154)</f>
        <v/>
      </c>
      <c r="T154" s="15" t="str">
        <f aca="false">IF(OR(Q154="",G154="",K154=""),"",Q154*K154*G154)</f>
        <v/>
      </c>
      <c r="U154" s="15" t="str">
        <f aca="false">IF(T154="","",T154+N(L154)-N(M154))</f>
        <v/>
      </c>
      <c r="V154" s="16" t="str">
        <f aca="false">IF(OR(U154="",N(S154)=0),"",U154/S154)</f>
        <v/>
      </c>
      <c r="W154" s="13" t="str">
        <f aca="false">IF(U154="","",COUNT($U$7:U154))</f>
        <v/>
      </c>
      <c r="X154" s="17" t="str">
        <f aca="false">IF(U154="","",DATE(YEAR(IF(B154="",A154,B154)),MONTH(IF(B154="",A154,B154)),1))</f>
        <v/>
      </c>
      <c r="Y154" s="15" t="str">
        <f aca="false">IF(U154="","",N($C$3)+SUM($U$7:U154))</f>
        <v/>
      </c>
      <c r="Z154" s="15" t="str">
        <f aca="false">IF(Y154="","",Y154-MAX(N($C$3),MAX($Y$7:Y154)))</f>
        <v/>
      </c>
      <c r="AA154" s="13" t="str">
        <f aca="false">IF(U154="","",IF(U154&gt;0,"Win",IF(U154&lt;0,"Loss","Scratch")))</f>
        <v/>
      </c>
      <c r="AB154" s="18" t="e">
        <f aca="false">IF(W154="",NA(),W154)</f>
        <v>#N/A</v>
      </c>
      <c r="AC154" s="19" t="e">
        <f aca="false">IF(W154="",NA(),Y154)</f>
        <v>#N/A</v>
      </c>
    </row>
    <row r="155" customFormat="false" ht="15" hidden="false" customHeight="false" outlineLevel="0" collapsed="false">
      <c r="A155" s="10"/>
      <c r="B155" s="10"/>
      <c r="C155" s="7"/>
      <c r="D155" s="7"/>
      <c r="E155" s="7"/>
      <c r="F155" s="7"/>
      <c r="G155" s="11"/>
      <c r="H155" s="12"/>
      <c r="I155" s="12"/>
      <c r="J155" s="12"/>
      <c r="K155" s="5"/>
      <c r="L155" s="5"/>
      <c r="M155" s="5"/>
      <c r="N155" s="7"/>
      <c r="O155" s="7"/>
      <c r="P155" s="13" t="str">
        <f aca="false">IF(C155="","",IF(ISNUMBER(SEARCH("JPY",C155)),100,10000))</f>
        <v/>
      </c>
      <c r="Q155" s="14" t="str">
        <f aca="false">IF(OR(C155="",H155="",J155=""),"",ROUND((J155-H155)*P155*IF(D155="Short",-1,1),1))</f>
        <v/>
      </c>
      <c r="R155" s="14" t="str">
        <f aca="false">IF(OR(C155="",H155="",I155=""),"",ROUND(ABS(H155-I155)*P155,1))</f>
        <v/>
      </c>
      <c r="S155" s="15" t="str">
        <f aca="false">IF(OR(R155="",G155="",K155=""),"",R155*K155*G155)</f>
        <v/>
      </c>
      <c r="T155" s="15" t="str">
        <f aca="false">IF(OR(Q155="",G155="",K155=""),"",Q155*K155*G155)</f>
        <v/>
      </c>
      <c r="U155" s="15" t="str">
        <f aca="false">IF(T155="","",T155+N(L155)-N(M155))</f>
        <v/>
      </c>
      <c r="V155" s="16" t="str">
        <f aca="false">IF(OR(U155="",N(S155)=0),"",U155/S155)</f>
        <v/>
      </c>
      <c r="W155" s="13" t="str">
        <f aca="false">IF(U155="","",COUNT($U$7:U155))</f>
        <v/>
      </c>
      <c r="X155" s="17" t="str">
        <f aca="false">IF(U155="","",DATE(YEAR(IF(B155="",A155,B155)),MONTH(IF(B155="",A155,B155)),1))</f>
        <v/>
      </c>
      <c r="Y155" s="15" t="str">
        <f aca="false">IF(U155="","",N($C$3)+SUM($U$7:U155))</f>
        <v/>
      </c>
      <c r="Z155" s="15" t="str">
        <f aca="false">IF(Y155="","",Y155-MAX(N($C$3),MAX($Y$7:Y155)))</f>
        <v/>
      </c>
      <c r="AA155" s="13" t="str">
        <f aca="false">IF(U155="","",IF(U155&gt;0,"Win",IF(U155&lt;0,"Loss","Scratch")))</f>
        <v/>
      </c>
      <c r="AB155" s="18" t="e">
        <f aca="false">IF(W155="",NA(),W155)</f>
        <v>#N/A</v>
      </c>
      <c r="AC155" s="19" t="e">
        <f aca="false">IF(W155="",NA(),Y155)</f>
        <v>#N/A</v>
      </c>
    </row>
    <row r="156" customFormat="false" ht="15" hidden="false" customHeight="false" outlineLevel="0" collapsed="false">
      <c r="A156" s="10"/>
      <c r="B156" s="10"/>
      <c r="C156" s="7"/>
      <c r="D156" s="7"/>
      <c r="E156" s="7"/>
      <c r="F156" s="7"/>
      <c r="G156" s="11"/>
      <c r="H156" s="12"/>
      <c r="I156" s="12"/>
      <c r="J156" s="12"/>
      <c r="K156" s="5"/>
      <c r="L156" s="5"/>
      <c r="M156" s="5"/>
      <c r="N156" s="7"/>
      <c r="O156" s="7"/>
      <c r="P156" s="13" t="str">
        <f aca="false">IF(C156="","",IF(ISNUMBER(SEARCH("JPY",C156)),100,10000))</f>
        <v/>
      </c>
      <c r="Q156" s="14" t="str">
        <f aca="false">IF(OR(C156="",H156="",J156=""),"",ROUND((J156-H156)*P156*IF(D156="Short",-1,1),1))</f>
        <v/>
      </c>
      <c r="R156" s="14" t="str">
        <f aca="false">IF(OR(C156="",H156="",I156=""),"",ROUND(ABS(H156-I156)*P156,1))</f>
        <v/>
      </c>
      <c r="S156" s="15" t="str">
        <f aca="false">IF(OR(R156="",G156="",K156=""),"",R156*K156*G156)</f>
        <v/>
      </c>
      <c r="T156" s="15" t="str">
        <f aca="false">IF(OR(Q156="",G156="",K156=""),"",Q156*K156*G156)</f>
        <v/>
      </c>
      <c r="U156" s="15" t="str">
        <f aca="false">IF(T156="","",T156+N(L156)-N(M156))</f>
        <v/>
      </c>
      <c r="V156" s="16" t="str">
        <f aca="false">IF(OR(U156="",N(S156)=0),"",U156/S156)</f>
        <v/>
      </c>
      <c r="W156" s="13" t="str">
        <f aca="false">IF(U156="","",COUNT($U$7:U156))</f>
        <v/>
      </c>
      <c r="X156" s="17" t="str">
        <f aca="false">IF(U156="","",DATE(YEAR(IF(B156="",A156,B156)),MONTH(IF(B156="",A156,B156)),1))</f>
        <v/>
      </c>
      <c r="Y156" s="15" t="str">
        <f aca="false">IF(U156="","",N($C$3)+SUM($U$7:U156))</f>
        <v/>
      </c>
      <c r="Z156" s="15" t="str">
        <f aca="false">IF(Y156="","",Y156-MAX(N($C$3),MAX($Y$7:Y156)))</f>
        <v/>
      </c>
      <c r="AA156" s="13" t="str">
        <f aca="false">IF(U156="","",IF(U156&gt;0,"Win",IF(U156&lt;0,"Loss","Scratch")))</f>
        <v/>
      </c>
      <c r="AB156" s="18" t="e">
        <f aca="false">IF(W156="",NA(),W156)</f>
        <v>#N/A</v>
      </c>
      <c r="AC156" s="19" t="e">
        <f aca="false">IF(W156="",NA(),Y156)</f>
        <v>#N/A</v>
      </c>
    </row>
    <row r="157" customFormat="false" ht="15" hidden="false" customHeight="false" outlineLevel="0" collapsed="false">
      <c r="A157" s="10"/>
      <c r="B157" s="10"/>
      <c r="C157" s="7"/>
      <c r="D157" s="7"/>
      <c r="E157" s="7"/>
      <c r="F157" s="7"/>
      <c r="G157" s="11"/>
      <c r="H157" s="12"/>
      <c r="I157" s="12"/>
      <c r="J157" s="12"/>
      <c r="K157" s="5"/>
      <c r="L157" s="5"/>
      <c r="M157" s="5"/>
      <c r="N157" s="7"/>
      <c r="O157" s="7"/>
      <c r="P157" s="13" t="str">
        <f aca="false">IF(C157="","",IF(ISNUMBER(SEARCH("JPY",C157)),100,10000))</f>
        <v/>
      </c>
      <c r="Q157" s="14" t="str">
        <f aca="false">IF(OR(C157="",H157="",J157=""),"",ROUND((J157-H157)*P157*IF(D157="Short",-1,1),1))</f>
        <v/>
      </c>
      <c r="R157" s="14" t="str">
        <f aca="false">IF(OR(C157="",H157="",I157=""),"",ROUND(ABS(H157-I157)*P157,1))</f>
        <v/>
      </c>
      <c r="S157" s="15" t="str">
        <f aca="false">IF(OR(R157="",G157="",K157=""),"",R157*K157*G157)</f>
        <v/>
      </c>
      <c r="T157" s="15" t="str">
        <f aca="false">IF(OR(Q157="",G157="",K157=""),"",Q157*K157*G157)</f>
        <v/>
      </c>
      <c r="U157" s="15" t="str">
        <f aca="false">IF(T157="","",T157+N(L157)-N(M157))</f>
        <v/>
      </c>
      <c r="V157" s="16" t="str">
        <f aca="false">IF(OR(U157="",N(S157)=0),"",U157/S157)</f>
        <v/>
      </c>
      <c r="W157" s="13" t="str">
        <f aca="false">IF(U157="","",COUNT($U$7:U157))</f>
        <v/>
      </c>
      <c r="X157" s="17" t="str">
        <f aca="false">IF(U157="","",DATE(YEAR(IF(B157="",A157,B157)),MONTH(IF(B157="",A157,B157)),1))</f>
        <v/>
      </c>
      <c r="Y157" s="15" t="str">
        <f aca="false">IF(U157="","",N($C$3)+SUM($U$7:U157))</f>
        <v/>
      </c>
      <c r="Z157" s="15" t="str">
        <f aca="false">IF(Y157="","",Y157-MAX(N($C$3),MAX($Y$7:Y157)))</f>
        <v/>
      </c>
      <c r="AA157" s="13" t="str">
        <f aca="false">IF(U157="","",IF(U157&gt;0,"Win",IF(U157&lt;0,"Loss","Scratch")))</f>
        <v/>
      </c>
      <c r="AB157" s="18" t="e">
        <f aca="false">IF(W157="",NA(),W157)</f>
        <v>#N/A</v>
      </c>
      <c r="AC157" s="19" t="e">
        <f aca="false">IF(W157="",NA(),Y157)</f>
        <v>#N/A</v>
      </c>
    </row>
    <row r="158" customFormat="false" ht="15" hidden="false" customHeight="false" outlineLevel="0" collapsed="false">
      <c r="A158" s="10"/>
      <c r="B158" s="10"/>
      <c r="C158" s="7"/>
      <c r="D158" s="7"/>
      <c r="E158" s="7"/>
      <c r="F158" s="7"/>
      <c r="G158" s="11"/>
      <c r="H158" s="12"/>
      <c r="I158" s="12"/>
      <c r="J158" s="12"/>
      <c r="K158" s="5"/>
      <c r="L158" s="5"/>
      <c r="M158" s="5"/>
      <c r="N158" s="7"/>
      <c r="O158" s="7"/>
      <c r="P158" s="13" t="str">
        <f aca="false">IF(C158="","",IF(ISNUMBER(SEARCH("JPY",C158)),100,10000))</f>
        <v/>
      </c>
      <c r="Q158" s="14" t="str">
        <f aca="false">IF(OR(C158="",H158="",J158=""),"",ROUND((J158-H158)*P158*IF(D158="Short",-1,1),1))</f>
        <v/>
      </c>
      <c r="R158" s="14" t="str">
        <f aca="false">IF(OR(C158="",H158="",I158=""),"",ROUND(ABS(H158-I158)*P158,1))</f>
        <v/>
      </c>
      <c r="S158" s="15" t="str">
        <f aca="false">IF(OR(R158="",G158="",K158=""),"",R158*K158*G158)</f>
        <v/>
      </c>
      <c r="T158" s="15" t="str">
        <f aca="false">IF(OR(Q158="",G158="",K158=""),"",Q158*K158*G158)</f>
        <v/>
      </c>
      <c r="U158" s="15" t="str">
        <f aca="false">IF(T158="","",T158+N(L158)-N(M158))</f>
        <v/>
      </c>
      <c r="V158" s="16" t="str">
        <f aca="false">IF(OR(U158="",N(S158)=0),"",U158/S158)</f>
        <v/>
      </c>
      <c r="W158" s="13" t="str">
        <f aca="false">IF(U158="","",COUNT($U$7:U158))</f>
        <v/>
      </c>
      <c r="X158" s="17" t="str">
        <f aca="false">IF(U158="","",DATE(YEAR(IF(B158="",A158,B158)),MONTH(IF(B158="",A158,B158)),1))</f>
        <v/>
      </c>
      <c r="Y158" s="15" t="str">
        <f aca="false">IF(U158="","",N($C$3)+SUM($U$7:U158))</f>
        <v/>
      </c>
      <c r="Z158" s="15" t="str">
        <f aca="false">IF(Y158="","",Y158-MAX(N($C$3),MAX($Y$7:Y158)))</f>
        <v/>
      </c>
      <c r="AA158" s="13" t="str">
        <f aca="false">IF(U158="","",IF(U158&gt;0,"Win",IF(U158&lt;0,"Loss","Scratch")))</f>
        <v/>
      </c>
      <c r="AB158" s="18" t="e">
        <f aca="false">IF(W158="",NA(),W158)</f>
        <v>#N/A</v>
      </c>
      <c r="AC158" s="19" t="e">
        <f aca="false">IF(W158="",NA(),Y158)</f>
        <v>#N/A</v>
      </c>
    </row>
    <row r="159" customFormat="false" ht="15" hidden="false" customHeight="false" outlineLevel="0" collapsed="false">
      <c r="A159" s="10"/>
      <c r="B159" s="10"/>
      <c r="C159" s="7"/>
      <c r="D159" s="7"/>
      <c r="E159" s="7"/>
      <c r="F159" s="7"/>
      <c r="G159" s="11"/>
      <c r="H159" s="12"/>
      <c r="I159" s="12"/>
      <c r="J159" s="12"/>
      <c r="K159" s="5"/>
      <c r="L159" s="5"/>
      <c r="M159" s="5"/>
      <c r="N159" s="7"/>
      <c r="O159" s="7"/>
      <c r="P159" s="13" t="str">
        <f aca="false">IF(C159="","",IF(ISNUMBER(SEARCH("JPY",C159)),100,10000))</f>
        <v/>
      </c>
      <c r="Q159" s="14" t="str">
        <f aca="false">IF(OR(C159="",H159="",J159=""),"",ROUND((J159-H159)*P159*IF(D159="Short",-1,1),1))</f>
        <v/>
      </c>
      <c r="R159" s="14" t="str">
        <f aca="false">IF(OR(C159="",H159="",I159=""),"",ROUND(ABS(H159-I159)*P159,1))</f>
        <v/>
      </c>
      <c r="S159" s="15" t="str">
        <f aca="false">IF(OR(R159="",G159="",K159=""),"",R159*K159*G159)</f>
        <v/>
      </c>
      <c r="T159" s="15" t="str">
        <f aca="false">IF(OR(Q159="",G159="",K159=""),"",Q159*K159*G159)</f>
        <v/>
      </c>
      <c r="U159" s="15" t="str">
        <f aca="false">IF(T159="","",T159+N(L159)-N(M159))</f>
        <v/>
      </c>
      <c r="V159" s="16" t="str">
        <f aca="false">IF(OR(U159="",N(S159)=0),"",U159/S159)</f>
        <v/>
      </c>
      <c r="W159" s="13" t="str">
        <f aca="false">IF(U159="","",COUNT($U$7:U159))</f>
        <v/>
      </c>
      <c r="X159" s="17" t="str">
        <f aca="false">IF(U159="","",DATE(YEAR(IF(B159="",A159,B159)),MONTH(IF(B159="",A159,B159)),1))</f>
        <v/>
      </c>
      <c r="Y159" s="15" t="str">
        <f aca="false">IF(U159="","",N($C$3)+SUM($U$7:U159))</f>
        <v/>
      </c>
      <c r="Z159" s="15" t="str">
        <f aca="false">IF(Y159="","",Y159-MAX(N($C$3),MAX($Y$7:Y159)))</f>
        <v/>
      </c>
      <c r="AA159" s="13" t="str">
        <f aca="false">IF(U159="","",IF(U159&gt;0,"Win",IF(U159&lt;0,"Loss","Scratch")))</f>
        <v/>
      </c>
      <c r="AB159" s="18" t="e">
        <f aca="false">IF(W159="",NA(),W159)</f>
        <v>#N/A</v>
      </c>
      <c r="AC159" s="19" t="e">
        <f aca="false">IF(W159="",NA(),Y159)</f>
        <v>#N/A</v>
      </c>
    </row>
    <row r="160" customFormat="false" ht="15" hidden="false" customHeight="false" outlineLevel="0" collapsed="false">
      <c r="A160" s="10"/>
      <c r="B160" s="10"/>
      <c r="C160" s="7"/>
      <c r="D160" s="7"/>
      <c r="E160" s="7"/>
      <c r="F160" s="7"/>
      <c r="G160" s="11"/>
      <c r="H160" s="12"/>
      <c r="I160" s="12"/>
      <c r="J160" s="12"/>
      <c r="K160" s="5"/>
      <c r="L160" s="5"/>
      <c r="M160" s="5"/>
      <c r="N160" s="7"/>
      <c r="O160" s="7"/>
      <c r="P160" s="13" t="str">
        <f aca="false">IF(C160="","",IF(ISNUMBER(SEARCH("JPY",C160)),100,10000))</f>
        <v/>
      </c>
      <c r="Q160" s="14" t="str">
        <f aca="false">IF(OR(C160="",H160="",J160=""),"",ROUND((J160-H160)*P160*IF(D160="Short",-1,1),1))</f>
        <v/>
      </c>
      <c r="R160" s="14" t="str">
        <f aca="false">IF(OR(C160="",H160="",I160=""),"",ROUND(ABS(H160-I160)*P160,1))</f>
        <v/>
      </c>
      <c r="S160" s="15" t="str">
        <f aca="false">IF(OR(R160="",G160="",K160=""),"",R160*K160*G160)</f>
        <v/>
      </c>
      <c r="T160" s="15" t="str">
        <f aca="false">IF(OR(Q160="",G160="",K160=""),"",Q160*K160*G160)</f>
        <v/>
      </c>
      <c r="U160" s="15" t="str">
        <f aca="false">IF(T160="","",T160+N(L160)-N(M160))</f>
        <v/>
      </c>
      <c r="V160" s="16" t="str">
        <f aca="false">IF(OR(U160="",N(S160)=0),"",U160/S160)</f>
        <v/>
      </c>
      <c r="W160" s="13" t="str">
        <f aca="false">IF(U160="","",COUNT($U$7:U160))</f>
        <v/>
      </c>
      <c r="X160" s="17" t="str">
        <f aca="false">IF(U160="","",DATE(YEAR(IF(B160="",A160,B160)),MONTH(IF(B160="",A160,B160)),1))</f>
        <v/>
      </c>
      <c r="Y160" s="15" t="str">
        <f aca="false">IF(U160="","",N($C$3)+SUM($U$7:U160))</f>
        <v/>
      </c>
      <c r="Z160" s="15" t="str">
        <f aca="false">IF(Y160="","",Y160-MAX(N($C$3),MAX($Y$7:Y160)))</f>
        <v/>
      </c>
      <c r="AA160" s="13" t="str">
        <f aca="false">IF(U160="","",IF(U160&gt;0,"Win",IF(U160&lt;0,"Loss","Scratch")))</f>
        <v/>
      </c>
      <c r="AB160" s="18" t="e">
        <f aca="false">IF(W160="",NA(),W160)</f>
        <v>#N/A</v>
      </c>
      <c r="AC160" s="19" t="e">
        <f aca="false">IF(W160="",NA(),Y160)</f>
        <v>#N/A</v>
      </c>
    </row>
    <row r="161" customFormat="false" ht="15" hidden="false" customHeight="false" outlineLevel="0" collapsed="false">
      <c r="A161" s="10"/>
      <c r="B161" s="10"/>
      <c r="C161" s="7"/>
      <c r="D161" s="7"/>
      <c r="E161" s="7"/>
      <c r="F161" s="7"/>
      <c r="G161" s="11"/>
      <c r="H161" s="12"/>
      <c r="I161" s="12"/>
      <c r="J161" s="12"/>
      <c r="K161" s="5"/>
      <c r="L161" s="5"/>
      <c r="M161" s="5"/>
      <c r="N161" s="7"/>
      <c r="O161" s="7"/>
      <c r="P161" s="13" t="str">
        <f aca="false">IF(C161="","",IF(ISNUMBER(SEARCH("JPY",C161)),100,10000))</f>
        <v/>
      </c>
      <c r="Q161" s="14" t="str">
        <f aca="false">IF(OR(C161="",H161="",J161=""),"",ROUND((J161-H161)*P161*IF(D161="Short",-1,1),1))</f>
        <v/>
      </c>
      <c r="R161" s="14" t="str">
        <f aca="false">IF(OR(C161="",H161="",I161=""),"",ROUND(ABS(H161-I161)*P161,1))</f>
        <v/>
      </c>
      <c r="S161" s="15" t="str">
        <f aca="false">IF(OR(R161="",G161="",K161=""),"",R161*K161*G161)</f>
        <v/>
      </c>
      <c r="T161" s="15" t="str">
        <f aca="false">IF(OR(Q161="",G161="",K161=""),"",Q161*K161*G161)</f>
        <v/>
      </c>
      <c r="U161" s="15" t="str">
        <f aca="false">IF(T161="","",T161+N(L161)-N(M161))</f>
        <v/>
      </c>
      <c r="V161" s="16" t="str">
        <f aca="false">IF(OR(U161="",N(S161)=0),"",U161/S161)</f>
        <v/>
      </c>
      <c r="W161" s="13" t="str">
        <f aca="false">IF(U161="","",COUNT($U$7:U161))</f>
        <v/>
      </c>
      <c r="X161" s="17" t="str">
        <f aca="false">IF(U161="","",DATE(YEAR(IF(B161="",A161,B161)),MONTH(IF(B161="",A161,B161)),1))</f>
        <v/>
      </c>
      <c r="Y161" s="15" t="str">
        <f aca="false">IF(U161="","",N($C$3)+SUM($U$7:U161))</f>
        <v/>
      </c>
      <c r="Z161" s="15" t="str">
        <f aca="false">IF(Y161="","",Y161-MAX(N($C$3),MAX($Y$7:Y161)))</f>
        <v/>
      </c>
      <c r="AA161" s="13" t="str">
        <f aca="false">IF(U161="","",IF(U161&gt;0,"Win",IF(U161&lt;0,"Loss","Scratch")))</f>
        <v/>
      </c>
      <c r="AB161" s="18" t="e">
        <f aca="false">IF(W161="",NA(),W161)</f>
        <v>#N/A</v>
      </c>
      <c r="AC161" s="19" t="e">
        <f aca="false">IF(W161="",NA(),Y161)</f>
        <v>#N/A</v>
      </c>
    </row>
    <row r="162" customFormat="false" ht="15" hidden="false" customHeight="false" outlineLevel="0" collapsed="false">
      <c r="A162" s="10"/>
      <c r="B162" s="10"/>
      <c r="C162" s="7"/>
      <c r="D162" s="7"/>
      <c r="E162" s="7"/>
      <c r="F162" s="7"/>
      <c r="G162" s="11"/>
      <c r="H162" s="12"/>
      <c r="I162" s="12"/>
      <c r="J162" s="12"/>
      <c r="K162" s="5"/>
      <c r="L162" s="5"/>
      <c r="M162" s="5"/>
      <c r="N162" s="7"/>
      <c r="O162" s="7"/>
      <c r="P162" s="13" t="str">
        <f aca="false">IF(C162="","",IF(ISNUMBER(SEARCH("JPY",C162)),100,10000))</f>
        <v/>
      </c>
      <c r="Q162" s="14" t="str">
        <f aca="false">IF(OR(C162="",H162="",J162=""),"",ROUND((J162-H162)*P162*IF(D162="Short",-1,1),1))</f>
        <v/>
      </c>
      <c r="R162" s="14" t="str">
        <f aca="false">IF(OR(C162="",H162="",I162=""),"",ROUND(ABS(H162-I162)*P162,1))</f>
        <v/>
      </c>
      <c r="S162" s="15" t="str">
        <f aca="false">IF(OR(R162="",G162="",K162=""),"",R162*K162*G162)</f>
        <v/>
      </c>
      <c r="T162" s="15" t="str">
        <f aca="false">IF(OR(Q162="",G162="",K162=""),"",Q162*K162*G162)</f>
        <v/>
      </c>
      <c r="U162" s="15" t="str">
        <f aca="false">IF(T162="","",T162+N(L162)-N(M162))</f>
        <v/>
      </c>
      <c r="V162" s="16" t="str">
        <f aca="false">IF(OR(U162="",N(S162)=0),"",U162/S162)</f>
        <v/>
      </c>
      <c r="W162" s="13" t="str">
        <f aca="false">IF(U162="","",COUNT($U$7:U162))</f>
        <v/>
      </c>
      <c r="X162" s="17" t="str">
        <f aca="false">IF(U162="","",DATE(YEAR(IF(B162="",A162,B162)),MONTH(IF(B162="",A162,B162)),1))</f>
        <v/>
      </c>
      <c r="Y162" s="15" t="str">
        <f aca="false">IF(U162="","",N($C$3)+SUM($U$7:U162))</f>
        <v/>
      </c>
      <c r="Z162" s="15" t="str">
        <f aca="false">IF(Y162="","",Y162-MAX(N($C$3),MAX($Y$7:Y162)))</f>
        <v/>
      </c>
      <c r="AA162" s="13" t="str">
        <f aca="false">IF(U162="","",IF(U162&gt;0,"Win",IF(U162&lt;0,"Loss","Scratch")))</f>
        <v/>
      </c>
      <c r="AB162" s="18" t="e">
        <f aca="false">IF(W162="",NA(),W162)</f>
        <v>#N/A</v>
      </c>
      <c r="AC162" s="19" t="e">
        <f aca="false">IF(W162="",NA(),Y162)</f>
        <v>#N/A</v>
      </c>
    </row>
    <row r="163" customFormat="false" ht="15" hidden="false" customHeight="false" outlineLevel="0" collapsed="false">
      <c r="A163" s="10"/>
      <c r="B163" s="10"/>
      <c r="C163" s="7"/>
      <c r="D163" s="7"/>
      <c r="E163" s="7"/>
      <c r="F163" s="7"/>
      <c r="G163" s="11"/>
      <c r="H163" s="12"/>
      <c r="I163" s="12"/>
      <c r="J163" s="12"/>
      <c r="K163" s="5"/>
      <c r="L163" s="5"/>
      <c r="M163" s="5"/>
      <c r="N163" s="7"/>
      <c r="O163" s="7"/>
      <c r="P163" s="13" t="str">
        <f aca="false">IF(C163="","",IF(ISNUMBER(SEARCH("JPY",C163)),100,10000))</f>
        <v/>
      </c>
      <c r="Q163" s="14" t="str">
        <f aca="false">IF(OR(C163="",H163="",J163=""),"",ROUND((J163-H163)*P163*IF(D163="Short",-1,1),1))</f>
        <v/>
      </c>
      <c r="R163" s="14" t="str">
        <f aca="false">IF(OR(C163="",H163="",I163=""),"",ROUND(ABS(H163-I163)*P163,1))</f>
        <v/>
      </c>
      <c r="S163" s="15" t="str">
        <f aca="false">IF(OR(R163="",G163="",K163=""),"",R163*K163*G163)</f>
        <v/>
      </c>
      <c r="T163" s="15" t="str">
        <f aca="false">IF(OR(Q163="",G163="",K163=""),"",Q163*K163*G163)</f>
        <v/>
      </c>
      <c r="U163" s="15" t="str">
        <f aca="false">IF(T163="","",T163+N(L163)-N(M163))</f>
        <v/>
      </c>
      <c r="V163" s="16" t="str">
        <f aca="false">IF(OR(U163="",N(S163)=0),"",U163/S163)</f>
        <v/>
      </c>
      <c r="W163" s="13" t="str">
        <f aca="false">IF(U163="","",COUNT($U$7:U163))</f>
        <v/>
      </c>
      <c r="X163" s="17" t="str">
        <f aca="false">IF(U163="","",DATE(YEAR(IF(B163="",A163,B163)),MONTH(IF(B163="",A163,B163)),1))</f>
        <v/>
      </c>
      <c r="Y163" s="15" t="str">
        <f aca="false">IF(U163="","",N($C$3)+SUM($U$7:U163))</f>
        <v/>
      </c>
      <c r="Z163" s="15" t="str">
        <f aca="false">IF(Y163="","",Y163-MAX(N($C$3),MAX($Y$7:Y163)))</f>
        <v/>
      </c>
      <c r="AA163" s="13" t="str">
        <f aca="false">IF(U163="","",IF(U163&gt;0,"Win",IF(U163&lt;0,"Loss","Scratch")))</f>
        <v/>
      </c>
      <c r="AB163" s="18" t="e">
        <f aca="false">IF(W163="",NA(),W163)</f>
        <v>#N/A</v>
      </c>
      <c r="AC163" s="19" t="e">
        <f aca="false">IF(W163="",NA(),Y163)</f>
        <v>#N/A</v>
      </c>
    </row>
    <row r="164" customFormat="false" ht="15" hidden="false" customHeight="false" outlineLevel="0" collapsed="false">
      <c r="A164" s="10"/>
      <c r="B164" s="10"/>
      <c r="C164" s="7"/>
      <c r="D164" s="7"/>
      <c r="E164" s="7"/>
      <c r="F164" s="7"/>
      <c r="G164" s="11"/>
      <c r="H164" s="12"/>
      <c r="I164" s="12"/>
      <c r="J164" s="12"/>
      <c r="K164" s="5"/>
      <c r="L164" s="5"/>
      <c r="M164" s="5"/>
      <c r="N164" s="7"/>
      <c r="O164" s="7"/>
      <c r="P164" s="13" t="str">
        <f aca="false">IF(C164="","",IF(ISNUMBER(SEARCH("JPY",C164)),100,10000))</f>
        <v/>
      </c>
      <c r="Q164" s="14" t="str">
        <f aca="false">IF(OR(C164="",H164="",J164=""),"",ROUND((J164-H164)*P164*IF(D164="Short",-1,1),1))</f>
        <v/>
      </c>
      <c r="R164" s="14" t="str">
        <f aca="false">IF(OR(C164="",H164="",I164=""),"",ROUND(ABS(H164-I164)*P164,1))</f>
        <v/>
      </c>
      <c r="S164" s="15" t="str">
        <f aca="false">IF(OR(R164="",G164="",K164=""),"",R164*K164*G164)</f>
        <v/>
      </c>
      <c r="T164" s="15" t="str">
        <f aca="false">IF(OR(Q164="",G164="",K164=""),"",Q164*K164*G164)</f>
        <v/>
      </c>
      <c r="U164" s="15" t="str">
        <f aca="false">IF(T164="","",T164+N(L164)-N(M164))</f>
        <v/>
      </c>
      <c r="V164" s="16" t="str">
        <f aca="false">IF(OR(U164="",N(S164)=0),"",U164/S164)</f>
        <v/>
      </c>
      <c r="W164" s="13" t="str">
        <f aca="false">IF(U164="","",COUNT($U$7:U164))</f>
        <v/>
      </c>
      <c r="X164" s="17" t="str">
        <f aca="false">IF(U164="","",DATE(YEAR(IF(B164="",A164,B164)),MONTH(IF(B164="",A164,B164)),1))</f>
        <v/>
      </c>
      <c r="Y164" s="15" t="str">
        <f aca="false">IF(U164="","",N($C$3)+SUM($U$7:U164))</f>
        <v/>
      </c>
      <c r="Z164" s="15" t="str">
        <f aca="false">IF(Y164="","",Y164-MAX(N($C$3),MAX($Y$7:Y164)))</f>
        <v/>
      </c>
      <c r="AA164" s="13" t="str">
        <f aca="false">IF(U164="","",IF(U164&gt;0,"Win",IF(U164&lt;0,"Loss","Scratch")))</f>
        <v/>
      </c>
      <c r="AB164" s="18" t="e">
        <f aca="false">IF(W164="",NA(),W164)</f>
        <v>#N/A</v>
      </c>
      <c r="AC164" s="19" t="e">
        <f aca="false">IF(W164="",NA(),Y164)</f>
        <v>#N/A</v>
      </c>
    </row>
    <row r="165" customFormat="false" ht="15" hidden="false" customHeight="false" outlineLevel="0" collapsed="false">
      <c r="A165" s="10"/>
      <c r="B165" s="10"/>
      <c r="C165" s="7"/>
      <c r="D165" s="7"/>
      <c r="E165" s="7"/>
      <c r="F165" s="7"/>
      <c r="G165" s="11"/>
      <c r="H165" s="12"/>
      <c r="I165" s="12"/>
      <c r="J165" s="12"/>
      <c r="K165" s="5"/>
      <c r="L165" s="5"/>
      <c r="M165" s="5"/>
      <c r="N165" s="7"/>
      <c r="O165" s="7"/>
      <c r="P165" s="13" t="str">
        <f aca="false">IF(C165="","",IF(ISNUMBER(SEARCH("JPY",C165)),100,10000))</f>
        <v/>
      </c>
      <c r="Q165" s="14" t="str">
        <f aca="false">IF(OR(C165="",H165="",J165=""),"",ROUND((J165-H165)*P165*IF(D165="Short",-1,1),1))</f>
        <v/>
      </c>
      <c r="R165" s="14" t="str">
        <f aca="false">IF(OR(C165="",H165="",I165=""),"",ROUND(ABS(H165-I165)*P165,1))</f>
        <v/>
      </c>
      <c r="S165" s="15" t="str">
        <f aca="false">IF(OR(R165="",G165="",K165=""),"",R165*K165*G165)</f>
        <v/>
      </c>
      <c r="T165" s="15" t="str">
        <f aca="false">IF(OR(Q165="",G165="",K165=""),"",Q165*K165*G165)</f>
        <v/>
      </c>
      <c r="U165" s="15" t="str">
        <f aca="false">IF(T165="","",T165+N(L165)-N(M165))</f>
        <v/>
      </c>
      <c r="V165" s="16" t="str">
        <f aca="false">IF(OR(U165="",N(S165)=0),"",U165/S165)</f>
        <v/>
      </c>
      <c r="W165" s="13" t="str">
        <f aca="false">IF(U165="","",COUNT($U$7:U165))</f>
        <v/>
      </c>
      <c r="X165" s="17" t="str">
        <f aca="false">IF(U165="","",DATE(YEAR(IF(B165="",A165,B165)),MONTH(IF(B165="",A165,B165)),1))</f>
        <v/>
      </c>
      <c r="Y165" s="15" t="str">
        <f aca="false">IF(U165="","",N($C$3)+SUM($U$7:U165))</f>
        <v/>
      </c>
      <c r="Z165" s="15" t="str">
        <f aca="false">IF(Y165="","",Y165-MAX(N($C$3),MAX($Y$7:Y165)))</f>
        <v/>
      </c>
      <c r="AA165" s="13" t="str">
        <f aca="false">IF(U165="","",IF(U165&gt;0,"Win",IF(U165&lt;0,"Loss","Scratch")))</f>
        <v/>
      </c>
      <c r="AB165" s="18" t="e">
        <f aca="false">IF(W165="",NA(),W165)</f>
        <v>#N/A</v>
      </c>
      <c r="AC165" s="19" t="e">
        <f aca="false">IF(W165="",NA(),Y165)</f>
        <v>#N/A</v>
      </c>
    </row>
    <row r="166" customFormat="false" ht="15" hidden="false" customHeight="false" outlineLevel="0" collapsed="false">
      <c r="A166" s="10"/>
      <c r="B166" s="10"/>
      <c r="C166" s="7"/>
      <c r="D166" s="7"/>
      <c r="E166" s="7"/>
      <c r="F166" s="7"/>
      <c r="G166" s="11"/>
      <c r="H166" s="12"/>
      <c r="I166" s="12"/>
      <c r="J166" s="12"/>
      <c r="K166" s="5"/>
      <c r="L166" s="5"/>
      <c r="M166" s="5"/>
      <c r="N166" s="7"/>
      <c r="O166" s="7"/>
      <c r="P166" s="13" t="str">
        <f aca="false">IF(C166="","",IF(ISNUMBER(SEARCH("JPY",C166)),100,10000))</f>
        <v/>
      </c>
      <c r="Q166" s="14" t="str">
        <f aca="false">IF(OR(C166="",H166="",J166=""),"",ROUND((J166-H166)*P166*IF(D166="Short",-1,1),1))</f>
        <v/>
      </c>
      <c r="R166" s="14" t="str">
        <f aca="false">IF(OR(C166="",H166="",I166=""),"",ROUND(ABS(H166-I166)*P166,1))</f>
        <v/>
      </c>
      <c r="S166" s="15" t="str">
        <f aca="false">IF(OR(R166="",G166="",K166=""),"",R166*K166*G166)</f>
        <v/>
      </c>
      <c r="T166" s="15" t="str">
        <f aca="false">IF(OR(Q166="",G166="",K166=""),"",Q166*K166*G166)</f>
        <v/>
      </c>
      <c r="U166" s="15" t="str">
        <f aca="false">IF(T166="","",T166+N(L166)-N(M166))</f>
        <v/>
      </c>
      <c r="V166" s="16" t="str">
        <f aca="false">IF(OR(U166="",N(S166)=0),"",U166/S166)</f>
        <v/>
      </c>
      <c r="W166" s="13" t="str">
        <f aca="false">IF(U166="","",COUNT($U$7:U166))</f>
        <v/>
      </c>
      <c r="X166" s="17" t="str">
        <f aca="false">IF(U166="","",DATE(YEAR(IF(B166="",A166,B166)),MONTH(IF(B166="",A166,B166)),1))</f>
        <v/>
      </c>
      <c r="Y166" s="15" t="str">
        <f aca="false">IF(U166="","",N($C$3)+SUM($U$7:U166))</f>
        <v/>
      </c>
      <c r="Z166" s="15" t="str">
        <f aca="false">IF(Y166="","",Y166-MAX(N($C$3),MAX($Y$7:Y166)))</f>
        <v/>
      </c>
      <c r="AA166" s="13" t="str">
        <f aca="false">IF(U166="","",IF(U166&gt;0,"Win",IF(U166&lt;0,"Loss","Scratch")))</f>
        <v/>
      </c>
      <c r="AB166" s="18" t="e">
        <f aca="false">IF(W166="",NA(),W166)</f>
        <v>#N/A</v>
      </c>
      <c r="AC166" s="19" t="e">
        <f aca="false">IF(W166="",NA(),Y166)</f>
        <v>#N/A</v>
      </c>
    </row>
    <row r="167" customFormat="false" ht="15" hidden="false" customHeight="false" outlineLevel="0" collapsed="false">
      <c r="A167" s="10"/>
      <c r="B167" s="10"/>
      <c r="C167" s="7"/>
      <c r="D167" s="7"/>
      <c r="E167" s="7"/>
      <c r="F167" s="7"/>
      <c r="G167" s="11"/>
      <c r="H167" s="12"/>
      <c r="I167" s="12"/>
      <c r="J167" s="12"/>
      <c r="K167" s="5"/>
      <c r="L167" s="5"/>
      <c r="M167" s="5"/>
      <c r="N167" s="7"/>
      <c r="O167" s="7"/>
      <c r="P167" s="13" t="str">
        <f aca="false">IF(C167="","",IF(ISNUMBER(SEARCH("JPY",C167)),100,10000))</f>
        <v/>
      </c>
      <c r="Q167" s="14" t="str">
        <f aca="false">IF(OR(C167="",H167="",J167=""),"",ROUND((J167-H167)*P167*IF(D167="Short",-1,1),1))</f>
        <v/>
      </c>
      <c r="R167" s="14" t="str">
        <f aca="false">IF(OR(C167="",H167="",I167=""),"",ROUND(ABS(H167-I167)*P167,1))</f>
        <v/>
      </c>
      <c r="S167" s="15" t="str">
        <f aca="false">IF(OR(R167="",G167="",K167=""),"",R167*K167*G167)</f>
        <v/>
      </c>
      <c r="T167" s="15" t="str">
        <f aca="false">IF(OR(Q167="",G167="",K167=""),"",Q167*K167*G167)</f>
        <v/>
      </c>
      <c r="U167" s="15" t="str">
        <f aca="false">IF(T167="","",T167+N(L167)-N(M167))</f>
        <v/>
      </c>
      <c r="V167" s="16" t="str">
        <f aca="false">IF(OR(U167="",N(S167)=0),"",U167/S167)</f>
        <v/>
      </c>
      <c r="W167" s="13" t="str">
        <f aca="false">IF(U167="","",COUNT($U$7:U167))</f>
        <v/>
      </c>
      <c r="X167" s="17" t="str">
        <f aca="false">IF(U167="","",DATE(YEAR(IF(B167="",A167,B167)),MONTH(IF(B167="",A167,B167)),1))</f>
        <v/>
      </c>
      <c r="Y167" s="15" t="str">
        <f aca="false">IF(U167="","",N($C$3)+SUM($U$7:U167))</f>
        <v/>
      </c>
      <c r="Z167" s="15" t="str">
        <f aca="false">IF(Y167="","",Y167-MAX(N($C$3),MAX($Y$7:Y167)))</f>
        <v/>
      </c>
      <c r="AA167" s="13" t="str">
        <f aca="false">IF(U167="","",IF(U167&gt;0,"Win",IF(U167&lt;0,"Loss","Scratch")))</f>
        <v/>
      </c>
      <c r="AB167" s="18" t="e">
        <f aca="false">IF(W167="",NA(),W167)</f>
        <v>#N/A</v>
      </c>
      <c r="AC167" s="19" t="e">
        <f aca="false">IF(W167="",NA(),Y167)</f>
        <v>#N/A</v>
      </c>
    </row>
    <row r="168" customFormat="false" ht="15" hidden="false" customHeight="false" outlineLevel="0" collapsed="false">
      <c r="A168" s="10"/>
      <c r="B168" s="10"/>
      <c r="C168" s="7"/>
      <c r="D168" s="7"/>
      <c r="E168" s="7"/>
      <c r="F168" s="7"/>
      <c r="G168" s="11"/>
      <c r="H168" s="12"/>
      <c r="I168" s="12"/>
      <c r="J168" s="12"/>
      <c r="K168" s="5"/>
      <c r="L168" s="5"/>
      <c r="M168" s="5"/>
      <c r="N168" s="7"/>
      <c r="O168" s="7"/>
      <c r="P168" s="13" t="str">
        <f aca="false">IF(C168="","",IF(ISNUMBER(SEARCH("JPY",C168)),100,10000))</f>
        <v/>
      </c>
      <c r="Q168" s="14" t="str">
        <f aca="false">IF(OR(C168="",H168="",J168=""),"",ROUND((J168-H168)*P168*IF(D168="Short",-1,1),1))</f>
        <v/>
      </c>
      <c r="R168" s="14" t="str">
        <f aca="false">IF(OR(C168="",H168="",I168=""),"",ROUND(ABS(H168-I168)*P168,1))</f>
        <v/>
      </c>
      <c r="S168" s="15" t="str">
        <f aca="false">IF(OR(R168="",G168="",K168=""),"",R168*K168*G168)</f>
        <v/>
      </c>
      <c r="T168" s="15" t="str">
        <f aca="false">IF(OR(Q168="",G168="",K168=""),"",Q168*K168*G168)</f>
        <v/>
      </c>
      <c r="U168" s="15" t="str">
        <f aca="false">IF(T168="","",T168+N(L168)-N(M168))</f>
        <v/>
      </c>
      <c r="V168" s="16" t="str">
        <f aca="false">IF(OR(U168="",N(S168)=0),"",U168/S168)</f>
        <v/>
      </c>
      <c r="W168" s="13" t="str">
        <f aca="false">IF(U168="","",COUNT($U$7:U168))</f>
        <v/>
      </c>
      <c r="X168" s="17" t="str">
        <f aca="false">IF(U168="","",DATE(YEAR(IF(B168="",A168,B168)),MONTH(IF(B168="",A168,B168)),1))</f>
        <v/>
      </c>
      <c r="Y168" s="15" t="str">
        <f aca="false">IF(U168="","",N($C$3)+SUM($U$7:U168))</f>
        <v/>
      </c>
      <c r="Z168" s="15" t="str">
        <f aca="false">IF(Y168="","",Y168-MAX(N($C$3),MAX($Y$7:Y168)))</f>
        <v/>
      </c>
      <c r="AA168" s="13" t="str">
        <f aca="false">IF(U168="","",IF(U168&gt;0,"Win",IF(U168&lt;0,"Loss","Scratch")))</f>
        <v/>
      </c>
      <c r="AB168" s="18" t="e">
        <f aca="false">IF(W168="",NA(),W168)</f>
        <v>#N/A</v>
      </c>
      <c r="AC168" s="19" t="e">
        <f aca="false">IF(W168="",NA(),Y168)</f>
        <v>#N/A</v>
      </c>
    </row>
    <row r="169" customFormat="false" ht="15" hidden="false" customHeight="false" outlineLevel="0" collapsed="false">
      <c r="A169" s="10"/>
      <c r="B169" s="10"/>
      <c r="C169" s="7"/>
      <c r="D169" s="7"/>
      <c r="E169" s="7"/>
      <c r="F169" s="7"/>
      <c r="G169" s="11"/>
      <c r="H169" s="12"/>
      <c r="I169" s="12"/>
      <c r="J169" s="12"/>
      <c r="K169" s="5"/>
      <c r="L169" s="5"/>
      <c r="M169" s="5"/>
      <c r="N169" s="7"/>
      <c r="O169" s="7"/>
      <c r="P169" s="13" t="str">
        <f aca="false">IF(C169="","",IF(ISNUMBER(SEARCH("JPY",C169)),100,10000))</f>
        <v/>
      </c>
      <c r="Q169" s="14" t="str">
        <f aca="false">IF(OR(C169="",H169="",J169=""),"",ROUND((J169-H169)*P169*IF(D169="Short",-1,1),1))</f>
        <v/>
      </c>
      <c r="R169" s="14" t="str">
        <f aca="false">IF(OR(C169="",H169="",I169=""),"",ROUND(ABS(H169-I169)*P169,1))</f>
        <v/>
      </c>
      <c r="S169" s="15" t="str">
        <f aca="false">IF(OR(R169="",G169="",K169=""),"",R169*K169*G169)</f>
        <v/>
      </c>
      <c r="T169" s="15" t="str">
        <f aca="false">IF(OR(Q169="",G169="",K169=""),"",Q169*K169*G169)</f>
        <v/>
      </c>
      <c r="U169" s="15" t="str">
        <f aca="false">IF(T169="","",T169+N(L169)-N(M169))</f>
        <v/>
      </c>
      <c r="V169" s="16" t="str">
        <f aca="false">IF(OR(U169="",N(S169)=0),"",U169/S169)</f>
        <v/>
      </c>
      <c r="W169" s="13" t="str">
        <f aca="false">IF(U169="","",COUNT($U$7:U169))</f>
        <v/>
      </c>
      <c r="X169" s="17" t="str">
        <f aca="false">IF(U169="","",DATE(YEAR(IF(B169="",A169,B169)),MONTH(IF(B169="",A169,B169)),1))</f>
        <v/>
      </c>
      <c r="Y169" s="15" t="str">
        <f aca="false">IF(U169="","",N($C$3)+SUM($U$7:U169))</f>
        <v/>
      </c>
      <c r="Z169" s="15" t="str">
        <f aca="false">IF(Y169="","",Y169-MAX(N($C$3),MAX($Y$7:Y169)))</f>
        <v/>
      </c>
      <c r="AA169" s="13" t="str">
        <f aca="false">IF(U169="","",IF(U169&gt;0,"Win",IF(U169&lt;0,"Loss","Scratch")))</f>
        <v/>
      </c>
      <c r="AB169" s="18" t="e">
        <f aca="false">IF(W169="",NA(),W169)</f>
        <v>#N/A</v>
      </c>
      <c r="AC169" s="19" t="e">
        <f aca="false">IF(W169="",NA(),Y169)</f>
        <v>#N/A</v>
      </c>
    </row>
    <row r="170" customFormat="false" ht="15" hidden="false" customHeight="false" outlineLevel="0" collapsed="false">
      <c r="A170" s="10"/>
      <c r="B170" s="10"/>
      <c r="C170" s="7"/>
      <c r="D170" s="7"/>
      <c r="E170" s="7"/>
      <c r="F170" s="7"/>
      <c r="G170" s="11"/>
      <c r="H170" s="12"/>
      <c r="I170" s="12"/>
      <c r="J170" s="12"/>
      <c r="K170" s="5"/>
      <c r="L170" s="5"/>
      <c r="M170" s="5"/>
      <c r="N170" s="7"/>
      <c r="O170" s="7"/>
      <c r="P170" s="13" t="str">
        <f aca="false">IF(C170="","",IF(ISNUMBER(SEARCH("JPY",C170)),100,10000))</f>
        <v/>
      </c>
      <c r="Q170" s="14" t="str">
        <f aca="false">IF(OR(C170="",H170="",J170=""),"",ROUND((J170-H170)*P170*IF(D170="Short",-1,1),1))</f>
        <v/>
      </c>
      <c r="R170" s="14" t="str">
        <f aca="false">IF(OR(C170="",H170="",I170=""),"",ROUND(ABS(H170-I170)*P170,1))</f>
        <v/>
      </c>
      <c r="S170" s="15" t="str">
        <f aca="false">IF(OR(R170="",G170="",K170=""),"",R170*K170*G170)</f>
        <v/>
      </c>
      <c r="T170" s="15" t="str">
        <f aca="false">IF(OR(Q170="",G170="",K170=""),"",Q170*K170*G170)</f>
        <v/>
      </c>
      <c r="U170" s="15" t="str">
        <f aca="false">IF(T170="","",T170+N(L170)-N(M170))</f>
        <v/>
      </c>
      <c r="V170" s="16" t="str">
        <f aca="false">IF(OR(U170="",N(S170)=0),"",U170/S170)</f>
        <v/>
      </c>
      <c r="W170" s="13" t="str">
        <f aca="false">IF(U170="","",COUNT($U$7:U170))</f>
        <v/>
      </c>
      <c r="X170" s="17" t="str">
        <f aca="false">IF(U170="","",DATE(YEAR(IF(B170="",A170,B170)),MONTH(IF(B170="",A170,B170)),1))</f>
        <v/>
      </c>
      <c r="Y170" s="15" t="str">
        <f aca="false">IF(U170="","",N($C$3)+SUM($U$7:U170))</f>
        <v/>
      </c>
      <c r="Z170" s="15" t="str">
        <f aca="false">IF(Y170="","",Y170-MAX(N($C$3),MAX($Y$7:Y170)))</f>
        <v/>
      </c>
      <c r="AA170" s="13" t="str">
        <f aca="false">IF(U170="","",IF(U170&gt;0,"Win",IF(U170&lt;0,"Loss","Scratch")))</f>
        <v/>
      </c>
      <c r="AB170" s="18" t="e">
        <f aca="false">IF(W170="",NA(),W170)</f>
        <v>#N/A</v>
      </c>
      <c r="AC170" s="19" t="e">
        <f aca="false">IF(W170="",NA(),Y170)</f>
        <v>#N/A</v>
      </c>
    </row>
    <row r="171" customFormat="false" ht="15" hidden="false" customHeight="false" outlineLevel="0" collapsed="false">
      <c r="A171" s="10"/>
      <c r="B171" s="10"/>
      <c r="C171" s="7"/>
      <c r="D171" s="7"/>
      <c r="E171" s="7"/>
      <c r="F171" s="7"/>
      <c r="G171" s="11"/>
      <c r="H171" s="12"/>
      <c r="I171" s="12"/>
      <c r="J171" s="12"/>
      <c r="K171" s="5"/>
      <c r="L171" s="5"/>
      <c r="M171" s="5"/>
      <c r="N171" s="7"/>
      <c r="O171" s="7"/>
      <c r="P171" s="13" t="str">
        <f aca="false">IF(C171="","",IF(ISNUMBER(SEARCH("JPY",C171)),100,10000))</f>
        <v/>
      </c>
      <c r="Q171" s="14" t="str">
        <f aca="false">IF(OR(C171="",H171="",J171=""),"",ROUND((J171-H171)*P171*IF(D171="Short",-1,1),1))</f>
        <v/>
      </c>
      <c r="R171" s="14" t="str">
        <f aca="false">IF(OR(C171="",H171="",I171=""),"",ROUND(ABS(H171-I171)*P171,1))</f>
        <v/>
      </c>
      <c r="S171" s="15" t="str">
        <f aca="false">IF(OR(R171="",G171="",K171=""),"",R171*K171*G171)</f>
        <v/>
      </c>
      <c r="T171" s="15" t="str">
        <f aca="false">IF(OR(Q171="",G171="",K171=""),"",Q171*K171*G171)</f>
        <v/>
      </c>
      <c r="U171" s="15" t="str">
        <f aca="false">IF(T171="","",T171+N(L171)-N(M171))</f>
        <v/>
      </c>
      <c r="V171" s="16" t="str">
        <f aca="false">IF(OR(U171="",N(S171)=0),"",U171/S171)</f>
        <v/>
      </c>
      <c r="W171" s="13" t="str">
        <f aca="false">IF(U171="","",COUNT($U$7:U171))</f>
        <v/>
      </c>
      <c r="X171" s="17" t="str">
        <f aca="false">IF(U171="","",DATE(YEAR(IF(B171="",A171,B171)),MONTH(IF(B171="",A171,B171)),1))</f>
        <v/>
      </c>
      <c r="Y171" s="15" t="str">
        <f aca="false">IF(U171="","",N($C$3)+SUM($U$7:U171))</f>
        <v/>
      </c>
      <c r="Z171" s="15" t="str">
        <f aca="false">IF(Y171="","",Y171-MAX(N($C$3),MAX($Y$7:Y171)))</f>
        <v/>
      </c>
      <c r="AA171" s="13" t="str">
        <f aca="false">IF(U171="","",IF(U171&gt;0,"Win",IF(U171&lt;0,"Loss","Scratch")))</f>
        <v/>
      </c>
      <c r="AB171" s="18" t="e">
        <f aca="false">IF(W171="",NA(),W171)</f>
        <v>#N/A</v>
      </c>
      <c r="AC171" s="19" t="e">
        <f aca="false">IF(W171="",NA(),Y171)</f>
        <v>#N/A</v>
      </c>
    </row>
    <row r="172" customFormat="false" ht="15" hidden="false" customHeight="false" outlineLevel="0" collapsed="false">
      <c r="A172" s="10"/>
      <c r="B172" s="10"/>
      <c r="C172" s="7"/>
      <c r="D172" s="7"/>
      <c r="E172" s="7"/>
      <c r="F172" s="7"/>
      <c r="G172" s="11"/>
      <c r="H172" s="12"/>
      <c r="I172" s="12"/>
      <c r="J172" s="12"/>
      <c r="K172" s="5"/>
      <c r="L172" s="5"/>
      <c r="M172" s="5"/>
      <c r="N172" s="7"/>
      <c r="O172" s="7"/>
      <c r="P172" s="13" t="str">
        <f aca="false">IF(C172="","",IF(ISNUMBER(SEARCH("JPY",C172)),100,10000))</f>
        <v/>
      </c>
      <c r="Q172" s="14" t="str">
        <f aca="false">IF(OR(C172="",H172="",J172=""),"",ROUND((J172-H172)*P172*IF(D172="Short",-1,1),1))</f>
        <v/>
      </c>
      <c r="R172" s="14" t="str">
        <f aca="false">IF(OR(C172="",H172="",I172=""),"",ROUND(ABS(H172-I172)*P172,1))</f>
        <v/>
      </c>
      <c r="S172" s="15" t="str">
        <f aca="false">IF(OR(R172="",G172="",K172=""),"",R172*K172*G172)</f>
        <v/>
      </c>
      <c r="T172" s="15" t="str">
        <f aca="false">IF(OR(Q172="",G172="",K172=""),"",Q172*K172*G172)</f>
        <v/>
      </c>
      <c r="U172" s="15" t="str">
        <f aca="false">IF(T172="","",T172+N(L172)-N(M172))</f>
        <v/>
      </c>
      <c r="V172" s="16" t="str">
        <f aca="false">IF(OR(U172="",N(S172)=0),"",U172/S172)</f>
        <v/>
      </c>
      <c r="W172" s="13" t="str">
        <f aca="false">IF(U172="","",COUNT($U$7:U172))</f>
        <v/>
      </c>
      <c r="X172" s="17" t="str">
        <f aca="false">IF(U172="","",DATE(YEAR(IF(B172="",A172,B172)),MONTH(IF(B172="",A172,B172)),1))</f>
        <v/>
      </c>
      <c r="Y172" s="15" t="str">
        <f aca="false">IF(U172="","",N($C$3)+SUM($U$7:U172))</f>
        <v/>
      </c>
      <c r="Z172" s="15" t="str">
        <f aca="false">IF(Y172="","",Y172-MAX(N($C$3),MAX($Y$7:Y172)))</f>
        <v/>
      </c>
      <c r="AA172" s="13" t="str">
        <f aca="false">IF(U172="","",IF(U172&gt;0,"Win",IF(U172&lt;0,"Loss","Scratch")))</f>
        <v/>
      </c>
      <c r="AB172" s="18" t="e">
        <f aca="false">IF(W172="",NA(),W172)</f>
        <v>#N/A</v>
      </c>
      <c r="AC172" s="19" t="e">
        <f aca="false">IF(W172="",NA(),Y172)</f>
        <v>#N/A</v>
      </c>
    </row>
    <row r="173" customFormat="false" ht="15" hidden="false" customHeight="false" outlineLevel="0" collapsed="false">
      <c r="A173" s="10"/>
      <c r="B173" s="10"/>
      <c r="C173" s="7"/>
      <c r="D173" s="7"/>
      <c r="E173" s="7"/>
      <c r="F173" s="7"/>
      <c r="G173" s="11"/>
      <c r="H173" s="12"/>
      <c r="I173" s="12"/>
      <c r="J173" s="12"/>
      <c r="K173" s="5"/>
      <c r="L173" s="5"/>
      <c r="M173" s="5"/>
      <c r="N173" s="7"/>
      <c r="O173" s="7"/>
      <c r="P173" s="13" t="str">
        <f aca="false">IF(C173="","",IF(ISNUMBER(SEARCH("JPY",C173)),100,10000))</f>
        <v/>
      </c>
      <c r="Q173" s="14" t="str">
        <f aca="false">IF(OR(C173="",H173="",J173=""),"",ROUND((J173-H173)*P173*IF(D173="Short",-1,1),1))</f>
        <v/>
      </c>
      <c r="R173" s="14" t="str">
        <f aca="false">IF(OR(C173="",H173="",I173=""),"",ROUND(ABS(H173-I173)*P173,1))</f>
        <v/>
      </c>
      <c r="S173" s="15" t="str">
        <f aca="false">IF(OR(R173="",G173="",K173=""),"",R173*K173*G173)</f>
        <v/>
      </c>
      <c r="T173" s="15" t="str">
        <f aca="false">IF(OR(Q173="",G173="",K173=""),"",Q173*K173*G173)</f>
        <v/>
      </c>
      <c r="U173" s="15" t="str">
        <f aca="false">IF(T173="","",T173+N(L173)-N(M173))</f>
        <v/>
      </c>
      <c r="V173" s="16" t="str">
        <f aca="false">IF(OR(U173="",N(S173)=0),"",U173/S173)</f>
        <v/>
      </c>
      <c r="W173" s="13" t="str">
        <f aca="false">IF(U173="","",COUNT($U$7:U173))</f>
        <v/>
      </c>
      <c r="X173" s="17" t="str">
        <f aca="false">IF(U173="","",DATE(YEAR(IF(B173="",A173,B173)),MONTH(IF(B173="",A173,B173)),1))</f>
        <v/>
      </c>
      <c r="Y173" s="15" t="str">
        <f aca="false">IF(U173="","",N($C$3)+SUM($U$7:U173))</f>
        <v/>
      </c>
      <c r="Z173" s="15" t="str">
        <f aca="false">IF(Y173="","",Y173-MAX(N($C$3),MAX($Y$7:Y173)))</f>
        <v/>
      </c>
      <c r="AA173" s="13" t="str">
        <f aca="false">IF(U173="","",IF(U173&gt;0,"Win",IF(U173&lt;0,"Loss","Scratch")))</f>
        <v/>
      </c>
      <c r="AB173" s="18" t="e">
        <f aca="false">IF(W173="",NA(),W173)</f>
        <v>#N/A</v>
      </c>
      <c r="AC173" s="19" t="e">
        <f aca="false">IF(W173="",NA(),Y173)</f>
        <v>#N/A</v>
      </c>
    </row>
    <row r="174" customFormat="false" ht="15" hidden="false" customHeight="false" outlineLevel="0" collapsed="false">
      <c r="A174" s="10"/>
      <c r="B174" s="10"/>
      <c r="C174" s="7"/>
      <c r="D174" s="7"/>
      <c r="E174" s="7"/>
      <c r="F174" s="7"/>
      <c r="G174" s="11"/>
      <c r="H174" s="12"/>
      <c r="I174" s="12"/>
      <c r="J174" s="12"/>
      <c r="K174" s="5"/>
      <c r="L174" s="5"/>
      <c r="M174" s="5"/>
      <c r="N174" s="7"/>
      <c r="O174" s="7"/>
      <c r="P174" s="13" t="str">
        <f aca="false">IF(C174="","",IF(ISNUMBER(SEARCH("JPY",C174)),100,10000))</f>
        <v/>
      </c>
      <c r="Q174" s="14" t="str">
        <f aca="false">IF(OR(C174="",H174="",J174=""),"",ROUND((J174-H174)*P174*IF(D174="Short",-1,1),1))</f>
        <v/>
      </c>
      <c r="R174" s="14" t="str">
        <f aca="false">IF(OR(C174="",H174="",I174=""),"",ROUND(ABS(H174-I174)*P174,1))</f>
        <v/>
      </c>
      <c r="S174" s="15" t="str">
        <f aca="false">IF(OR(R174="",G174="",K174=""),"",R174*K174*G174)</f>
        <v/>
      </c>
      <c r="T174" s="15" t="str">
        <f aca="false">IF(OR(Q174="",G174="",K174=""),"",Q174*K174*G174)</f>
        <v/>
      </c>
      <c r="U174" s="15" t="str">
        <f aca="false">IF(T174="","",T174+N(L174)-N(M174))</f>
        <v/>
      </c>
      <c r="V174" s="16" t="str">
        <f aca="false">IF(OR(U174="",N(S174)=0),"",U174/S174)</f>
        <v/>
      </c>
      <c r="W174" s="13" t="str">
        <f aca="false">IF(U174="","",COUNT($U$7:U174))</f>
        <v/>
      </c>
      <c r="X174" s="17" t="str">
        <f aca="false">IF(U174="","",DATE(YEAR(IF(B174="",A174,B174)),MONTH(IF(B174="",A174,B174)),1))</f>
        <v/>
      </c>
      <c r="Y174" s="15" t="str">
        <f aca="false">IF(U174="","",N($C$3)+SUM($U$7:U174))</f>
        <v/>
      </c>
      <c r="Z174" s="15" t="str">
        <f aca="false">IF(Y174="","",Y174-MAX(N($C$3),MAX($Y$7:Y174)))</f>
        <v/>
      </c>
      <c r="AA174" s="13" t="str">
        <f aca="false">IF(U174="","",IF(U174&gt;0,"Win",IF(U174&lt;0,"Loss","Scratch")))</f>
        <v/>
      </c>
      <c r="AB174" s="18" t="e">
        <f aca="false">IF(W174="",NA(),W174)</f>
        <v>#N/A</v>
      </c>
      <c r="AC174" s="19" t="e">
        <f aca="false">IF(W174="",NA(),Y174)</f>
        <v>#N/A</v>
      </c>
    </row>
    <row r="175" customFormat="false" ht="15" hidden="false" customHeight="false" outlineLevel="0" collapsed="false">
      <c r="A175" s="10"/>
      <c r="B175" s="10"/>
      <c r="C175" s="7"/>
      <c r="D175" s="7"/>
      <c r="E175" s="7"/>
      <c r="F175" s="7"/>
      <c r="G175" s="11"/>
      <c r="H175" s="12"/>
      <c r="I175" s="12"/>
      <c r="J175" s="12"/>
      <c r="K175" s="5"/>
      <c r="L175" s="5"/>
      <c r="M175" s="5"/>
      <c r="N175" s="7"/>
      <c r="O175" s="7"/>
      <c r="P175" s="13" t="str">
        <f aca="false">IF(C175="","",IF(ISNUMBER(SEARCH("JPY",C175)),100,10000))</f>
        <v/>
      </c>
      <c r="Q175" s="14" t="str">
        <f aca="false">IF(OR(C175="",H175="",J175=""),"",ROUND((J175-H175)*P175*IF(D175="Short",-1,1),1))</f>
        <v/>
      </c>
      <c r="R175" s="14" t="str">
        <f aca="false">IF(OR(C175="",H175="",I175=""),"",ROUND(ABS(H175-I175)*P175,1))</f>
        <v/>
      </c>
      <c r="S175" s="15" t="str">
        <f aca="false">IF(OR(R175="",G175="",K175=""),"",R175*K175*G175)</f>
        <v/>
      </c>
      <c r="T175" s="15" t="str">
        <f aca="false">IF(OR(Q175="",G175="",K175=""),"",Q175*K175*G175)</f>
        <v/>
      </c>
      <c r="U175" s="15" t="str">
        <f aca="false">IF(T175="","",T175+N(L175)-N(M175))</f>
        <v/>
      </c>
      <c r="V175" s="16" t="str">
        <f aca="false">IF(OR(U175="",N(S175)=0),"",U175/S175)</f>
        <v/>
      </c>
      <c r="W175" s="13" t="str">
        <f aca="false">IF(U175="","",COUNT($U$7:U175))</f>
        <v/>
      </c>
      <c r="X175" s="17" t="str">
        <f aca="false">IF(U175="","",DATE(YEAR(IF(B175="",A175,B175)),MONTH(IF(B175="",A175,B175)),1))</f>
        <v/>
      </c>
      <c r="Y175" s="15" t="str">
        <f aca="false">IF(U175="","",N($C$3)+SUM($U$7:U175))</f>
        <v/>
      </c>
      <c r="Z175" s="15" t="str">
        <f aca="false">IF(Y175="","",Y175-MAX(N($C$3),MAX($Y$7:Y175)))</f>
        <v/>
      </c>
      <c r="AA175" s="13" t="str">
        <f aca="false">IF(U175="","",IF(U175&gt;0,"Win",IF(U175&lt;0,"Loss","Scratch")))</f>
        <v/>
      </c>
      <c r="AB175" s="18" t="e">
        <f aca="false">IF(W175="",NA(),W175)</f>
        <v>#N/A</v>
      </c>
      <c r="AC175" s="19" t="e">
        <f aca="false">IF(W175="",NA(),Y175)</f>
        <v>#N/A</v>
      </c>
    </row>
    <row r="176" customFormat="false" ht="15" hidden="false" customHeight="false" outlineLevel="0" collapsed="false">
      <c r="A176" s="10"/>
      <c r="B176" s="10"/>
      <c r="C176" s="7"/>
      <c r="D176" s="7"/>
      <c r="E176" s="7"/>
      <c r="F176" s="7"/>
      <c r="G176" s="11"/>
      <c r="H176" s="12"/>
      <c r="I176" s="12"/>
      <c r="J176" s="12"/>
      <c r="K176" s="5"/>
      <c r="L176" s="5"/>
      <c r="M176" s="5"/>
      <c r="N176" s="7"/>
      <c r="O176" s="7"/>
      <c r="P176" s="13" t="str">
        <f aca="false">IF(C176="","",IF(ISNUMBER(SEARCH("JPY",C176)),100,10000))</f>
        <v/>
      </c>
      <c r="Q176" s="14" t="str">
        <f aca="false">IF(OR(C176="",H176="",J176=""),"",ROUND((J176-H176)*P176*IF(D176="Short",-1,1),1))</f>
        <v/>
      </c>
      <c r="R176" s="14" t="str">
        <f aca="false">IF(OR(C176="",H176="",I176=""),"",ROUND(ABS(H176-I176)*P176,1))</f>
        <v/>
      </c>
      <c r="S176" s="15" t="str">
        <f aca="false">IF(OR(R176="",G176="",K176=""),"",R176*K176*G176)</f>
        <v/>
      </c>
      <c r="T176" s="15" t="str">
        <f aca="false">IF(OR(Q176="",G176="",K176=""),"",Q176*K176*G176)</f>
        <v/>
      </c>
      <c r="U176" s="15" t="str">
        <f aca="false">IF(T176="","",T176+N(L176)-N(M176))</f>
        <v/>
      </c>
      <c r="V176" s="16" t="str">
        <f aca="false">IF(OR(U176="",N(S176)=0),"",U176/S176)</f>
        <v/>
      </c>
      <c r="W176" s="13" t="str">
        <f aca="false">IF(U176="","",COUNT($U$7:U176))</f>
        <v/>
      </c>
      <c r="X176" s="17" t="str">
        <f aca="false">IF(U176="","",DATE(YEAR(IF(B176="",A176,B176)),MONTH(IF(B176="",A176,B176)),1))</f>
        <v/>
      </c>
      <c r="Y176" s="15" t="str">
        <f aca="false">IF(U176="","",N($C$3)+SUM($U$7:U176))</f>
        <v/>
      </c>
      <c r="Z176" s="15" t="str">
        <f aca="false">IF(Y176="","",Y176-MAX(N($C$3),MAX($Y$7:Y176)))</f>
        <v/>
      </c>
      <c r="AA176" s="13" t="str">
        <f aca="false">IF(U176="","",IF(U176&gt;0,"Win",IF(U176&lt;0,"Loss","Scratch")))</f>
        <v/>
      </c>
      <c r="AB176" s="18" t="e">
        <f aca="false">IF(W176="",NA(),W176)</f>
        <v>#N/A</v>
      </c>
      <c r="AC176" s="19" t="e">
        <f aca="false">IF(W176="",NA(),Y176)</f>
        <v>#N/A</v>
      </c>
    </row>
    <row r="177" customFormat="false" ht="15" hidden="false" customHeight="false" outlineLevel="0" collapsed="false">
      <c r="A177" s="10"/>
      <c r="B177" s="10"/>
      <c r="C177" s="7"/>
      <c r="D177" s="7"/>
      <c r="E177" s="7"/>
      <c r="F177" s="7"/>
      <c r="G177" s="11"/>
      <c r="H177" s="12"/>
      <c r="I177" s="12"/>
      <c r="J177" s="12"/>
      <c r="K177" s="5"/>
      <c r="L177" s="5"/>
      <c r="M177" s="5"/>
      <c r="N177" s="7"/>
      <c r="O177" s="7"/>
      <c r="P177" s="13" t="str">
        <f aca="false">IF(C177="","",IF(ISNUMBER(SEARCH("JPY",C177)),100,10000))</f>
        <v/>
      </c>
      <c r="Q177" s="14" t="str">
        <f aca="false">IF(OR(C177="",H177="",J177=""),"",ROUND((J177-H177)*P177*IF(D177="Short",-1,1),1))</f>
        <v/>
      </c>
      <c r="R177" s="14" t="str">
        <f aca="false">IF(OR(C177="",H177="",I177=""),"",ROUND(ABS(H177-I177)*P177,1))</f>
        <v/>
      </c>
      <c r="S177" s="15" t="str">
        <f aca="false">IF(OR(R177="",G177="",K177=""),"",R177*K177*G177)</f>
        <v/>
      </c>
      <c r="T177" s="15" t="str">
        <f aca="false">IF(OR(Q177="",G177="",K177=""),"",Q177*K177*G177)</f>
        <v/>
      </c>
      <c r="U177" s="15" t="str">
        <f aca="false">IF(T177="","",T177+N(L177)-N(M177))</f>
        <v/>
      </c>
      <c r="V177" s="16" t="str">
        <f aca="false">IF(OR(U177="",N(S177)=0),"",U177/S177)</f>
        <v/>
      </c>
      <c r="W177" s="13" t="str">
        <f aca="false">IF(U177="","",COUNT($U$7:U177))</f>
        <v/>
      </c>
      <c r="X177" s="17" t="str">
        <f aca="false">IF(U177="","",DATE(YEAR(IF(B177="",A177,B177)),MONTH(IF(B177="",A177,B177)),1))</f>
        <v/>
      </c>
      <c r="Y177" s="15" t="str">
        <f aca="false">IF(U177="","",N($C$3)+SUM($U$7:U177))</f>
        <v/>
      </c>
      <c r="Z177" s="15" t="str">
        <f aca="false">IF(Y177="","",Y177-MAX(N($C$3),MAX($Y$7:Y177)))</f>
        <v/>
      </c>
      <c r="AA177" s="13" t="str">
        <f aca="false">IF(U177="","",IF(U177&gt;0,"Win",IF(U177&lt;0,"Loss","Scratch")))</f>
        <v/>
      </c>
      <c r="AB177" s="18" t="e">
        <f aca="false">IF(W177="",NA(),W177)</f>
        <v>#N/A</v>
      </c>
      <c r="AC177" s="19" t="e">
        <f aca="false">IF(W177="",NA(),Y177)</f>
        <v>#N/A</v>
      </c>
    </row>
    <row r="178" customFormat="false" ht="15" hidden="false" customHeight="false" outlineLevel="0" collapsed="false">
      <c r="A178" s="10"/>
      <c r="B178" s="10"/>
      <c r="C178" s="7"/>
      <c r="D178" s="7"/>
      <c r="E178" s="7"/>
      <c r="F178" s="7"/>
      <c r="G178" s="11"/>
      <c r="H178" s="12"/>
      <c r="I178" s="12"/>
      <c r="J178" s="12"/>
      <c r="K178" s="5"/>
      <c r="L178" s="5"/>
      <c r="M178" s="5"/>
      <c r="N178" s="7"/>
      <c r="O178" s="7"/>
      <c r="P178" s="13" t="str">
        <f aca="false">IF(C178="","",IF(ISNUMBER(SEARCH("JPY",C178)),100,10000))</f>
        <v/>
      </c>
      <c r="Q178" s="14" t="str">
        <f aca="false">IF(OR(C178="",H178="",J178=""),"",ROUND((J178-H178)*P178*IF(D178="Short",-1,1),1))</f>
        <v/>
      </c>
      <c r="R178" s="14" t="str">
        <f aca="false">IF(OR(C178="",H178="",I178=""),"",ROUND(ABS(H178-I178)*P178,1))</f>
        <v/>
      </c>
      <c r="S178" s="15" t="str">
        <f aca="false">IF(OR(R178="",G178="",K178=""),"",R178*K178*G178)</f>
        <v/>
      </c>
      <c r="T178" s="15" t="str">
        <f aca="false">IF(OR(Q178="",G178="",K178=""),"",Q178*K178*G178)</f>
        <v/>
      </c>
      <c r="U178" s="15" t="str">
        <f aca="false">IF(T178="","",T178+N(L178)-N(M178))</f>
        <v/>
      </c>
      <c r="V178" s="16" t="str">
        <f aca="false">IF(OR(U178="",N(S178)=0),"",U178/S178)</f>
        <v/>
      </c>
      <c r="W178" s="13" t="str">
        <f aca="false">IF(U178="","",COUNT($U$7:U178))</f>
        <v/>
      </c>
      <c r="X178" s="17" t="str">
        <f aca="false">IF(U178="","",DATE(YEAR(IF(B178="",A178,B178)),MONTH(IF(B178="",A178,B178)),1))</f>
        <v/>
      </c>
      <c r="Y178" s="15" t="str">
        <f aca="false">IF(U178="","",N($C$3)+SUM($U$7:U178))</f>
        <v/>
      </c>
      <c r="Z178" s="15" t="str">
        <f aca="false">IF(Y178="","",Y178-MAX(N($C$3),MAX($Y$7:Y178)))</f>
        <v/>
      </c>
      <c r="AA178" s="13" t="str">
        <f aca="false">IF(U178="","",IF(U178&gt;0,"Win",IF(U178&lt;0,"Loss","Scratch")))</f>
        <v/>
      </c>
      <c r="AB178" s="18" t="e">
        <f aca="false">IF(W178="",NA(),W178)</f>
        <v>#N/A</v>
      </c>
      <c r="AC178" s="19" t="e">
        <f aca="false">IF(W178="",NA(),Y178)</f>
        <v>#N/A</v>
      </c>
    </row>
    <row r="179" customFormat="false" ht="15" hidden="false" customHeight="false" outlineLevel="0" collapsed="false">
      <c r="A179" s="10"/>
      <c r="B179" s="10"/>
      <c r="C179" s="7"/>
      <c r="D179" s="7"/>
      <c r="E179" s="7"/>
      <c r="F179" s="7"/>
      <c r="G179" s="11"/>
      <c r="H179" s="12"/>
      <c r="I179" s="12"/>
      <c r="J179" s="12"/>
      <c r="K179" s="5"/>
      <c r="L179" s="5"/>
      <c r="M179" s="5"/>
      <c r="N179" s="7"/>
      <c r="O179" s="7"/>
      <c r="P179" s="13" t="str">
        <f aca="false">IF(C179="","",IF(ISNUMBER(SEARCH("JPY",C179)),100,10000))</f>
        <v/>
      </c>
      <c r="Q179" s="14" t="str">
        <f aca="false">IF(OR(C179="",H179="",J179=""),"",ROUND((J179-H179)*P179*IF(D179="Short",-1,1),1))</f>
        <v/>
      </c>
      <c r="R179" s="14" t="str">
        <f aca="false">IF(OR(C179="",H179="",I179=""),"",ROUND(ABS(H179-I179)*P179,1))</f>
        <v/>
      </c>
      <c r="S179" s="15" t="str">
        <f aca="false">IF(OR(R179="",G179="",K179=""),"",R179*K179*G179)</f>
        <v/>
      </c>
      <c r="T179" s="15" t="str">
        <f aca="false">IF(OR(Q179="",G179="",K179=""),"",Q179*K179*G179)</f>
        <v/>
      </c>
      <c r="U179" s="15" t="str">
        <f aca="false">IF(T179="","",T179+N(L179)-N(M179))</f>
        <v/>
      </c>
      <c r="V179" s="16" t="str">
        <f aca="false">IF(OR(U179="",N(S179)=0),"",U179/S179)</f>
        <v/>
      </c>
      <c r="W179" s="13" t="str">
        <f aca="false">IF(U179="","",COUNT($U$7:U179))</f>
        <v/>
      </c>
      <c r="X179" s="17" t="str">
        <f aca="false">IF(U179="","",DATE(YEAR(IF(B179="",A179,B179)),MONTH(IF(B179="",A179,B179)),1))</f>
        <v/>
      </c>
      <c r="Y179" s="15" t="str">
        <f aca="false">IF(U179="","",N($C$3)+SUM($U$7:U179))</f>
        <v/>
      </c>
      <c r="Z179" s="15" t="str">
        <f aca="false">IF(Y179="","",Y179-MAX(N($C$3),MAX($Y$7:Y179)))</f>
        <v/>
      </c>
      <c r="AA179" s="13" t="str">
        <f aca="false">IF(U179="","",IF(U179&gt;0,"Win",IF(U179&lt;0,"Loss","Scratch")))</f>
        <v/>
      </c>
      <c r="AB179" s="18" t="e">
        <f aca="false">IF(W179="",NA(),W179)</f>
        <v>#N/A</v>
      </c>
      <c r="AC179" s="19" t="e">
        <f aca="false">IF(W179="",NA(),Y179)</f>
        <v>#N/A</v>
      </c>
    </row>
    <row r="180" customFormat="false" ht="15" hidden="false" customHeight="false" outlineLevel="0" collapsed="false">
      <c r="A180" s="10"/>
      <c r="B180" s="10"/>
      <c r="C180" s="7"/>
      <c r="D180" s="7"/>
      <c r="E180" s="7"/>
      <c r="F180" s="7"/>
      <c r="G180" s="11"/>
      <c r="H180" s="12"/>
      <c r="I180" s="12"/>
      <c r="J180" s="12"/>
      <c r="K180" s="5"/>
      <c r="L180" s="5"/>
      <c r="M180" s="5"/>
      <c r="N180" s="7"/>
      <c r="O180" s="7"/>
      <c r="P180" s="13" t="str">
        <f aca="false">IF(C180="","",IF(ISNUMBER(SEARCH("JPY",C180)),100,10000))</f>
        <v/>
      </c>
      <c r="Q180" s="14" t="str">
        <f aca="false">IF(OR(C180="",H180="",J180=""),"",ROUND((J180-H180)*P180*IF(D180="Short",-1,1),1))</f>
        <v/>
      </c>
      <c r="R180" s="14" t="str">
        <f aca="false">IF(OR(C180="",H180="",I180=""),"",ROUND(ABS(H180-I180)*P180,1))</f>
        <v/>
      </c>
      <c r="S180" s="15" t="str">
        <f aca="false">IF(OR(R180="",G180="",K180=""),"",R180*K180*G180)</f>
        <v/>
      </c>
      <c r="T180" s="15" t="str">
        <f aca="false">IF(OR(Q180="",G180="",K180=""),"",Q180*K180*G180)</f>
        <v/>
      </c>
      <c r="U180" s="15" t="str">
        <f aca="false">IF(T180="","",T180+N(L180)-N(M180))</f>
        <v/>
      </c>
      <c r="V180" s="16" t="str">
        <f aca="false">IF(OR(U180="",N(S180)=0),"",U180/S180)</f>
        <v/>
      </c>
      <c r="W180" s="13" t="str">
        <f aca="false">IF(U180="","",COUNT($U$7:U180))</f>
        <v/>
      </c>
      <c r="X180" s="17" t="str">
        <f aca="false">IF(U180="","",DATE(YEAR(IF(B180="",A180,B180)),MONTH(IF(B180="",A180,B180)),1))</f>
        <v/>
      </c>
      <c r="Y180" s="15" t="str">
        <f aca="false">IF(U180="","",N($C$3)+SUM($U$7:U180))</f>
        <v/>
      </c>
      <c r="Z180" s="15" t="str">
        <f aca="false">IF(Y180="","",Y180-MAX(N($C$3),MAX($Y$7:Y180)))</f>
        <v/>
      </c>
      <c r="AA180" s="13" t="str">
        <f aca="false">IF(U180="","",IF(U180&gt;0,"Win",IF(U180&lt;0,"Loss","Scratch")))</f>
        <v/>
      </c>
      <c r="AB180" s="18" t="e">
        <f aca="false">IF(W180="",NA(),W180)</f>
        <v>#N/A</v>
      </c>
      <c r="AC180" s="19" t="e">
        <f aca="false">IF(W180="",NA(),Y180)</f>
        <v>#N/A</v>
      </c>
    </row>
    <row r="181" customFormat="false" ht="15" hidden="false" customHeight="false" outlineLevel="0" collapsed="false">
      <c r="A181" s="10"/>
      <c r="B181" s="10"/>
      <c r="C181" s="7"/>
      <c r="D181" s="7"/>
      <c r="E181" s="7"/>
      <c r="F181" s="7"/>
      <c r="G181" s="11"/>
      <c r="H181" s="12"/>
      <c r="I181" s="12"/>
      <c r="J181" s="12"/>
      <c r="K181" s="5"/>
      <c r="L181" s="5"/>
      <c r="M181" s="5"/>
      <c r="N181" s="7"/>
      <c r="O181" s="7"/>
      <c r="P181" s="13" t="str">
        <f aca="false">IF(C181="","",IF(ISNUMBER(SEARCH("JPY",C181)),100,10000))</f>
        <v/>
      </c>
      <c r="Q181" s="14" t="str">
        <f aca="false">IF(OR(C181="",H181="",J181=""),"",ROUND((J181-H181)*P181*IF(D181="Short",-1,1),1))</f>
        <v/>
      </c>
      <c r="R181" s="14" t="str">
        <f aca="false">IF(OR(C181="",H181="",I181=""),"",ROUND(ABS(H181-I181)*P181,1))</f>
        <v/>
      </c>
      <c r="S181" s="15" t="str">
        <f aca="false">IF(OR(R181="",G181="",K181=""),"",R181*K181*G181)</f>
        <v/>
      </c>
      <c r="T181" s="15" t="str">
        <f aca="false">IF(OR(Q181="",G181="",K181=""),"",Q181*K181*G181)</f>
        <v/>
      </c>
      <c r="U181" s="15" t="str">
        <f aca="false">IF(T181="","",T181+N(L181)-N(M181))</f>
        <v/>
      </c>
      <c r="V181" s="16" t="str">
        <f aca="false">IF(OR(U181="",N(S181)=0),"",U181/S181)</f>
        <v/>
      </c>
      <c r="W181" s="13" t="str">
        <f aca="false">IF(U181="","",COUNT($U$7:U181))</f>
        <v/>
      </c>
      <c r="X181" s="17" t="str">
        <f aca="false">IF(U181="","",DATE(YEAR(IF(B181="",A181,B181)),MONTH(IF(B181="",A181,B181)),1))</f>
        <v/>
      </c>
      <c r="Y181" s="15" t="str">
        <f aca="false">IF(U181="","",N($C$3)+SUM($U$7:U181))</f>
        <v/>
      </c>
      <c r="Z181" s="15" t="str">
        <f aca="false">IF(Y181="","",Y181-MAX(N($C$3),MAX($Y$7:Y181)))</f>
        <v/>
      </c>
      <c r="AA181" s="13" t="str">
        <f aca="false">IF(U181="","",IF(U181&gt;0,"Win",IF(U181&lt;0,"Loss","Scratch")))</f>
        <v/>
      </c>
      <c r="AB181" s="18" t="e">
        <f aca="false">IF(W181="",NA(),W181)</f>
        <v>#N/A</v>
      </c>
      <c r="AC181" s="19" t="e">
        <f aca="false">IF(W181="",NA(),Y181)</f>
        <v>#N/A</v>
      </c>
    </row>
    <row r="182" customFormat="false" ht="15" hidden="false" customHeight="false" outlineLevel="0" collapsed="false">
      <c r="A182" s="10"/>
      <c r="B182" s="10"/>
      <c r="C182" s="7"/>
      <c r="D182" s="7"/>
      <c r="E182" s="7"/>
      <c r="F182" s="7"/>
      <c r="G182" s="11"/>
      <c r="H182" s="12"/>
      <c r="I182" s="12"/>
      <c r="J182" s="12"/>
      <c r="K182" s="5"/>
      <c r="L182" s="5"/>
      <c r="M182" s="5"/>
      <c r="N182" s="7"/>
      <c r="O182" s="7"/>
      <c r="P182" s="13" t="str">
        <f aca="false">IF(C182="","",IF(ISNUMBER(SEARCH("JPY",C182)),100,10000))</f>
        <v/>
      </c>
      <c r="Q182" s="14" t="str">
        <f aca="false">IF(OR(C182="",H182="",J182=""),"",ROUND((J182-H182)*P182*IF(D182="Short",-1,1),1))</f>
        <v/>
      </c>
      <c r="R182" s="14" t="str">
        <f aca="false">IF(OR(C182="",H182="",I182=""),"",ROUND(ABS(H182-I182)*P182,1))</f>
        <v/>
      </c>
      <c r="S182" s="15" t="str">
        <f aca="false">IF(OR(R182="",G182="",K182=""),"",R182*K182*G182)</f>
        <v/>
      </c>
      <c r="T182" s="15" t="str">
        <f aca="false">IF(OR(Q182="",G182="",K182=""),"",Q182*K182*G182)</f>
        <v/>
      </c>
      <c r="U182" s="15" t="str">
        <f aca="false">IF(T182="","",T182+N(L182)-N(M182))</f>
        <v/>
      </c>
      <c r="V182" s="16" t="str">
        <f aca="false">IF(OR(U182="",N(S182)=0),"",U182/S182)</f>
        <v/>
      </c>
      <c r="W182" s="13" t="str">
        <f aca="false">IF(U182="","",COUNT($U$7:U182))</f>
        <v/>
      </c>
      <c r="X182" s="17" t="str">
        <f aca="false">IF(U182="","",DATE(YEAR(IF(B182="",A182,B182)),MONTH(IF(B182="",A182,B182)),1))</f>
        <v/>
      </c>
      <c r="Y182" s="15" t="str">
        <f aca="false">IF(U182="","",N($C$3)+SUM($U$7:U182))</f>
        <v/>
      </c>
      <c r="Z182" s="15" t="str">
        <f aca="false">IF(Y182="","",Y182-MAX(N($C$3),MAX($Y$7:Y182)))</f>
        <v/>
      </c>
      <c r="AA182" s="13" t="str">
        <f aca="false">IF(U182="","",IF(U182&gt;0,"Win",IF(U182&lt;0,"Loss","Scratch")))</f>
        <v/>
      </c>
      <c r="AB182" s="18" t="e">
        <f aca="false">IF(W182="",NA(),W182)</f>
        <v>#N/A</v>
      </c>
      <c r="AC182" s="19" t="e">
        <f aca="false">IF(W182="",NA(),Y182)</f>
        <v>#N/A</v>
      </c>
    </row>
    <row r="183" customFormat="false" ht="15" hidden="false" customHeight="false" outlineLevel="0" collapsed="false">
      <c r="A183" s="10"/>
      <c r="B183" s="10"/>
      <c r="C183" s="7"/>
      <c r="D183" s="7"/>
      <c r="E183" s="7"/>
      <c r="F183" s="7"/>
      <c r="G183" s="11"/>
      <c r="H183" s="12"/>
      <c r="I183" s="12"/>
      <c r="J183" s="12"/>
      <c r="K183" s="5"/>
      <c r="L183" s="5"/>
      <c r="M183" s="5"/>
      <c r="N183" s="7"/>
      <c r="O183" s="7"/>
      <c r="P183" s="13" t="str">
        <f aca="false">IF(C183="","",IF(ISNUMBER(SEARCH("JPY",C183)),100,10000))</f>
        <v/>
      </c>
      <c r="Q183" s="14" t="str">
        <f aca="false">IF(OR(C183="",H183="",J183=""),"",ROUND((J183-H183)*P183*IF(D183="Short",-1,1),1))</f>
        <v/>
      </c>
      <c r="R183" s="14" t="str">
        <f aca="false">IF(OR(C183="",H183="",I183=""),"",ROUND(ABS(H183-I183)*P183,1))</f>
        <v/>
      </c>
      <c r="S183" s="15" t="str">
        <f aca="false">IF(OR(R183="",G183="",K183=""),"",R183*K183*G183)</f>
        <v/>
      </c>
      <c r="T183" s="15" t="str">
        <f aca="false">IF(OR(Q183="",G183="",K183=""),"",Q183*K183*G183)</f>
        <v/>
      </c>
      <c r="U183" s="15" t="str">
        <f aca="false">IF(T183="","",T183+N(L183)-N(M183))</f>
        <v/>
      </c>
      <c r="V183" s="16" t="str">
        <f aca="false">IF(OR(U183="",N(S183)=0),"",U183/S183)</f>
        <v/>
      </c>
      <c r="W183" s="13" t="str">
        <f aca="false">IF(U183="","",COUNT($U$7:U183))</f>
        <v/>
      </c>
      <c r="X183" s="17" t="str">
        <f aca="false">IF(U183="","",DATE(YEAR(IF(B183="",A183,B183)),MONTH(IF(B183="",A183,B183)),1))</f>
        <v/>
      </c>
      <c r="Y183" s="15" t="str">
        <f aca="false">IF(U183="","",N($C$3)+SUM($U$7:U183))</f>
        <v/>
      </c>
      <c r="Z183" s="15" t="str">
        <f aca="false">IF(Y183="","",Y183-MAX(N($C$3),MAX($Y$7:Y183)))</f>
        <v/>
      </c>
      <c r="AA183" s="13" t="str">
        <f aca="false">IF(U183="","",IF(U183&gt;0,"Win",IF(U183&lt;0,"Loss","Scratch")))</f>
        <v/>
      </c>
      <c r="AB183" s="18" t="e">
        <f aca="false">IF(W183="",NA(),W183)</f>
        <v>#N/A</v>
      </c>
      <c r="AC183" s="19" t="e">
        <f aca="false">IF(W183="",NA(),Y183)</f>
        <v>#N/A</v>
      </c>
    </row>
    <row r="184" customFormat="false" ht="15" hidden="false" customHeight="false" outlineLevel="0" collapsed="false">
      <c r="A184" s="10"/>
      <c r="B184" s="10"/>
      <c r="C184" s="7"/>
      <c r="D184" s="7"/>
      <c r="E184" s="7"/>
      <c r="F184" s="7"/>
      <c r="G184" s="11"/>
      <c r="H184" s="12"/>
      <c r="I184" s="12"/>
      <c r="J184" s="12"/>
      <c r="K184" s="5"/>
      <c r="L184" s="5"/>
      <c r="M184" s="5"/>
      <c r="N184" s="7"/>
      <c r="O184" s="7"/>
      <c r="P184" s="13" t="str">
        <f aca="false">IF(C184="","",IF(ISNUMBER(SEARCH("JPY",C184)),100,10000))</f>
        <v/>
      </c>
      <c r="Q184" s="14" t="str">
        <f aca="false">IF(OR(C184="",H184="",J184=""),"",ROUND((J184-H184)*P184*IF(D184="Short",-1,1),1))</f>
        <v/>
      </c>
      <c r="R184" s="14" t="str">
        <f aca="false">IF(OR(C184="",H184="",I184=""),"",ROUND(ABS(H184-I184)*P184,1))</f>
        <v/>
      </c>
      <c r="S184" s="15" t="str">
        <f aca="false">IF(OR(R184="",G184="",K184=""),"",R184*K184*G184)</f>
        <v/>
      </c>
      <c r="T184" s="15" t="str">
        <f aca="false">IF(OR(Q184="",G184="",K184=""),"",Q184*K184*G184)</f>
        <v/>
      </c>
      <c r="U184" s="15" t="str">
        <f aca="false">IF(T184="","",T184+N(L184)-N(M184))</f>
        <v/>
      </c>
      <c r="V184" s="16" t="str">
        <f aca="false">IF(OR(U184="",N(S184)=0),"",U184/S184)</f>
        <v/>
      </c>
      <c r="W184" s="13" t="str">
        <f aca="false">IF(U184="","",COUNT($U$7:U184))</f>
        <v/>
      </c>
      <c r="X184" s="17" t="str">
        <f aca="false">IF(U184="","",DATE(YEAR(IF(B184="",A184,B184)),MONTH(IF(B184="",A184,B184)),1))</f>
        <v/>
      </c>
      <c r="Y184" s="15" t="str">
        <f aca="false">IF(U184="","",N($C$3)+SUM($U$7:U184))</f>
        <v/>
      </c>
      <c r="Z184" s="15" t="str">
        <f aca="false">IF(Y184="","",Y184-MAX(N($C$3),MAX($Y$7:Y184)))</f>
        <v/>
      </c>
      <c r="AA184" s="13" t="str">
        <f aca="false">IF(U184="","",IF(U184&gt;0,"Win",IF(U184&lt;0,"Loss","Scratch")))</f>
        <v/>
      </c>
      <c r="AB184" s="18" t="e">
        <f aca="false">IF(W184="",NA(),W184)</f>
        <v>#N/A</v>
      </c>
      <c r="AC184" s="19" t="e">
        <f aca="false">IF(W184="",NA(),Y184)</f>
        <v>#N/A</v>
      </c>
    </row>
    <row r="185" customFormat="false" ht="15" hidden="false" customHeight="false" outlineLevel="0" collapsed="false">
      <c r="A185" s="10"/>
      <c r="B185" s="10"/>
      <c r="C185" s="7"/>
      <c r="D185" s="7"/>
      <c r="E185" s="7"/>
      <c r="F185" s="7"/>
      <c r="G185" s="11"/>
      <c r="H185" s="12"/>
      <c r="I185" s="12"/>
      <c r="J185" s="12"/>
      <c r="K185" s="5"/>
      <c r="L185" s="5"/>
      <c r="M185" s="5"/>
      <c r="N185" s="7"/>
      <c r="O185" s="7"/>
      <c r="P185" s="13" t="str">
        <f aca="false">IF(C185="","",IF(ISNUMBER(SEARCH("JPY",C185)),100,10000))</f>
        <v/>
      </c>
      <c r="Q185" s="14" t="str">
        <f aca="false">IF(OR(C185="",H185="",J185=""),"",ROUND((J185-H185)*P185*IF(D185="Short",-1,1),1))</f>
        <v/>
      </c>
      <c r="R185" s="14" t="str">
        <f aca="false">IF(OR(C185="",H185="",I185=""),"",ROUND(ABS(H185-I185)*P185,1))</f>
        <v/>
      </c>
      <c r="S185" s="15" t="str">
        <f aca="false">IF(OR(R185="",G185="",K185=""),"",R185*K185*G185)</f>
        <v/>
      </c>
      <c r="T185" s="15" t="str">
        <f aca="false">IF(OR(Q185="",G185="",K185=""),"",Q185*K185*G185)</f>
        <v/>
      </c>
      <c r="U185" s="15" t="str">
        <f aca="false">IF(T185="","",T185+N(L185)-N(M185))</f>
        <v/>
      </c>
      <c r="V185" s="16" t="str">
        <f aca="false">IF(OR(U185="",N(S185)=0),"",U185/S185)</f>
        <v/>
      </c>
      <c r="W185" s="13" t="str">
        <f aca="false">IF(U185="","",COUNT($U$7:U185))</f>
        <v/>
      </c>
      <c r="X185" s="17" t="str">
        <f aca="false">IF(U185="","",DATE(YEAR(IF(B185="",A185,B185)),MONTH(IF(B185="",A185,B185)),1))</f>
        <v/>
      </c>
      <c r="Y185" s="15" t="str">
        <f aca="false">IF(U185="","",N($C$3)+SUM($U$7:U185))</f>
        <v/>
      </c>
      <c r="Z185" s="15" t="str">
        <f aca="false">IF(Y185="","",Y185-MAX(N($C$3),MAX($Y$7:Y185)))</f>
        <v/>
      </c>
      <c r="AA185" s="13" t="str">
        <f aca="false">IF(U185="","",IF(U185&gt;0,"Win",IF(U185&lt;0,"Loss","Scratch")))</f>
        <v/>
      </c>
      <c r="AB185" s="18" t="e">
        <f aca="false">IF(W185="",NA(),W185)</f>
        <v>#N/A</v>
      </c>
      <c r="AC185" s="19" t="e">
        <f aca="false">IF(W185="",NA(),Y185)</f>
        <v>#N/A</v>
      </c>
    </row>
    <row r="186" customFormat="false" ht="15" hidden="false" customHeight="false" outlineLevel="0" collapsed="false">
      <c r="A186" s="10"/>
      <c r="B186" s="10"/>
      <c r="C186" s="7"/>
      <c r="D186" s="7"/>
      <c r="E186" s="7"/>
      <c r="F186" s="7"/>
      <c r="G186" s="11"/>
      <c r="H186" s="12"/>
      <c r="I186" s="12"/>
      <c r="J186" s="12"/>
      <c r="K186" s="5"/>
      <c r="L186" s="5"/>
      <c r="M186" s="5"/>
      <c r="N186" s="7"/>
      <c r="O186" s="7"/>
      <c r="P186" s="13" t="str">
        <f aca="false">IF(C186="","",IF(ISNUMBER(SEARCH("JPY",C186)),100,10000))</f>
        <v/>
      </c>
      <c r="Q186" s="14" t="str">
        <f aca="false">IF(OR(C186="",H186="",J186=""),"",ROUND((J186-H186)*P186*IF(D186="Short",-1,1),1))</f>
        <v/>
      </c>
      <c r="R186" s="14" t="str">
        <f aca="false">IF(OR(C186="",H186="",I186=""),"",ROUND(ABS(H186-I186)*P186,1))</f>
        <v/>
      </c>
      <c r="S186" s="15" t="str">
        <f aca="false">IF(OR(R186="",G186="",K186=""),"",R186*K186*G186)</f>
        <v/>
      </c>
      <c r="T186" s="15" t="str">
        <f aca="false">IF(OR(Q186="",G186="",K186=""),"",Q186*K186*G186)</f>
        <v/>
      </c>
      <c r="U186" s="15" t="str">
        <f aca="false">IF(T186="","",T186+N(L186)-N(M186))</f>
        <v/>
      </c>
      <c r="V186" s="16" t="str">
        <f aca="false">IF(OR(U186="",N(S186)=0),"",U186/S186)</f>
        <v/>
      </c>
      <c r="W186" s="13" t="str">
        <f aca="false">IF(U186="","",COUNT($U$7:U186))</f>
        <v/>
      </c>
      <c r="X186" s="17" t="str">
        <f aca="false">IF(U186="","",DATE(YEAR(IF(B186="",A186,B186)),MONTH(IF(B186="",A186,B186)),1))</f>
        <v/>
      </c>
      <c r="Y186" s="15" t="str">
        <f aca="false">IF(U186="","",N($C$3)+SUM($U$7:U186))</f>
        <v/>
      </c>
      <c r="Z186" s="15" t="str">
        <f aca="false">IF(Y186="","",Y186-MAX(N($C$3),MAX($Y$7:Y186)))</f>
        <v/>
      </c>
      <c r="AA186" s="13" t="str">
        <f aca="false">IF(U186="","",IF(U186&gt;0,"Win",IF(U186&lt;0,"Loss","Scratch")))</f>
        <v/>
      </c>
      <c r="AB186" s="18" t="e">
        <f aca="false">IF(W186="",NA(),W186)</f>
        <v>#N/A</v>
      </c>
      <c r="AC186" s="19" t="e">
        <f aca="false">IF(W186="",NA(),Y186)</f>
        <v>#N/A</v>
      </c>
    </row>
    <row r="187" customFormat="false" ht="15" hidden="false" customHeight="false" outlineLevel="0" collapsed="false">
      <c r="A187" s="10"/>
      <c r="B187" s="10"/>
      <c r="C187" s="7"/>
      <c r="D187" s="7"/>
      <c r="E187" s="7"/>
      <c r="F187" s="7"/>
      <c r="G187" s="11"/>
      <c r="H187" s="12"/>
      <c r="I187" s="12"/>
      <c r="J187" s="12"/>
      <c r="K187" s="5"/>
      <c r="L187" s="5"/>
      <c r="M187" s="5"/>
      <c r="N187" s="7"/>
      <c r="O187" s="7"/>
      <c r="P187" s="13" t="str">
        <f aca="false">IF(C187="","",IF(ISNUMBER(SEARCH("JPY",C187)),100,10000))</f>
        <v/>
      </c>
      <c r="Q187" s="14" t="str">
        <f aca="false">IF(OR(C187="",H187="",J187=""),"",ROUND((J187-H187)*P187*IF(D187="Short",-1,1),1))</f>
        <v/>
      </c>
      <c r="R187" s="14" t="str">
        <f aca="false">IF(OR(C187="",H187="",I187=""),"",ROUND(ABS(H187-I187)*P187,1))</f>
        <v/>
      </c>
      <c r="S187" s="15" t="str">
        <f aca="false">IF(OR(R187="",G187="",K187=""),"",R187*K187*G187)</f>
        <v/>
      </c>
      <c r="T187" s="15" t="str">
        <f aca="false">IF(OR(Q187="",G187="",K187=""),"",Q187*K187*G187)</f>
        <v/>
      </c>
      <c r="U187" s="15" t="str">
        <f aca="false">IF(T187="","",T187+N(L187)-N(M187))</f>
        <v/>
      </c>
      <c r="V187" s="16" t="str">
        <f aca="false">IF(OR(U187="",N(S187)=0),"",U187/S187)</f>
        <v/>
      </c>
      <c r="W187" s="13" t="str">
        <f aca="false">IF(U187="","",COUNT($U$7:U187))</f>
        <v/>
      </c>
      <c r="X187" s="17" t="str">
        <f aca="false">IF(U187="","",DATE(YEAR(IF(B187="",A187,B187)),MONTH(IF(B187="",A187,B187)),1))</f>
        <v/>
      </c>
      <c r="Y187" s="15" t="str">
        <f aca="false">IF(U187="","",N($C$3)+SUM($U$7:U187))</f>
        <v/>
      </c>
      <c r="Z187" s="15" t="str">
        <f aca="false">IF(Y187="","",Y187-MAX(N($C$3),MAX($Y$7:Y187)))</f>
        <v/>
      </c>
      <c r="AA187" s="13" t="str">
        <f aca="false">IF(U187="","",IF(U187&gt;0,"Win",IF(U187&lt;0,"Loss","Scratch")))</f>
        <v/>
      </c>
      <c r="AB187" s="18" t="e">
        <f aca="false">IF(W187="",NA(),W187)</f>
        <v>#N/A</v>
      </c>
      <c r="AC187" s="19" t="e">
        <f aca="false">IF(W187="",NA(),Y187)</f>
        <v>#N/A</v>
      </c>
    </row>
    <row r="188" customFormat="false" ht="15" hidden="false" customHeight="false" outlineLevel="0" collapsed="false">
      <c r="A188" s="10"/>
      <c r="B188" s="10"/>
      <c r="C188" s="7"/>
      <c r="D188" s="7"/>
      <c r="E188" s="7"/>
      <c r="F188" s="7"/>
      <c r="G188" s="11"/>
      <c r="H188" s="12"/>
      <c r="I188" s="12"/>
      <c r="J188" s="12"/>
      <c r="K188" s="5"/>
      <c r="L188" s="5"/>
      <c r="M188" s="5"/>
      <c r="N188" s="7"/>
      <c r="O188" s="7"/>
      <c r="P188" s="13" t="str">
        <f aca="false">IF(C188="","",IF(ISNUMBER(SEARCH("JPY",C188)),100,10000))</f>
        <v/>
      </c>
      <c r="Q188" s="14" t="str">
        <f aca="false">IF(OR(C188="",H188="",J188=""),"",ROUND((J188-H188)*P188*IF(D188="Short",-1,1),1))</f>
        <v/>
      </c>
      <c r="R188" s="14" t="str">
        <f aca="false">IF(OR(C188="",H188="",I188=""),"",ROUND(ABS(H188-I188)*P188,1))</f>
        <v/>
      </c>
      <c r="S188" s="15" t="str">
        <f aca="false">IF(OR(R188="",G188="",K188=""),"",R188*K188*G188)</f>
        <v/>
      </c>
      <c r="T188" s="15" t="str">
        <f aca="false">IF(OR(Q188="",G188="",K188=""),"",Q188*K188*G188)</f>
        <v/>
      </c>
      <c r="U188" s="15" t="str">
        <f aca="false">IF(T188="","",T188+N(L188)-N(M188))</f>
        <v/>
      </c>
      <c r="V188" s="16" t="str">
        <f aca="false">IF(OR(U188="",N(S188)=0),"",U188/S188)</f>
        <v/>
      </c>
      <c r="W188" s="13" t="str">
        <f aca="false">IF(U188="","",COUNT($U$7:U188))</f>
        <v/>
      </c>
      <c r="X188" s="17" t="str">
        <f aca="false">IF(U188="","",DATE(YEAR(IF(B188="",A188,B188)),MONTH(IF(B188="",A188,B188)),1))</f>
        <v/>
      </c>
      <c r="Y188" s="15" t="str">
        <f aca="false">IF(U188="","",N($C$3)+SUM($U$7:U188))</f>
        <v/>
      </c>
      <c r="Z188" s="15" t="str">
        <f aca="false">IF(Y188="","",Y188-MAX(N($C$3),MAX($Y$7:Y188)))</f>
        <v/>
      </c>
      <c r="AA188" s="13" t="str">
        <f aca="false">IF(U188="","",IF(U188&gt;0,"Win",IF(U188&lt;0,"Loss","Scratch")))</f>
        <v/>
      </c>
      <c r="AB188" s="18" t="e">
        <f aca="false">IF(W188="",NA(),W188)</f>
        <v>#N/A</v>
      </c>
      <c r="AC188" s="19" t="e">
        <f aca="false">IF(W188="",NA(),Y188)</f>
        <v>#N/A</v>
      </c>
    </row>
    <row r="189" customFormat="false" ht="15" hidden="false" customHeight="false" outlineLevel="0" collapsed="false">
      <c r="A189" s="10"/>
      <c r="B189" s="10"/>
      <c r="C189" s="7"/>
      <c r="D189" s="7"/>
      <c r="E189" s="7"/>
      <c r="F189" s="7"/>
      <c r="G189" s="11"/>
      <c r="H189" s="12"/>
      <c r="I189" s="12"/>
      <c r="J189" s="12"/>
      <c r="K189" s="5"/>
      <c r="L189" s="5"/>
      <c r="M189" s="5"/>
      <c r="N189" s="7"/>
      <c r="O189" s="7"/>
      <c r="P189" s="13" t="str">
        <f aca="false">IF(C189="","",IF(ISNUMBER(SEARCH("JPY",C189)),100,10000))</f>
        <v/>
      </c>
      <c r="Q189" s="14" t="str">
        <f aca="false">IF(OR(C189="",H189="",J189=""),"",ROUND((J189-H189)*P189*IF(D189="Short",-1,1),1))</f>
        <v/>
      </c>
      <c r="R189" s="14" t="str">
        <f aca="false">IF(OR(C189="",H189="",I189=""),"",ROUND(ABS(H189-I189)*P189,1))</f>
        <v/>
      </c>
      <c r="S189" s="15" t="str">
        <f aca="false">IF(OR(R189="",G189="",K189=""),"",R189*K189*G189)</f>
        <v/>
      </c>
      <c r="T189" s="15" t="str">
        <f aca="false">IF(OR(Q189="",G189="",K189=""),"",Q189*K189*G189)</f>
        <v/>
      </c>
      <c r="U189" s="15" t="str">
        <f aca="false">IF(T189="","",T189+N(L189)-N(M189))</f>
        <v/>
      </c>
      <c r="V189" s="16" t="str">
        <f aca="false">IF(OR(U189="",N(S189)=0),"",U189/S189)</f>
        <v/>
      </c>
      <c r="W189" s="13" t="str">
        <f aca="false">IF(U189="","",COUNT($U$7:U189))</f>
        <v/>
      </c>
      <c r="X189" s="17" t="str">
        <f aca="false">IF(U189="","",DATE(YEAR(IF(B189="",A189,B189)),MONTH(IF(B189="",A189,B189)),1))</f>
        <v/>
      </c>
      <c r="Y189" s="15" t="str">
        <f aca="false">IF(U189="","",N($C$3)+SUM($U$7:U189))</f>
        <v/>
      </c>
      <c r="Z189" s="15" t="str">
        <f aca="false">IF(Y189="","",Y189-MAX(N($C$3),MAX($Y$7:Y189)))</f>
        <v/>
      </c>
      <c r="AA189" s="13" t="str">
        <f aca="false">IF(U189="","",IF(U189&gt;0,"Win",IF(U189&lt;0,"Loss","Scratch")))</f>
        <v/>
      </c>
      <c r="AB189" s="18" t="e">
        <f aca="false">IF(W189="",NA(),W189)</f>
        <v>#N/A</v>
      </c>
      <c r="AC189" s="19" t="e">
        <f aca="false">IF(W189="",NA(),Y189)</f>
        <v>#N/A</v>
      </c>
    </row>
    <row r="190" customFormat="false" ht="15" hidden="false" customHeight="false" outlineLevel="0" collapsed="false">
      <c r="A190" s="10"/>
      <c r="B190" s="10"/>
      <c r="C190" s="7"/>
      <c r="D190" s="7"/>
      <c r="E190" s="7"/>
      <c r="F190" s="7"/>
      <c r="G190" s="11"/>
      <c r="H190" s="12"/>
      <c r="I190" s="12"/>
      <c r="J190" s="12"/>
      <c r="K190" s="5"/>
      <c r="L190" s="5"/>
      <c r="M190" s="5"/>
      <c r="N190" s="7"/>
      <c r="O190" s="7"/>
      <c r="P190" s="13" t="str">
        <f aca="false">IF(C190="","",IF(ISNUMBER(SEARCH("JPY",C190)),100,10000))</f>
        <v/>
      </c>
      <c r="Q190" s="14" t="str">
        <f aca="false">IF(OR(C190="",H190="",J190=""),"",ROUND((J190-H190)*P190*IF(D190="Short",-1,1),1))</f>
        <v/>
      </c>
      <c r="R190" s="14" t="str">
        <f aca="false">IF(OR(C190="",H190="",I190=""),"",ROUND(ABS(H190-I190)*P190,1))</f>
        <v/>
      </c>
      <c r="S190" s="15" t="str">
        <f aca="false">IF(OR(R190="",G190="",K190=""),"",R190*K190*G190)</f>
        <v/>
      </c>
      <c r="T190" s="15" t="str">
        <f aca="false">IF(OR(Q190="",G190="",K190=""),"",Q190*K190*G190)</f>
        <v/>
      </c>
      <c r="U190" s="15" t="str">
        <f aca="false">IF(T190="","",T190+N(L190)-N(M190))</f>
        <v/>
      </c>
      <c r="V190" s="16" t="str">
        <f aca="false">IF(OR(U190="",N(S190)=0),"",U190/S190)</f>
        <v/>
      </c>
      <c r="W190" s="13" t="str">
        <f aca="false">IF(U190="","",COUNT($U$7:U190))</f>
        <v/>
      </c>
      <c r="X190" s="17" t="str">
        <f aca="false">IF(U190="","",DATE(YEAR(IF(B190="",A190,B190)),MONTH(IF(B190="",A190,B190)),1))</f>
        <v/>
      </c>
      <c r="Y190" s="15" t="str">
        <f aca="false">IF(U190="","",N($C$3)+SUM($U$7:U190))</f>
        <v/>
      </c>
      <c r="Z190" s="15" t="str">
        <f aca="false">IF(Y190="","",Y190-MAX(N($C$3),MAX($Y$7:Y190)))</f>
        <v/>
      </c>
      <c r="AA190" s="13" t="str">
        <f aca="false">IF(U190="","",IF(U190&gt;0,"Win",IF(U190&lt;0,"Loss","Scratch")))</f>
        <v/>
      </c>
      <c r="AB190" s="18" t="e">
        <f aca="false">IF(W190="",NA(),W190)</f>
        <v>#N/A</v>
      </c>
      <c r="AC190" s="19" t="e">
        <f aca="false">IF(W190="",NA(),Y190)</f>
        <v>#N/A</v>
      </c>
    </row>
    <row r="191" customFormat="false" ht="15" hidden="false" customHeight="false" outlineLevel="0" collapsed="false">
      <c r="A191" s="10"/>
      <c r="B191" s="10"/>
      <c r="C191" s="7"/>
      <c r="D191" s="7"/>
      <c r="E191" s="7"/>
      <c r="F191" s="7"/>
      <c r="G191" s="11"/>
      <c r="H191" s="12"/>
      <c r="I191" s="12"/>
      <c r="J191" s="12"/>
      <c r="K191" s="5"/>
      <c r="L191" s="5"/>
      <c r="M191" s="5"/>
      <c r="N191" s="7"/>
      <c r="O191" s="7"/>
      <c r="P191" s="13" t="str">
        <f aca="false">IF(C191="","",IF(ISNUMBER(SEARCH("JPY",C191)),100,10000))</f>
        <v/>
      </c>
      <c r="Q191" s="14" t="str">
        <f aca="false">IF(OR(C191="",H191="",J191=""),"",ROUND((J191-H191)*P191*IF(D191="Short",-1,1),1))</f>
        <v/>
      </c>
      <c r="R191" s="14" t="str">
        <f aca="false">IF(OR(C191="",H191="",I191=""),"",ROUND(ABS(H191-I191)*P191,1))</f>
        <v/>
      </c>
      <c r="S191" s="15" t="str">
        <f aca="false">IF(OR(R191="",G191="",K191=""),"",R191*K191*G191)</f>
        <v/>
      </c>
      <c r="T191" s="15" t="str">
        <f aca="false">IF(OR(Q191="",G191="",K191=""),"",Q191*K191*G191)</f>
        <v/>
      </c>
      <c r="U191" s="15" t="str">
        <f aca="false">IF(T191="","",T191+N(L191)-N(M191))</f>
        <v/>
      </c>
      <c r="V191" s="16" t="str">
        <f aca="false">IF(OR(U191="",N(S191)=0),"",U191/S191)</f>
        <v/>
      </c>
      <c r="W191" s="13" t="str">
        <f aca="false">IF(U191="","",COUNT($U$7:U191))</f>
        <v/>
      </c>
      <c r="X191" s="17" t="str">
        <f aca="false">IF(U191="","",DATE(YEAR(IF(B191="",A191,B191)),MONTH(IF(B191="",A191,B191)),1))</f>
        <v/>
      </c>
      <c r="Y191" s="15" t="str">
        <f aca="false">IF(U191="","",N($C$3)+SUM($U$7:U191))</f>
        <v/>
      </c>
      <c r="Z191" s="15" t="str">
        <f aca="false">IF(Y191="","",Y191-MAX(N($C$3),MAX($Y$7:Y191)))</f>
        <v/>
      </c>
      <c r="AA191" s="13" t="str">
        <f aca="false">IF(U191="","",IF(U191&gt;0,"Win",IF(U191&lt;0,"Loss","Scratch")))</f>
        <v/>
      </c>
      <c r="AB191" s="18" t="e">
        <f aca="false">IF(W191="",NA(),W191)</f>
        <v>#N/A</v>
      </c>
      <c r="AC191" s="19" t="e">
        <f aca="false">IF(W191="",NA(),Y191)</f>
        <v>#N/A</v>
      </c>
    </row>
    <row r="192" customFormat="false" ht="15" hidden="false" customHeight="false" outlineLevel="0" collapsed="false">
      <c r="A192" s="10"/>
      <c r="B192" s="10"/>
      <c r="C192" s="7"/>
      <c r="D192" s="7"/>
      <c r="E192" s="7"/>
      <c r="F192" s="7"/>
      <c r="G192" s="11"/>
      <c r="H192" s="12"/>
      <c r="I192" s="12"/>
      <c r="J192" s="12"/>
      <c r="K192" s="5"/>
      <c r="L192" s="5"/>
      <c r="M192" s="5"/>
      <c r="N192" s="7"/>
      <c r="O192" s="7"/>
      <c r="P192" s="13" t="str">
        <f aca="false">IF(C192="","",IF(ISNUMBER(SEARCH("JPY",C192)),100,10000))</f>
        <v/>
      </c>
      <c r="Q192" s="14" t="str">
        <f aca="false">IF(OR(C192="",H192="",J192=""),"",ROUND((J192-H192)*P192*IF(D192="Short",-1,1),1))</f>
        <v/>
      </c>
      <c r="R192" s="14" t="str">
        <f aca="false">IF(OR(C192="",H192="",I192=""),"",ROUND(ABS(H192-I192)*P192,1))</f>
        <v/>
      </c>
      <c r="S192" s="15" t="str">
        <f aca="false">IF(OR(R192="",G192="",K192=""),"",R192*K192*G192)</f>
        <v/>
      </c>
      <c r="T192" s="15" t="str">
        <f aca="false">IF(OR(Q192="",G192="",K192=""),"",Q192*K192*G192)</f>
        <v/>
      </c>
      <c r="U192" s="15" t="str">
        <f aca="false">IF(T192="","",T192+N(L192)-N(M192))</f>
        <v/>
      </c>
      <c r="V192" s="16" t="str">
        <f aca="false">IF(OR(U192="",N(S192)=0),"",U192/S192)</f>
        <v/>
      </c>
      <c r="W192" s="13" t="str">
        <f aca="false">IF(U192="","",COUNT($U$7:U192))</f>
        <v/>
      </c>
      <c r="X192" s="17" t="str">
        <f aca="false">IF(U192="","",DATE(YEAR(IF(B192="",A192,B192)),MONTH(IF(B192="",A192,B192)),1))</f>
        <v/>
      </c>
      <c r="Y192" s="15" t="str">
        <f aca="false">IF(U192="","",N($C$3)+SUM($U$7:U192))</f>
        <v/>
      </c>
      <c r="Z192" s="15" t="str">
        <f aca="false">IF(Y192="","",Y192-MAX(N($C$3),MAX($Y$7:Y192)))</f>
        <v/>
      </c>
      <c r="AA192" s="13" t="str">
        <f aca="false">IF(U192="","",IF(U192&gt;0,"Win",IF(U192&lt;0,"Loss","Scratch")))</f>
        <v/>
      </c>
      <c r="AB192" s="18" t="e">
        <f aca="false">IF(W192="",NA(),W192)</f>
        <v>#N/A</v>
      </c>
      <c r="AC192" s="19" t="e">
        <f aca="false">IF(W192="",NA(),Y192)</f>
        <v>#N/A</v>
      </c>
    </row>
    <row r="193" customFormat="false" ht="15" hidden="false" customHeight="false" outlineLevel="0" collapsed="false">
      <c r="A193" s="10"/>
      <c r="B193" s="10"/>
      <c r="C193" s="7"/>
      <c r="D193" s="7"/>
      <c r="E193" s="7"/>
      <c r="F193" s="7"/>
      <c r="G193" s="11"/>
      <c r="H193" s="12"/>
      <c r="I193" s="12"/>
      <c r="J193" s="12"/>
      <c r="K193" s="5"/>
      <c r="L193" s="5"/>
      <c r="M193" s="5"/>
      <c r="N193" s="7"/>
      <c r="O193" s="7"/>
      <c r="P193" s="13" t="str">
        <f aca="false">IF(C193="","",IF(ISNUMBER(SEARCH("JPY",C193)),100,10000))</f>
        <v/>
      </c>
      <c r="Q193" s="14" t="str">
        <f aca="false">IF(OR(C193="",H193="",J193=""),"",ROUND((J193-H193)*P193*IF(D193="Short",-1,1),1))</f>
        <v/>
      </c>
      <c r="R193" s="14" t="str">
        <f aca="false">IF(OR(C193="",H193="",I193=""),"",ROUND(ABS(H193-I193)*P193,1))</f>
        <v/>
      </c>
      <c r="S193" s="15" t="str">
        <f aca="false">IF(OR(R193="",G193="",K193=""),"",R193*K193*G193)</f>
        <v/>
      </c>
      <c r="T193" s="15" t="str">
        <f aca="false">IF(OR(Q193="",G193="",K193=""),"",Q193*K193*G193)</f>
        <v/>
      </c>
      <c r="U193" s="15" t="str">
        <f aca="false">IF(T193="","",T193+N(L193)-N(M193))</f>
        <v/>
      </c>
      <c r="V193" s="16" t="str">
        <f aca="false">IF(OR(U193="",N(S193)=0),"",U193/S193)</f>
        <v/>
      </c>
      <c r="W193" s="13" t="str">
        <f aca="false">IF(U193="","",COUNT($U$7:U193))</f>
        <v/>
      </c>
      <c r="X193" s="17" t="str">
        <f aca="false">IF(U193="","",DATE(YEAR(IF(B193="",A193,B193)),MONTH(IF(B193="",A193,B193)),1))</f>
        <v/>
      </c>
      <c r="Y193" s="15" t="str">
        <f aca="false">IF(U193="","",N($C$3)+SUM($U$7:U193))</f>
        <v/>
      </c>
      <c r="Z193" s="15" t="str">
        <f aca="false">IF(Y193="","",Y193-MAX(N($C$3),MAX($Y$7:Y193)))</f>
        <v/>
      </c>
      <c r="AA193" s="13" t="str">
        <f aca="false">IF(U193="","",IF(U193&gt;0,"Win",IF(U193&lt;0,"Loss","Scratch")))</f>
        <v/>
      </c>
      <c r="AB193" s="18" t="e">
        <f aca="false">IF(W193="",NA(),W193)</f>
        <v>#N/A</v>
      </c>
      <c r="AC193" s="19" t="e">
        <f aca="false">IF(W193="",NA(),Y193)</f>
        <v>#N/A</v>
      </c>
    </row>
    <row r="194" customFormat="false" ht="15" hidden="false" customHeight="false" outlineLevel="0" collapsed="false">
      <c r="A194" s="10"/>
      <c r="B194" s="10"/>
      <c r="C194" s="7"/>
      <c r="D194" s="7"/>
      <c r="E194" s="7"/>
      <c r="F194" s="7"/>
      <c r="G194" s="11"/>
      <c r="H194" s="12"/>
      <c r="I194" s="12"/>
      <c r="J194" s="12"/>
      <c r="K194" s="5"/>
      <c r="L194" s="5"/>
      <c r="M194" s="5"/>
      <c r="N194" s="7"/>
      <c r="O194" s="7"/>
      <c r="P194" s="13" t="str">
        <f aca="false">IF(C194="","",IF(ISNUMBER(SEARCH("JPY",C194)),100,10000))</f>
        <v/>
      </c>
      <c r="Q194" s="14" t="str">
        <f aca="false">IF(OR(C194="",H194="",J194=""),"",ROUND((J194-H194)*P194*IF(D194="Short",-1,1),1))</f>
        <v/>
      </c>
      <c r="R194" s="14" t="str">
        <f aca="false">IF(OR(C194="",H194="",I194=""),"",ROUND(ABS(H194-I194)*P194,1))</f>
        <v/>
      </c>
      <c r="S194" s="15" t="str">
        <f aca="false">IF(OR(R194="",G194="",K194=""),"",R194*K194*G194)</f>
        <v/>
      </c>
      <c r="T194" s="15" t="str">
        <f aca="false">IF(OR(Q194="",G194="",K194=""),"",Q194*K194*G194)</f>
        <v/>
      </c>
      <c r="U194" s="15" t="str">
        <f aca="false">IF(T194="","",T194+N(L194)-N(M194))</f>
        <v/>
      </c>
      <c r="V194" s="16" t="str">
        <f aca="false">IF(OR(U194="",N(S194)=0),"",U194/S194)</f>
        <v/>
      </c>
      <c r="W194" s="13" t="str">
        <f aca="false">IF(U194="","",COUNT($U$7:U194))</f>
        <v/>
      </c>
      <c r="X194" s="17" t="str">
        <f aca="false">IF(U194="","",DATE(YEAR(IF(B194="",A194,B194)),MONTH(IF(B194="",A194,B194)),1))</f>
        <v/>
      </c>
      <c r="Y194" s="15" t="str">
        <f aca="false">IF(U194="","",N($C$3)+SUM($U$7:U194))</f>
        <v/>
      </c>
      <c r="Z194" s="15" t="str">
        <f aca="false">IF(Y194="","",Y194-MAX(N($C$3),MAX($Y$7:Y194)))</f>
        <v/>
      </c>
      <c r="AA194" s="13" t="str">
        <f aca="false">IF(U194="","",IF(U194&gt;0,"Win",IF(U194&lt;0,"Loss","Scratch")))</f>
        <v/>
      </c>
      <c r="AB194" s="18" t="e">
        <f aca="false">IF(W194="",NA(),W194)</f>
        <v>#N/A</v>
      </c>
      <c r="AC194" s="19" t="e">
        <f aca="false">IF(W194="",NA(),Y194)</f>
        <v>#N/A</v>
      </c>
    </row>
    <row r="195" customFormat="false" ht="15" hidden="false" customHeight="false" outlineLevel="0" collapsed="false">
      <c r="A195" s="10"/>
      <c r="B195" s="10"/>
      <c r="C195" s="7"/>
      <c r="D195" s="7"/>
      <c r="E195" s="7"/>
      <c r="F195" s="7"/>
      <c r="G195" s="11"/>
      <c r="H195" s="12"/>
      <c r="I195" s="12"/>
      <c r="J195" s="12"/>
      <c r="K195" s="5"/>
      <c r="L195" s="5"/>
      <c r="M195" s="5"/>
      <c r="N195" s="7"/>
      <c r="O195" s="7"/>
      <c r="P195" s="13" t="str">
        <f aca="false">IF(C195="","",IF(ISNUMBER(SEARCH("JPY",C195)),100,10000))</f>
        <v/>
      </c>
      <c r="Q195" s="14" t="str">
        <f aca="false">IF(OR(C195="",H195="",J195=""),"",ROUND((J195-H195)*P195*IF(D195="Short",-1,1),1))</f>
        <v/>
      </c>
      <c r="R195" s="14" t="str">
        <f aca="false">IF(OR(C195="",H195="",I195=""),"",ROUND(ABS(H195-I195)*P195,1))</f>
        <v/>
      </c>
      <c r="S195" s="15" t="str">
        <f aca="false">IF(OR(R195="",G195="",K195=""),"",R195*K195*G195)</f>
        <v/>
      </c>
      <c r="T195" s="15" t="str">
        <f aca="false">IF(OR(Q195="",G195="",K195=""),"",Q195*K195*G195)</f>
        <v/>
      </c>
      <c r="U195" s="15" t="str">
        <f aca="false">IF(T195="","",T195+N(L195)-N(M195))</f>
        <v/>
      </c>
      <c r="V195" s="16" t="str">
        <f aca="false">IF(OR(U195="",N(S195)=0),"",U195/S195)</f>
        <v/>
      </c>
      <c r="W195" s="13" t="str">
        <f aca="false">IF(U195="","",COUNT($U$7:U195))</f>
        <v/>
      </c>
      <c r="X195" s="17" t="str">
        <f aca="false">IF(U195="","",DATE(YEAR(IF(B195="",A195,B195)),MONTH(IF(B195="",A195,B195)),1))</f>
        <v/>
      </c>
      <c r="Y195" s="15" t="str">
        <f aca="false">IF(U195="","",N($C$3)+SUM($U$7:U195))</f>
        <v/>
      </c>
      <c r="Z195" s="15" t="str">
        <f aca="false">IF(Y195="","",Y195-MAX(N($C$3),MAX($Y$7:Y195)))</f>
        <v/>
      </c>
      <c r="AA195" s="13" t="str">
        <f aca="false">IF(U195="","",IF(U195&gt;0,"Win",IF(U195&lt;0,"Loss","Scratch")))</f>
        <v/>
      </c>
      <c r="AB195" s="18" t="e">
        <f aca="false">IF(W195="",NA(),W195)</f>
        <v>#N/A</v>
      </c>
      <c r="AC195" s="19" t="e">
        <f aca="false">IF(W195="",NA(),Y195)</f>
        <v>#N/A</v>
      </c>
    </row>
    <row r="196" customFormat="false" ht="15" hidden="false" customHeight="false" outlineLevel="0" collapsed="false">
      <c r="A196" s="10"/>
      <c r="B196" s="10"/>
      <c r="C196" s="7"/>
      <c r="D196" s="7"/>
      <c r="E196" s="7"/>
      <c r="F196" s="7"/>
      <c r="G196" s="11"/>
      <c r="H196" s="12"/>
      <c r="I196" s="12"/>
      <c r="J196" s="12"/>
      <c r="K196" s="5"/>
      <c r="L196" s="5"/>
      <c r="M196" s="5"/>
      <c r="N196" s="7"/>
      <c r="O196" s="7"/>
      <c r="P196" s="13" t="str">
        <f aca="false">IF(C196="","",IF(ISNUMBER(SEARCH("JPY",C196)),100,10000))</f>
        <v/>
      </c>
      <c r="Q196" s="14" t="str">
        <f aca="false">IF(OR(C196="",H196="",J196=""),"",ROUND((J196-H196)*P196*IF(D196="Short",-1,1),1))</f>
        <v/>
      </c>
      <c r="R196" s="14" t="str">
        <f aca="false">IF(OR(C196="",H196="",I196=""),"",ROUND(ABS(H196-I196)*P196,1))</f>
        <v/>
      </c>
      <c r="S196" s="15" t="str">
        <f aca="false">IF(OR(R196="",G196="",K196=""),"",R196*K196*G196)</f>
        <v/>
      </c>
      <c r="T196" s="15" t="str">
        <f aca="false">IF(OR(Q196="",G196="",K196=""),"",Q196*K196*G196)</f>
        <v/>
      </c>
      <c r="U196" s="15" t="str">
        <f aca="false">IF(T196="","",T196+N(L196)-N(M196))</f>
        <v/>
      </c>
      <c r="V196" s="16" t="str">
        <f aca="false">IF(OR(U196="",N(S196)=0),"",U196/S196)</f>
        <v/>
      </c>
      <c r="W196" s="13" t="str">
        <f aca="false">IF(U196="","",COUNT($U$7:U196))</f>
        <v/>
      </c>
      <c r="X196" s="17" t="str">
        <f aca="false">IF(U196="","",DATE(YEAR(IF(B196="",A196,B196)),MONTH(IF(B196="",A196,B196)),1))</f>
        <v/>
      </c>
      <c r="Y196" s="15" t="str">
        <f aca="false">IF(U196="","",N($C$3)+SUM($U$7:U196))</f>
        <v/>
      </c>
      <c r="Z196" s="15" t="str">
        <f aca="false">IF(Y196="","",Y196-MAX(N($C$3),MAX($Y$7:Y196)))</f>
        <v/>
      </c>
      <c r="AA196" s="13" t="str">
        <f aca="false">IF(U196="","",IF(U196&gt;0,"Win",IF(U196&lt;0,"Loss","Scratch")))</f>
        <v/>
      </c>
      <c r="AB196" s="18" t="e">
        <f aca="false">IF(W196="",NA(),W196)</f>
        <v>#N/A</v>
      </c>
      <c r="AC196" s="19" t="e">
        <f aca="false">IF(W196="",NA(),Y196)</f>
        <v>#N/A</v>
      </c>
    </row>
    <row r="197" customFormat="false" ht="15" hidden="false" customHeight="false" outlineLevel="0" collapsed="false">
      <c r="A197" s="10"/>
      <c r="B197" s="10"/>
      <c r="C197" s="7"/>
      <c r="D197" s="7"/>
      <c r="E197" s="7"/>
      <c r="F197" s="7"/>
      <c r="G197" s="11"/>
      <c r="H197" s="12"/>
      <c r="I197" s="12"/>
      <c r="J197" s="12"/>
      <c r="K197" s="5"/>
      <c r="L197" s="5"/>
      <c r="M197" s="5"/>
      <c r="N197" s="7"/>
      <c r="O197" s="7"/>
      <c r="P197" s="13" t="str">
        <f aca="false">IF(C197="","",IF(ISNUMBER(SEARCH("JPY",C197)),100,10000))</f>
        <v/>
      </c>
      <c r="Q197" s="14" t="str">
        <f aca="false">IF(OR(C197="",H197="",J197=""),"",ROUND((J197-H197)*P197*IF(D197="Short",-1,1),1))</f>
        <v/>
      </c>
      <c r="R197" s="14" t="str">
        <f aca="false">IF(OR(C197="",H197="",I197=""),"",ROUND(ABS(H197-I197)*P197,1))</f>
        <v/>
      </c>
      <c r="S197" s="15" t="str">
        <f aca="false">IF(OR(R197="",G197="",K197=""),"",R197*K197*G197)</f>
        <v/>
      </c>
      <c r="T197" s="15" t="str">
        <f aca="false">IF(OR(Q197="",G197="",K197=""),"",Q197*K197*G197)</f>
        <v/>
      </c>
      <c r="U197" s="15" t="str">
        <f aca="false">IF(T197="","",T197+N(L197)-N(M197))</f>
        <v/>
      </c>
      <c r="V197" s="16" t="str">
        <f aca="false">IF(OR(U197="",N(S197)=0),"",U197/S197)</f>
        <v/>
      </c>
      <c r="W197" s="13" t="str">
        <f aca="false">IF(U197="","",COUNT($U$7:U197))</f>
        <v/>
      </c>
      <c r="X197" s="17" t="str">
        <f aca="false">IF(U197="","",DATE(YEAR(IF(B197="",A197,B197)),MONTH(IF(B197="",A197,B197)),1))</f>
        <v/>
      </c>
      <c r="Y197" s="15" t="str">
        <f aca="false">IF(U197="","",N($C$3)+SUM($U$7:U197))</f>
        <v/>
      </c>
      <c r="Z197" s="15" t="str">
        <f aca="false">IF(Y197="","",Y197-MAX(N($C$3),MAX($Y$7:Y197)))</f>
        <v/>
      </c>
      <c r="AA197" s="13" t="str">
        <f aca="false">IF(U197="","",IF(U197&gt;0,"Win",IF(U197&lt;0,"Loss","Scratch")))</f>
        <v/>
      </c>
      <c r="AB197" s="18" t="e">
        <f aca="false">IF(W197="",NA(),W197)</f>
        <v>#N/A</v>
      </c>
      <c r="AC197" s="19" t="e">
        <f aca="false">IF(W197="",NA(),Y197)</f>
        <v>#N/A</v>
      </c>
    </row>
    <row r="198" customFormat="false" ht="15" hidden="false" customHeight="false" outlineLevel="0" collapsed="false">
      <c r="A198" s="10"/>
      <c r="B198" s="10"/>
      <c r="C198" s="7"/>
      <c r="D198" s="7"/>
      <c r="E198" s="7"/>
      <c r="F198" s="7"/>
      <c r="G198" s="11"/>
      <c r="H198" s="12"/>
      <c r="I198" s="12"/>
      <c r="J198" s="12"/>
      <c r="K198" s="5"/>
      <c r="L198" s="5"/>
      <c r="M198" s="5"/>
      <c r="N198" s="7"/>
      <c r="O198" s="7"/>
      <c r="P198" s="13" t="str">
        <f aca="false">IF(C198="","",IF(ISNUMBER(SEARCH("JPY",C198)),100,10000))</f>
        <v/>
      </c>
      <c r="Q198" s="14" t="str">
        <f aca="false">IF(OR(C198="",H198="",J198=""),"",ROUND((J198-H198)*P198*IF(D198="Short",-1,1),1))</f>
        <v/>
      </c>
      <c r="R198" s="14" t="str">
        <f aca="false">IF(OR(C198="",H198="",I198=""),"",ROUND(ABS(H198-I198)*P198,1))</f>
        <v/>
      </c>
      <c r="S198" s="15" t="str">
        <f aca="false">IF(OR(R198="",G198="",K198=""),"",R198*K198*G198)</f>
        <v/>
      </c>
      <c r="T198" s="15" t="str">
        <f aca="false">IF(OR(Q198="",G198="",K198=""),"",Q198*K198*G198)</f>
        <v/>
      </c>
      <c r="U198" s="15" t="str">
        <f aca="false">IF(T198="","",T198+N(L198)-N(M198))</f>
        <v/>
      </c>
      <c r="V198" s="16" t="str">
        <f aca="false">IF(OR(U198="",N(S198)=0),"",U198/S198)</f>
        <v/>
      </c>
      <c r="W198" s="13" t="str">
        <f aca="false">IF(U198="","",COUNT($U$7:U198))</f>
        <v/>
      </c>
      <c r="X198" s="17" t="str">
        <f aca="false">IF(U198="","",DATE(YEAR(IF(B198="",A198,B198)),MONTH(IF(B198="",A198,B198)),1))</f>
        <v/>
      </c>
      <c r="Y198" s="15" t="str">
        <f aca="false">IF(U198="","",N($C$3)+SUM($U$7:U198))</f>
        <v/>
      </c>
      <c r="Z198" s="15" t="str">
        <f aca="false">IF(Y198="","",Y198-MAX(N($C$3),MAX($Y$7:Y198)))</f>
        <v/>
      </c>
      <c r="AA198" s="13" t="str">
        <f aca="false">IF(U198="","",IF(U198&gt;0,"Win",IF(U198&lt;0,"Loss","Scratch")))</f>
        <v/>
      </c>
      <c r="AB198" s="18" t="e">
        <f aca="false">IF(W198="",NA(),W198)</f>
        <v>#N/A</v>
      </c>
      <c r="AC198" s="19" t="e">
        <f aca="false">IF(W198="",NA(),Y198)</f>
        <v>#N/A</v>
      </c>
    </row>
    <row r="199" customFormat="false" ht="15" hidden="false" customHeight="false" outlineLevel="0" collapsed="false">
      <c r="A199" s="10"/>
      <c r="B199" s="10"/>
      <c r="C199" s="7"/>
      <c r="D199" s="7"/>
      <c r="E199" s="7"/>
      <c r="F199" s="7"/>
      <c r="G199" s="11"/>
      <c r="H199" s="12"/>
      <c r="I199" s="12"/>
      <c r="J199" s="12"/>
      <c r="K199" s="5"/>
      <c r="L199" s="5"/>
      <c r="M199" s="5"/>
      <c r="N199" s="7"/>
      <c r="O199" s="7"/>
      <c r="P199" s="13" t="str">
        <f aca="false">IF(C199="","",IF(ISNUMBER(SEARCH("JPY",C199)),100,10000))</f>
        <v/>
      </c>
      <c r="Q199" s="14" t="str">
        <f aca="false">IF(OR(C199="",H199="",J199=""),"",ROUND((J199-H199)*P199*IF(D199="Short",-1,1),1))</f>
        <v/>
      </c>
      <c r="R199" s="14" t="str">
        <f aca="false">IF(OR(C199="",H199="",I199=""),"",ROUND(ABS(H199-I199)*P199,1))</f>
        <v/>
      </c>
      <c r="S199" s="15" t="str">
        <f aca="false">IF(OR(R199="",G199="",K199=""),"",R199*K199*G199)</f>
        <v/>
      </c>
      <c r="T199" s="15" t="str">
        <f aca="false">IF(OR(Q199="",G199="",K199=""),"",Q199*K199*G199)</f>
        <v/>
      </c>
      <c r="U199" s="15" t="str">
        <f aca="false">IF(T199="","",T199+N(L199)-N(M199))</f>
        <v/>
      </c>
      <c r="V199" s="16" t="str">
        <f aca="false">IF(OR(U199="",N(S199)=0),"",U199/S199)</f>
        <v/>
      </c>
      <c r="W199" s="13" t="str">
        <f aca="false">IF(U199="","",COUNT($U$7:U199))</f>
        <v/>
      </c>
      <c r="X199" s="17" t="str">
        <f aca="false">IF(U199="","",DATE(YEAR(IF(B199="",A199,B199)),MONTH(IF(B199="",A199,B199)),1))</f>
        <v/>
      </c>
      <c r="Y199" s="15" t="str">
        <f aca="false">IF(U199="","",N($C$3)+SUM($U$7:U199))</f>
        <v/>
      </c>
      <c r="Z199" s="15" t="str">
        <f aca="false">IF(Y199="","",Y199-MAX(N($C$3),MAX($Y$7:Y199)))</f>
        <v/>
      </c>
      <c r="AA199" s="13" t="str">
        <f aca="false">IF(U199="","",IF(U199&gt;0,"Win",IF(U199&lt;0,"Loss","Scratch")))</f>
        <v/>
      </c>
      <c r="AB199" s="18" t="e">
        <f aca="false">IF(W199="",NA(),W199)</f>
        <v>#N/A</v>
      </c>
      <c r="AC199" s="19" t="e">
        <f aca="false">IF(W199="",NA(),Y199)</f>
        <v>#N/A</v>
      </c>
    </row>
    <row r="200" customFormat="false" ht="15" hidden="false" customHeight="false" outlineLevel="0" collapsed="false">
      <c r="A200" s="10"/>
      <c r="B200" s="10"/>
      <c r="C200" s="7"/>
      <c r="D200" s="7"/>
      <c r="E200" s="7"/>
      <c r="F200" s="7"/>
      <c r="G200" s="11"/>
      <c r="H200" s="12"/>
      <c r="I200" s="12"/>
      <c r="J200" s="12"/>
      <c r="K200" s="5"/>
      <c r="L200" s="5"/>
      <c r="M200" s="5"/>
      <c r="N200" s="7"/>
      <c r="O200" s="7"/>
      <c r="P200" s="13" t="str">
        <f aca="false">IF(C200="","",IF(ISNUMBER(SEARCH("JPY",C200)),100,10000))</f>
        <v/>
      </c>
      <c r="Q200" s="14" t="str">
        <f aca="false">IF(OR(C200="",H200="",J200=""),"",ROUND((J200-H200)*P200*IF(D200="Short",-1,1),1))</f>
        <v/>
      </c>
      <c r="R200" s="14" t="str">
        <f aca="false">IF(OR(C200="",H200="",I200=""),"",ROUND(ABS(H200-I200)*P200,1))</f>
        <v/>
      </c>
      <c r="S200" s="15" t="str">
        <f aca="false">IF(OR(R200="",G200="",K200=""),"",R200*K200*G200)</f>
        <v/>
      </c>
      <c r="T200" s="15" t="str">
        <f aca="false">IF(OR(Q200="",G200="",K200=""),"",Q200*K200*G200)</f>
        <v/>
      </c>
      <c r="U200" s="15" t="str">
        <f aca="false">IF(T200="","",T200+N(L200)-N(M200))</f>
        <v/>
      </c>
      <c r="V200" s="16" t="str">
        <f aca="false">IF(OR(U200="",N(S200)=0),"",U200/S200)</f>
        <v/>
      </c>
      <c r="W200" s="13" t="str">
        <f aca="false">IF(U200="","",COUNT($U$7:U200))</f>
        <v/>
      </c>
      <c r="X200" s="17" t="str">
        <f aca="false">IF(U200="","",DATE(YEAR(IF(B200="",A200,B200)),MONTH(IF(B200="",A200,B200)),1))</f>
        <v/>
      </c>
      <c r="Y200" s="15" t="str">
        <f aca="false">IF(U200="","",N($C$3)+SUM($U$7:U200))</f>
        <v/>
      </c>
      <c r="Z200" s="15" t="str">
        <f aca="false">IF(Y200="","",Y200-MAX(N($C$3),MAX($Y$7:Y200)))</f>
        <v/>
      </c>
      <c r="AA200" s="13" t="str">
        <f aca="false">IF(U200="","",IF(U200&gt;0,"Win",IF(U200&lt;0,"Loss","Scratch")))</f>
        <v/>
      </c>
      <c r="AB200" s="18" t="e">
        <f aca="false">IF(W200="",NA(),W200)</f>
        <v>#N/A</v>
      </c>
      <c r="AC200" s="19" t="e">
        <f aca="false">IF(W200="",NA(),Y200)</f>
        <v>#N/A</v>
      </c>
    </row>
    <row r="201" customFormat="false" ht="15" hidden="false" customHeight="false" outlineLevel="0" collapsed="false">
      <c r="A201" s="10"/>
      <c r="B201" s="10"/>
      <c r="C201" s="7"/>
      <c r="D201" s="7"/>
      <c r="E201" s="7"/>
      <c r="F201" s="7"/>
      <c r="G201" s="11"/>
      <c r="H201" s="12"/>
      <c r="I201" s="12"/>
      <c r="J201" s="12"/>
      <c r="K201" s="5"/>
      <c r="L201" s="5"/>
      <c r="M201" s="5"/>
      <c r="N201" s="7"/>
      <c r="O201" s="7"/>
      <c r="P201" s="13" t="str">
        <f aca="false">IF(C201="","",IF(ISNUMBER(SEARCH("JPY",C201)),100,10000))</f>
        <v/>
      </c>
      <c r="Q201" s="14" t="str">
        <f aca="false">IF(OR(C201="",H201="",J201=""),"",ROUND((J201-H201)*P201*IF(D201="Short",-1,1),1))</f>
        <v/>
      </c>
      <c r="R201" s="14" t="str">
        <f aca="false">IF(OR(C201="",H201="",I201=""),"",ROUND(ABS(H201-I201)*P201,1))</f>
        <v/>
      </c>
      <c r="S201" s="15" t="str">
        <f aca="false">IF(OR(R201="",G201="",K201=""),"",R201*K201*G201)</f>
        <v/>
      </c>
      <c r="T201" s="15" t="str">
        <f aca="false">IF(OR(Q201="",G201="",K201=""),"",Q201*K201*G201)</f>
        <v/>
      </c>
      <c r="U201" s="15" t="str">
        <f aca="false">IF(T201="","",T201+N(L201)-N(M201))</f>
        <v/>
      </c>
      <c r="V201" s="16" t="str">
        <f aca="false">IF(OR(U201="",N(S201)=0),"",U201/S201)</f>
        <v/>
      </c>
      <c r="W201" s="13" t="str">
        <f aca="false">IF(U201="","",COUNT($U$7:U201))</f>
        <v/>
      </c>
      <c r="X201" s="17" t="str">
        <f aca="false">IF(U201="","",DATE(YEAR(IF(B201="",A201,B201)),MONTH(IF(B201="",A201,B201)),1))</f>
        <v/>
      </c>
      <c r="Y201" s="15" t="str">
        <f aca="false">IF(U201="","",N($C$3)+SUM($U$7:U201))</f>
        <v/>
      </c>
      <c r="Z201" s="15" t="str">
        <f aca="false">IF(Y201="","",Y201-MAX(N($C$3),MAX($Y$7:Y201)))</f>
        <v/>
      </c>
      <c r="AA201" s="13" t="str">
        <f aca="false">IF(U201="","",IF(U201&gt;0,"Win",IF(U201&lt;0,"Loss","Scratch")))</f>
        <v/>
      </c>
      <c r="AB201" s="18" t="e">
        <f aca="false">IF(W201="",NA(),W201)</f>
        <v>#N/A</v>
      </c>
      <c r="AC201" s="19" t="e">
        <f aca="false">IF(W201="",NA(),Y201)</f>
        <v>#N/A</v>
      </c>
    </row>
    <row r="202" customFormat="false" ht="15" hidden="false" customHeight="false" outlineLevel="0" collapsed="false">
      <c r="A202" s="10"/>
      <c r="B202" s="10"/>
      <c r="C202" s="7"/>
      <c r="D202" s="7"/>
      <c r="E202" s="7"/>
      <c r="F202" s="7"/>
      <c r="G202" s="11"/>
      <c r="H202" s="12"/>
      <c r="I202" s="12"/>
      <c r="J202" s="12"/>
      <c r="K202" s="5"/>
      <c r="L202" s="5"/>
      <c r="M202" s="5"/>
      <c r="N202" s="7"/>
      <c r="O202" s="7"/>
      <c r="P202" s="13" t="str">
        <f aca="false">IF(C202="","",IF(ISNUMBER(SEARCH("JPY",C202)),100,10000))</f>
        <v/>
      </c>
      <c r="Q202" s="14" t="str">
        <f aca="false">IF(OR(C202="",H202="",J202=""),"",ROUND((J202-H202)*P202*IF(D202="Short",-1,1),1))</f>
        <v/>
      </c>
      <c r="R202" s="14" t="str">
        <f aca="false">IF(OR(C202="",H202="",I202=""),"",ROUND(ABS(H202-I202)*P202,1))</f>
        <v/>
      </c>
      <c r="S202" s="15" t="str">
        <f aca="false">IF(OR(R202="",G202="",K202=""),"",R202*K202*G202)</f>
        <v/>
      </c>
      <c r="T202" s="15" t="str">
        <f aca="false">IF(OR(Q202="",G202="",K202=""),"",Q202*K202*G202)</f>
        <v/>
      </c>
      <c r="U202" s="15" t="str">
        <f aca="false">IF(T202="","",T202+N(L202)-N(M202))</f>
        <v/>
      </c>
      <c r="V202" s="16" t="str">
        <f aca="false">IF(OR(U202="",N(S202)=0),"",U202/S202)</f>
        <v/>
      </c>
      <c r="W202" s="13" t="str">
        <f aca="false">IF(U202="","",COUNT($U$7:U202))</f>
        <v/>
      </c>
      <c r="X202" s="17" t="str">
        <f aca="false">IF(U202="","",DATE(YEAR(IF(B202="",A202,B202)),MONTH(IF(B202="",A202,B202)),1))</f>
        <v/>
      </c>
      <c r="Y202" s="15" t="str">
        <f aca="false">IF(U202="","",N($C$3)+SUM($U$7:U202))</f>
        <v/>
      </c>
      <c r="Z202" s="15" t="str">
        <f aca="false">IF(Y202="","",Y202-MAX(N($C$3),MAX($Y$7:Y202)))</f>
        <v/>
      </c>
      <c r="AA202" s="13" t="str">
        <f aca="false">IF(U202="","",IF(U202&gt;0,"Win",IF(U202&lt;0,"Loss","Scratch")))</f>
        <v/>
      </c>
      <c r="AB202" s="18" t="e">
        <f aca="false">IF(W202="",NA(),W202)</f>
        <v>#N/A</v>
      </c>
      <c r="AC202" s="19" t="e">
        <f aca="false">IF(W202="",NA(),Y202)</f>
        <v>#N/A</v>
      </c>
    </row>
    <row r="203" customFormat="false" ht="15" hidden="false" customHeight="false" outlineLevel="0" collapsed="false">
      <c r="A203" s="10"/>
      <c r="B203" s="10"/>
      <c r="C203" s="7"/>
      <c r="D203" s="7"/>
      <c r="E203" s="7"/>
      <c r="F203" s="7"/>
      <c r="G203" s="11"/>
      <c r="H203" s="12"/>
      <c r="I203" s="12"/>
      <c r="J203" s="12"/>
      <c r="K203" s="5"/>
      <c r="L203" s="5"/>
      <c r="M203" s="5"/>
      <c r="N203" s="7"/>
      <c r="O203" s="7"/>
      <c r="P203" s="13" t="str">
        <f aca="false">IF(C203="","",IF(ISNUMBER(SEARCH("JPY",C203)),100,10000))</f>
        <v/>
      </c>
      <c r="Q203" s="14" t="str">
        <f aca="false">IF(OR(C203="",H203="",J203=""),"",ROUND((J203-H203)*P203*IF(D203="Short",-1,1),1))</f>
        <v/>
      </c>
      <c r="R203" s="14" t="str">
        <f aca="false">IF(OR(C203="",H203="",I203=""),"",ROUND(ABS(H203-I203)*P203,1))</f>
        <v/>
      </c>
      <c r="S203" s="15" t="str">
        <f aca="false">IF(OR(R203="",G203="",K203=""),"",R203*K203*G203)</f>
        <v/>
      </c>
      <c r="T203" s="15" t="str">
        <f aca="false">IF(OR(Q203="",G203="",K203=""),"",Q203*K203*G203)</f>
        <v/>
      </c>
      <c r="U203" s="15" t="str">
        <f aca="false">IF(T203="","",T203+N(L203)-N(M203))</f>
        <v/>
      </c>
      <c r="V203" s="16" t="str">
        <f aca="false">IF(OR(U203="",N(S203)=0),"",U203/S203)</f>
        <v/>
      </c>
      <c r="W203" s="13" t="str">
        <f aca="false">IF(U203="","",COUNT($U$7:U203))</f>
        <v/>
      </c>
      <c r="X203" s="17" t="str">
        <f aca="false">IF(U203="","",DATE(YEAR(IF(B203="",A203,B203)),MONTH(IF(B203="",A203,B203)),1))</f>
        <v/>
      </c>
      <c r="Y203" s="15" t="str">
        <f aca="false">IF(U203="","",N($C$3)+SUM($U$7:U203))</f>
        <v/>
      </c>
      <c r="Z203" s="15" t="str">
        <f aca="false">IF(Y203="","",Y203-MAX(N($C$3),MAX($Y$7:Y203)))</f>
        <v/>
      </c>
      <c r="AA203" s="13" t="str">
        <f aca="false">IF(U203="","",IF(U203&gt;0,"Win",IF(U203&lt;0,"Loss","Scratch")))</f>
        <v/>
      </c>
      <c r="AB203" s="18" t="e">
        <f aca="false">IF(W203="",NA(),W203)</f>
        <v>#N/A</v>
      </c>
      <c r="AC203" s="19" t="e">
        <f aca="false">IF(W203="",NA(),Y203)</f>
        <v>#N/A</v>
      </c>
    </row>
    <row r="204" customFormat="false" ht="15" hidden="false" customHeight="false" outlineLevel="0" collapsed="false">
      <c r="A204" s="10"/>
      <c r="B204" s="10"/>
      <c r="C204" s="7"/>
      <c r="D204" s="7"/>
      <c r="E204" s="7"/>
      <c r="F204" s="7"/>
      <c r="G204" s="11"/>
      <c r="H204" s="12"/>
      <c r="I204" s="12"/>
      <c r="J204" s="12"/>
      <c r="K204" s="5"/>
      <c r="L204" s="5"/>
      <c r="M204" s="5"/>
      <c r="N204" s="7"/>
      <c r="O204" s="7"/>
      <c r="P204" s="13" t="str">
        <f aca="false">IF(C204="","",IF(ISNUMBER(SEARCH("JPY",C204)),100,10000))</f>
        <v/>
      </c>
      <c r="Q204" s="14" t="str">
        <f aca="false">IF(OR(C204="",H204="",J204=""),"",ROUND((J204-H204)*P204*IF(D204="Short",-1,1),1))</f>
        <v/>
      </c>
      <c r="R204" s="14" t="str">
        <f aca="false">IF(OR(C204="",H204="",I204=""),"",ROUND(ABS(H204-I204)*P204,1))</f>
        <v/>
      </c>
      <c r="S204" s="15" t="str">
        <f aca="false">IF(OR(R204="",G204="",K204=""),"",R204*K204*G204)</f>
        <v/>
      </c>
      <c r="T204" s="15" t="str">
        <f aca="false">IF(OR(Q204="",G204="",K204=""),"",Q204*K204*G204)</f>
        <v/>
      </c>
      <c r="U204" s="15" t="str">
        <f aca="false">IF(T204="","",T204+N(L204)-N(M204))</f>
        <v/>
      </c>
      <c r="V204" s="16" t="str">
        <f aca="false">IF(OR(U204="",N(S204)=0),"",U204/S204)</f>
        <v/>
      </c>
      <c r="W204" s="13" t="str">
        <f aca="false">IF(U204="","",COUNT($U$7:U204))</f>
        <v/>
      </c>
      <c r="X204" s="17" t="str">
        <f aca="false">IF(U204="","",DATE(YEAR(IF(B204="",A204,B204)),MONTH(IF(B204="",A204,B204)),1))</f>
        <v/>
      </c>
      <c r="Y204" s="15" t="str">
        <f aca="false">IF(U204="","",N($C$3)+SUM($U$7:U204))</f>
        <v/>
      </c>
      <c r="Z204" s="15" t="str">
        <f aca="false">IF(Y204="","",Y204-MAX(N($C$3),MAX($Y$7:Y204)))</f>
        <v/>
      </c>
      <c r="AA204" s="13" t="str">
        <f aca="false">IF(U204="","",IF(U204&gt;0,"Win",IF(U204&lt;0,"Loss","Scratch")))</f>
        <v/>
      </c>
      <c r="AB204" s="18" t="e">
        <f aca="false">IF(W204="",NA(),W204)</f>
        <v>#N/A</v>
      </c>
      <c r="AC204" s="19" t="e">
        <f aca="false">IF(W204="",NA(),Y204)</f>
        <v>#N/A</v>
      </c>
    </row>
    <row r="205" customFormat="false" ht="15" hidden="false" customHeight="false" outlineLevel="0" collapsed="false">
      <c r="A205" s="10"/>
      <c r="B205" s="10"/>
      <c r="C205" s="7"/>
      <c r="D205" s="7"/>
      <c r="E205" s="7"/>
      <c r="F205" s="7"/>
      <c r="G205" s="11"/>
      <c r="H205" s="12"/>
      <c r="I205" s="12"/>
      <c r="J205" s="12"/>
      <c r="K205" s="5"/>
      <c r="L205" s="5"/>
      <c r="M205" s="5"/>
      <c r="N205" s="7"/>
      <c r="O205" s="7"/>
      <c r="P205" s="13" t="str">
        <f aca="false">IF(C205="","",IF(ISNUMBER(SEARCH("JPY",C205)),100,10000))</f>
        <v/>
      </c>
      <c r="Q205" s="14" t="str">
        <f aca="false">IF(OR(C205="",H205="",J205=""),"",ROUND((J205-H205)*P205*IF(D205="Short",-1,1),1))</f>
        <v/>
      </c>
      <c r="R205" s="14" t="str">
        <f aca="false">IF(OR(C205="",H205="",I205=""),"",ROUND(ABS(H205-I205)*P205,1))</f>
        <v/>
      </c>
      <c r="S205" s="15" t="str">
        <f aca="false">IF(OR(R205="",G205="",K205=""),"",R205*K205*G205)</f>
        <v/>
      </c>
      <c r="T205" s="15" t="str">
        <f aca="false">IF(OR(Q205="",G205="",K205=""),"",Q205*K205*G205)</f>
        <v/>
      </c>
      <c r="U205" s="15" t="str">
        <f aca="false">IF(T205="","",T205+N(L205)-N(M205))</f>
        <v/>
      </c>
      <c r="V205" s="16" t="str">
        <f aca="false">IF(OR(U205="",N(S205)=0),"",U205/S205)</f>
        <v/>
      </c>
      <c r="W205" s="13" t="str">
        <f aca="false">IF(U205="","",COUNT($U$7:U205))</f>
        <v/>
      </c>
      <c r="X205" s="17" t="str">
        <f aca="false">IF(U205="","",DATE(YEAR(IF(B205="",A205,B205)),MONTH(IF(B205="",A205,B205)),1))</f>
        <v/>
      </c>
      <c r="Y205" s="15" t="str">
        <f aca="false">IF(U205="","",N($C$3)+SUM($U$7:U205))</f>
        <v/>
      </c>
      <c r="Z205" s="15" t="str">
        <f aca="false">IF(Y205="","",Y205-MAX(N($C$3),MAX($Y$7:Y205)))</f>
        <v/>
      </c>
      <c r="AA205" s="13" t="str">
        <f aca="false">IF(U205="","",IF(U205&gt;0,"Win",IF(U205&lt;0,"Loss","Scratch")))</f>
        <v/>
      </c>
      <c r="AB205" s="18" t="e">
        <f aca="false">IF(W205="",NA(),W205)</f>
        <v>#N/A</v>
      </c>
      <c r="AC205" s="19" t="e">
        <f aca="false">IF(W205="",NA(),Y205)</f>
        <v>#N/A</v>
      </c>
    </row>
    <row r="206" customFormat="false" ht="15" hidden="false" customHeight="false" outlineLevel="0" collapsed="false">
      <c r="A206" s="10"/>
      <c r="B206" s="10"/>
      <c r="C206" s="7"/>
      <c r="D206" s="7"/>
      <c r="E206" s="7"/>
      <c r="F206" s="7"/>
      <c r="G206" s="11"/>
      <c r="H206" s="12"/>
      <c r="I206" s="12"/>
      <c r="J206" s="12"/>
      <c r="K206" s="5"/>
      <c r="L206" s="5"/>
      <c r="M206" s="5"/>
      <c r="N206" s="7"/>
      <c r="O206" s="7"/>
      <c r="P206" s="13" t="str">
        <f aca="false">IF(C206="","",IF(ISNUMBER(SEARCH("JPY",C206)),100,10000))</f>
        <v/>
      </c>
      <c r="Q206" s="14" t="str">
        <f aca="false">IF(OR(C206="",H206="",J206=""),"",ROUND((J206-H206)*P206*IF(D206="Short",-1,1),1))</f>
        <v/>
      </c>
      <c r="R206" s="14" t="str">
        <f aca="false">IF(OR(C206="",H206="",I206=""),"",ROUND(ABS(H206-I206)*P206,1))</f>
        <v/>
      </c>
      <c r="S206" s="15" t="str">
        <f aca="false">IF(OR(R206="",G206="",K206=""),"",R206*K206*G206)</f>
        <v/>
      </c>
      <c r="T206" s="15" t="str">
        <f aca="false">IF(OR(Q206="",G206="",K206=""),"",Q206*K206*G206)</f>
        <v/>
      </c>
      <c r="U206" s="15" t="str">
        <f aca="false">IF(T206="","",T206+N(L206)-N(M206))</f>
        <v/>
      </c>
      <c r="V206" s="16" t="str">
        <f aca="false">IF(OR(U206="",N(S206)=0),"",U206/S206)</f>
        <v/>
      </c>
      <c r="W206" s="13" t="str">
        <f aca="false">IF(U206="","",COUNT($U$7:U206))</f>
        <v/>
      </c>
      <c r="X206" s="17" t="str">
        <f aca="false">IF(U206="","",DATE(YEAR(IF(B206="",A206,B206)),MONTH(IF(B206="",A206,B206)),1))</f>
        <v/>
      </c>
      <c r="Y206" s="15" t="str">
        <f aca="false">IF(U206="","",N($C$3)+SUM($U$7:U206))</f>
        <v/>
      </c>
      <c r="Z206" s="15" t="str">
        <f aca="false">IF(Y206="","",Y206-MAX(N($C$3),MAX($Y$7:Y206)))</f>
        <v/>
      </c>
      <c r="AA206" s="13" t="str">
        <f aca="false">IF(U206="","",IF(U206&gt;0,"Win",IF(U206&lt;0,"Loss","Scratch")))</f>
        <v/>
      </c>
      <c r="AB206" s="18" t="e">
        <f aca="false">IF(W206="",NA(),W206)</f>
        <v>#N/A</v>
      </c>
      <c r="AC206" s="19" t="e">
        <f aca="false">IF(W206="",NA(),Y206)</f>
        <v>#N/A</v>
      </c>
    </row>
    <row r="207" customFormat="false" ht="15" hidden="false" customHeight="false" outlineLevel="0" collapsed="false">
      <c r="A207" s="10"/>
      <c r="B207" s="10"/>
      <c r="C207" s="7"/>
      <c r="D207" s="7"/>
      <c r="E207" s="7"/>
      <c r="F207" s="7"/>
      <c r="G207" s="11"/>
      <c r="H207" s="12"/>
      <c r="I207" s="12"/>
      <c r="J207" s="12"/>
      <c r="K207" s="5"/>
      <c r="L207" s="5"/>
      <c r="M207" s="5"/>
      <c r="N207" s="7"/>
      <c r="O207" s="7"/>
      <c r="P207" s="13" t="str">
        <f aca="false">IF(C207="","",IF(ISNUMBER(SEARCH("JPY",C207)),100,10000))</f>
        <v/>
      </c>
      <c r="Q207" s="14" t="str">
        <f aca="false">IF(OR(C207="",H207="",J207=""),"",ROUND((J207-H207)*P207*IF(D207="Short",-1,1),1))</f>
        <v/>
      </c>
      <c r="R207" s="14" t="str">
        <f aca="false">IF(OR(C207="",H207="",I207=""),"",ROUND(ABS(H207-I207)*P207,1))</f>
        <v/>
      </c>
      <c r="S207" s="15" t="str">
        <f aca="false">IF(OR(R207="",G207="",K207=""),"",R207*K207*G207)</f>
        <v/>
      </c>
      <c r="T207" s="15" t="str">
        <f aca="false">IF(OR(Q207="",G207="",K207=""),"",Q207*K207*G207)</f>
        <v/>
      </c>
      <c r="U207" s="15" t="str">
        <f aca="false">IF(T207="","",T207+N(L207)-N(M207))</f>
        <v/>
      </c>
      <c r="V207" s="16" t="str">
        <f aca="false">IF(OR(U207="",N(S207)=0),"",U207/S207)</f>
        <v/>
      </c>
      <c r="W207" s="13" t="str">
        <f aca="false">IF(U207="","",COUNT($U$7:U207))</f>
        <v/>
      </c>
      <c r="X207" s="17" t="str">
        <f aca="false">IF(U207="","",DATE(YEAR(IF(B207="",A207,B207)),MONTH(IF(B207="",A207,B207)),1))</f>
        <v/>
      </c>
      <c r="Y207" s="15" t="str">
        <f aca="false">IF(U207="","",N($C$3)+SUM($U$7:U207))</f>
        <v/>
      </c>
      <c r="Z207" s="15" t="str">
        <f aca="false">IF(Y207="","",Y207-MAX(N($C$3),MAX($Y$7:Y207)))</f>
        <v/>
      </c>
      <c r="AA207" s="13" t="str">
        <f aca="false">IF(U207="","",IF(U207&gt;0,"Win",IF(U207&lt;0,"Loss","Scratch")))</f>
        <v/>
      </c>
      <c r="AB207" s="18" t="e">
        <f aca="false">IF(W207="",NA(),W207)</f>
        <v>#N/A</v>
      </c>
      <c r="AC207" s="19" t="e">
        <f aca="false">IF(W207="",NA(),Y207)</f>
        <v>#N/A</v>
      </c>
    </row>
    <row r="208" customFormat="false" ht="15" hidden="false" customHeight="false" outlineLevel="0" collapsed="false">
      <c r="A208" s="10"/>
      <c r="B208" s="10"/>
      <c r="C208" s="7"/>
      <c r="D208" s="7"/>
      <c r="E208" s="7"/>
      <c r="F208" s="7"/>
      <c r="G208" s="11"/>
      <c r="H208" s="12"/>
      <c r="I208" s="12"/>
      <c r="J208" s="12"/>
      <c r="K208" s="5"/>
      <c r="L208" s="5"/>
      <c r="M208" s="5"/>
      <c r="N208" s="7"/>
      <c r="O208" s="7"/>
      <c r="P208" s="13" t="str">
        <f aca="false">IF(C208="","",IF(ISNUMBER(SEARCH("JPY",C208)),100,10000))</f>
        <v/>
      </c>
      <c r="Q208" s="14" t="str">
        <f aca="false">IF(OR(C208="",H208="",J208=""),"",ROUND((J208-H208)*P208*IF(D208="Short",-1,1),1))</f>
        <v/>
      </c>
      <c r="R208" s="14" t="str">
        <f aca="false">IF(OR(C208="",H208="",I208=""),"",ROUND(ABS(H208-I208)*P208,1))</f>
        <v/>
      </c>
      <c r="S208" s="15" t="str">
        <f aca="false">IF(OR(R208="",G208="",K208=""),"",R208*K208*G208)</f>
        <v/>
      </c>
      <c r="T208" s="15" t="str">
        <f aca="false">IF(OR(Q208="",G208="",K208=""),"",Q208*K208*G208)</f>
        <v/>
      </c>
      <c r="U208" s="15" t="str">
        <f aca="false">IF(T208="","",T208+N(L208)-N(M208))</f>
        <v/>
      </c>
      <c r="V208" s="16" t="str">
        <f aca="false">IF(OR(U208="",N(S208)=0),"",U208/S208)</f>
        <v/>
      </c>
      <c r="W208" s="13" t="str">
        <f aca="false">IF(U208="","",COUNT($U$7:U208))</f>
        <v/>
      </c>
      <c r="X208" s="17" t="str">
        <f aca="false">IF(U208="","",DATE(YEAR(IF(B208="",A208,B208)),MONTH(IF(B208="",A208,B208)),1))</f>
        <v/>
      </c>
      <c r="Y208" s="15" t="str">
        <f aca="false">IF(U208="","",N($C$3)+SUM($U$7:U208))</f>
        <v/>
      </c>
      <c r="Z208" s="15" t="str">
        <f aca="false">IF(Y208="","",Y208-MAX(N($C$3),MAX($Y$7:Y208)))</f>
        <v/>
      </c>
      <c r="AA208" s="13" t="str">
        <f aca="false">IF(U208="","",IF(U208&gt;0,"Win",IF(U208&lt;0,"Loss","Scratch")))</f>
        <v/>
      </c>
      <c r="AB208" s="18" t="e">
        <f aca="false">IF(W208="",NA(),W208)</f>
        <v>#N/A</v>
      </c>
      <c r="AC208" s="19" t="e">
        <f aca="false">IF(W208="",NA(),Y208)</f>
        <v>#N/A</v>
      </c>
    </row>
    <row r="209" customFormat="false" ht="15" hidden="false" customHeight="false" outlineLevel="0" collapsed="false">
      <c r="A209" s="10"/>
      <c r="B209" s="10"/>
      <c r="C209" s="7"/>
      <c r="D209" s="7"/>
      <c r="E209" s="7"/>
      <c r="F209" s="7"/>
      <c r="G209" s="11"/>
      <c r="H209" s="12"/>
      <c r="I209" s="12"/>
      <c r="J209" s="12"/>
      <c r="K209" s="5"/>
      <c r="L209" s="5"/>
      <c r="M209" s="5"/>
      <c r="N209" s="7"/>
      <c r="O209" s="7"/>
      <c r="P209" s="13" t="str">
        <f aca="false">IF(C209="","",IF(ISNUMBER(SEARCH("JPY",C209)),100,10000))</f>
        <v/>
      </c>
      <c r="Q209" s="14" t="str">
        <f aca="false">IF(OR(C209="",H209="",J209=""),"",ROUND((J209-H209)*P209*IF(D209="Short",-1,1),1))</f>
        <v/>
      </c>
      <c r="R209" s="14" t="str">
        <f aca="false">IF(OR(C209="",H209="",I209=""),"",ROUND(ABS(H209-I209)*P209,1))</f>
        <v/>
      </c>
      <c r="S209" s="15" t="str">
        <f aca="false">IF(OR(R209="",G209="",K209=""),"",R209*K209*G209)</f>
        <v/>
      </c>
      <c r="T209" s="15" t="str">
        <f aca="false">IF(OR(Q209="",G209="",K209=""),"",Q209*K209*G209)</f>
        <v/>
      </c>
      <c r="U209" s="15" t="str">
        <f aca="false">IF(T209="","",T209+N(L209)-N(M209))</f>
        <v/>
      </c>
      <c r="V209" s="16" t="str">
        <f aca="false">IF(OR(U209="",N(S209)=0),"",U209/S209)</f>
        <v/>
      </c>
      <c r="W209" s="13" t="str">
        <f aca="false">IF(U209="","",COUNT($U$7:U209))</f>
        <v/>
      </c>
      <c r="X209" s="17" t="str">
        <f aca="false">IF(U209="","",DATE(YEAR(IF(B209="",A209,B209)),MONTH(IF(B209="",A209,B209)),1))</f>
        <v/>
      </c>
      <c r="Y209" s="15" t="str">
        <f aca="false">IF(U209="","",N($C$3)+SUM($U$7:U209))</f>
        <v/>
      </c>
      <c r="Z209" s="15" t="str">
        <f aca="false">IF(Y209="","",Y209-MAX(N($C$3),MAX($Y$7:Y209)))</f>
        <v/>
      </c>
      <c r="AA209" s="13" t="str">
        <f aca="false">IF(U209="","",IF(U209&gt;0,"Win",IF(U209&lt;0,"Loss","Scratch")))</f>
        <v/>
      </c>
      <c r="AB209" s="18" t="e">
        <f aca="false">IF(W209="",NA(),W209)</f>
        <v>#N/A</v>
      </c>
      <c r="AC209" s="19" t="e">
        <f aca="false">IF(W209="",NA(),Y209)</f>
        <v>#N/A</v>
      </c>
    </row>
    <row r="210" customFormat="false" ht="15" hidden="false" customHeight="false" outlineLevel="0" collapsed="false">
      <c r="A210" s="10"/>
      <c r="B210" s="10"/>
      <c r="C210" s="7"/>
      <c r="D210" s="7"/>
      <c r="E210" s="7"/>
      <c r="F210" s="7"/>
      <c r="G210" s="11"/>
      <c r="H210" s="12"/>
      <c r="I210" s="12"/>
      <c r="J210" s="12"/>
      <c r="K210" s="5"/>
      <c r="L210" s="5"/>
      <c r="M210" s="5"/>
      <c r="N210" s="7"/>
      <c r="O210" s="7"/>
      <c r="P210" s="13" t="str">
        <f aca="false">IF(C210="","",IF(ISNUMBER(SEARCH("JPY",C210)),100,10000))</f>
        <v/>
      </c>
      <c r="Q210" s="14" t="str">
        <f aca="false">IF(OR(C210="",H210="",J210=""),"",ROUND((J210-H210)*P210*IF(D210="Short",-1,1),1))</f>
        <v/>
      </c>
      <c r="R210" s="14" t="str">
        <f aca="false">IF(OR(C210="",H210="",I210=""),"",ROUND(ABS(H210-I210)*P210,1))</f>
        <v/>
      </c>
      <c r="S210" s="15" t="str">
        <f aca="false">IF(OR(R210="",G210="",K210=""),"",R210*K210*G210)</f>
        <v/>
      </c>
      <c r="T210" s="15" t="str">
        <f aca="false">IF(OR(Q210="",G210="",K210=""),"",Q210*K210*G210)</f>
        <v/>
      </c>
      <c r="U210" s="15" t="str">
        <f aca="false">IF(T210="","",T210+N(L210)-N(M210))</f>
        <v/>
      </c>
      <c r="V210" s="16" t="str">
        <f aca="false">IF(OR(U210="",N(S210)=0),"",U210/S210)</f>
        <v/>
      </c>
      <c r="W210" s="13" t="str">
        <f aca="false">IF(U210="","",COUNT($U$7:U210))</f>
        <v/>
      </c>
      <c r="X210" s="17" t="str">
        <f aca="false">IF(U210="","",DATE(YEAR(IF(B210="",A210,B210)),MONTH(IF(B210="",A210,B210)),1))</f>
        <v/>
      </c>
      <c r="Y210" s="15" t="str">
        <f aca="false">IF(U210="","",N($C$3)+SUM($U$7:U210))</f>
        <v/>
      </c>
      <c r="Z210" s="15" t="str">
        <f aca="false">IF(Y210="","",Y210-MAX(N($C$3),MAX($Y$7:Y210)))</f>
        <v/>
      </c>
      <c r="AA210" s="13" t="str">
        <f aca="false">IF(U210="","",IF(U210&gt;0,"Win",IF(U210&lt;0,"Loss","Scratch")))</f>
        <v/>
      </c>
      <c r="AB210" s="18" t="e">
        <f aca="false">IF(W210="",NA(),W210)</f>
        <v>#N/A</v>
      </c>
      <c r="AC210" s="19" t="e">
        <f aca="false">IF(W210="",NA(),Y210)</f>
        <v>#N/A</v>
      </c>
    </row>
    <row r="211" customFormat="false" ht="15" hidden="false" customHeight="false" outlineLevel="0" collapsed="false">
      <c r="A211" s="10"/>
      <c r="B211" s="10"/>
      <c r="C211" s="7"/>
      <c r="D211" s="7"/>
      <c r="E211" s="7"/>
      <c r="F211" s="7"/>
      <c r="G211" s="11"/>
      <c r="H211" s="12"/>
      <c r="I211" s="12"/>
      <c r="J211" s="12"/>
      <c r="K211" s="5"/>
      <c r="L211" s="5"/>
      <c r="M211" s="5"/>
      <c r="N211" s="7"/>
      <c r="O211" s="7"/>
      <c r="P211" s="13" t="str">
        <f aca="false">IF(C211="","",IF(ISNUMBER(SEARCH("JPY",C211)),100,10000))</f>
        <v/>
      </c>
      <c r="Q211" s="14" t="str">
        <f aca="false">IF(OR(C211="",H211="",J211=""),"",ROUND((J211-H211)*P211*IF(D211="Short",-1,1),1))</f>
        <v/>
      </c>
      <c r="R211" s="14" t="str">
        <f aca="false">IF(OR(C211="",H211="",I211=""),"",ROUND(ABS(H211-I211)*P211,1))</f>
        <v/>
      </c>
      <c r="S211" s="15" t="str">
        <f aca="false">IF(OR(R211="",G211="",K211=""),"",R211*K211*G211)</f>
        <v/>
      </c>
      <c r="T211" s="15" t="str">
        <f aca="false">IF(OR(Q211="",G211="",K211=""),"",Q211*K211*G211)</f>
        <v/>
      </c>
      <c r="U211" s="15" t="str">
        <f aca="false">IF(T211="","",T211+N(L211)-N(M211))</f>
        <v/>
      </c>
      <c r="V211" s="16" t="str">
        <f aca="false">IF(OR(U211="",N(S211)=0),"",U211/S211)</f>
        <v/>
      </c>
      <c r="W211" s="13" t="str">
        <f aca="false">IF(U211="","",COUNT($U$7:U211))</f>
        <v/>
      </c>
      <c r="X211" s="17" t="str">
        <f aca="false">IF(U211="","",DATE(YEAR(IF(B211="",A211,B211)),MONTH(IF(B211="",A211,B211)),1))</f>
        <v/>
      </c>
      <c r="Y211" s="15" t="str">
        <f aca="false">IF(U211="","",N($C$3)+SUM($U$7:U211))</f>
        <v/>
      </c>
      <c r="Z211" s="15" t="str">
        <f aca="false">IF(Y211="","",Y211-MAX(N($C$3),MAX($Y$7:Y211)))</f>
        <v/>
      </c>
      <c r="AA211" s="13" t="str">
        <f aca="false">IF(U211="","",IF(U211&gt;0,"Win",IF(U211&lt;0,"Loss","Scratch")))</f>
        <v/>
      </c>
      <c r="AB211" s="18" t="e">
        <f aca="false">IF(W211="",NA(),W211)</f>
        <v>#N/A</v>
      </c>
      <c r="AC211" s="19" t="e">
        <f aca="false">IF(W211="",NA(),Y211)</f>
        <v>#N/A</v>
      </c>
    </row>
    <row r="212" customFormat="false" ht="15" hidden="false" customHeight="false" outlineLevel="0" collapsed="false">
      <c r="A212" s="10"/>
      <c r="B212" s="10"/>
      <c r="C212" s="7"/>
      <c r="D212" s="7"/>
      <c r="E212" s="7"/>
      <c r="F212" s="7"/>
      <c r="G212" s="11"/>
      <c r="H212" s="12"/>
      <c r="I212" s="12"/>
      <c r="J212" s="12"/>
      <c r="K212" s="5"/>
      <c r="L212" s="5"/>
      <c r="M212" s="5"/>
      <c r="N212" s="7"/>
      <c r="O212" s="7"/>
      <c r="P212" s="13" t="str">
        <f aca="false">IF(C212="","",IF(ISNUMBER(SEARCH("JPY",C212)),100,10000))</f>
        <v/>
      </c>
      <c r="Q212" s="14" t="str">
        <f aca="false">IF(OR(C212="",H212="",J212=""),"",ROUND((J212-H212)*P212*IF(D212="Short",-1,1),1))</f>
        <v/>
      </c>
      <c r="R212" s="14" t="str">
        <f aca="false">IF(OR(C212="",H212="",I212=""),"",ROUND(ABS(H212-I212)*P212,1))</f>
        <v/>
      </c>
      <c r="S212" s="15" t="str">
        <f aca="false">IF(OR(R212="",G212="",K212=""),"",R212*K212*G212)</f>
        <v/>
      </c>
      <c r="T212" s="15" t="str">
        <f aca="false">IF(OR(Q212="",G212="",K212=""),"",Q212*K212*G212)</f>
        <v/>
      </c>
      <c r="U212" s="15" t="str">
        <f aca="false">IF(T212="","",T212+N(L212)-N(M212))</f>
        <v/>
      </c>
      <c r="V212" s="16" t="str">
        <f aca="false">IF(OR(U212="",N(S212)=0),"",U212/S212)</f>
        <v/>
      </c>
      <c r="W212" s="13" t="str">
        <f aca="false">IF(U212="","",COUNT($U$7:U212))</f>
        <v/>
      </c>
      <c r="X212" s="17" t="str">
        <f aca="false">IF(U212="","",DATE(YEAR(IF(B212="",A212,B212)),MONTH(IF(B212="",A212,B212)),1))</f>
        <v/>
      </c>
      <c r="Y212" s="15" t="str">
        <f aca="false">IF(U212="","",N($C$3)+SUM($U$7:U212))</f>
        <v/>
      </c>
      <c r="Z212" s="15" t="str">
        <f aca="false">IF(Y212="","",Y212-MAX(N($C$3),MAX($Y$7:Y212)))</f>
        <v/>
      </c>
      <c r="AA212" s="13" t="str">
        <f aca="false">IF(U212="","",IF(U212&gt;0,"Win",IF(U212&lt;0,"Loss","Scratch")))</f>
        <v/>
      </c>
      <c r="AB212" s="18" t="e">
        <f aca="false">IF(W212="",NA(),W212)</f>
        <v>#N/A</v>
      </c>
      <c r="AC212" s="19" t="e">
        <f aca="false">IF(W212="",NA(),Y212)</f>
        <v>#N/A</v>
      </c>
    </row>
    <row r="213" customFormat="false" ht="15" hidden="false" customHeight="false" outlineLevel="0" collapsed="false">
      <c r="A213" s="10"/>
      <c r="B213" s="10"/>
      <c r="C213" s="7"/>
      <c r="D213" s="7"/>
      <c r="E213" s="7"/>
      <c r="F213" s="7"/>
      <c r="G213" s="11"/>
      <c r="H213" s="12"/>
      <c r="I213" s="12"/>
      <c r="J213" s="12"/>
      <c r="K213" s="5"/>
      <c r="L213" s="5"/>
      <c r="M213" s="5"/>
      <c r="N213" s="7"/>
      <c r="O213" s="7"/>
      <c r="P213" s="13" t="str">
        <f aca="false">IF(C213="","",IF(ISNUMBER(SEARCH("JPY",C213)),100,10000))</f>
        <v/>
      </c>
      <c r="Q213" s="14" t="str">
        <f aca="false">IF(OR(C213="",H213="",J213=""),"",ROUND((J213-H213)*P213*IF(D213="Short",-1,1),1))</f>
        <v/>
      </c>
      <c r="R213" s="14" t="str">
        <f aca="false">IF(OR(C213="",H213="",I213=""),"",ROUND(ABS(H213-I213)*P213,1))</f>
        <v/>
      </c>
      <c r="S213" s="15" t="str">
        <f aca="false">IF(OR(R213="",G213="",K213=""),"",R213*K213*G213)</f>
        <v/>
      </c>
      <c r="T213" s="15" t="str">
        <f aca="false">IF(OR(Q213="",G213="",K213=""),"",Q213*K213*G213)</f>
        <v/>
      </c>
      <c r="U213" s="15" t="str">
        <f aca="false">IF(T213="","",T213+N(L213)-N(M213))</f>
        <v/>
      </c>
      <c r="V213" s="16" t="str">
        <f aca="false">IF(OR(U213="",N(S213)=0),"",U213/S213)</f>
        <v/>
      </c>
      <c r="W213" s="13" t="str">
        <f aca="false">IF(U213="","",COUNT($U$7:U213))</f>
        <v/>
      </c>
      <c r="X213" s="17" t="str">
        <f aca="false">IF(U213="","",DATE(YEAR(IF(B213="",A213,B213)),MONTH(IF(B213="",A213,B213)),1))</f>
        <v/>
      </c>
      <c r="Y213" s="15" t="str">
        <f aca="false">IF(U213="","",N($C$3)+SUM($U$7:U213))</f>
        <v/>
      </c>
      <c r="Z213" s="15" t="str">
        <f aca="false">IF(Y213="","",Y213-MAX(N($C$3),MAX($Y$7:Y213)))</f>
        <v/>
      </c>
      <c r="AA213" s="13" t="str">
        <f aca="false">IF(U213="","",IF(U213&gt;0,"Win",IF(U213&lt;0,"Loss","Scratch")))</f>
        <v/>
      </c>
      <c r="AB213" s="18" t="e">
        <f aca="false">IF(W213="",NA(),W213)</f>
        <v>#N/A</v>
      </c>
      <c r="AC213" s="19" t="e">
        <f aca="false">IF(W213="",NA(),Y213)</f>
        <v>#N/A</v>
      </c>
    </row>
    <row r="214" customFormat="false" ht="15" hidden="false" customHeight="false" outlineLevel="0" collapsed="false">
      <c r="A214" s="10"/>
      <c r="B214" s="10"/>
      <c r="C214" s="7"/>
      <c r="D214" s="7"/>
      <c r="E214" s="7"/>
      <c r="F214" s="7"/>
      <c r="G214" s="11"/>
      <c r="H214" s="12"/>
      <c r="I214" s="12"/>
      <c r="J214" s="12"/>
      <c r="K214" s="5"/>
      <c r="L214" s="5"/>
      <c r="M214" s="5"/>
      <c r="N214" s="7"/>
      <c r="O214" s="7"/>
      <c r="P214" s="13" t="str">
        <f aca="false">IF(C214="","",IF(ISNUMBER(SEARCH("JPY",C214)),100,10000))</f>
        <v/>
      </c>
      <c r="Q214" s="14" t="str">
        <f aca="false">IF(OR(C214="",H214="",J214=""),"",ROUND((J214-H214)*P214*IF(D214="Short",-1,1),1))</f>
        <v/>
      </c>
      <c r="R214" s="14" t="str">
        <f aca="false">IF(OR(C214="",H214="",I214=""),"",ROUND(ABS(H214-I214)*P214,1))</f>
        <v/>
      </c>
      <c r="S214" s="15" t="str">
        <f aca="false">IF(OR(R214="",G214="",K214=""),"",R214*K214*G214)</f>
        <v/>
      </c>
      <c r="T214" s="15" t="str">
        <f aca="false">IF(OR(Q214="",G214="",K214=""),"",Q214*K214*G214)</f>
        <v/>
      </c>
      <c r="U214" s="15" t="str">
        <f aca="false">IF(T214="","",T214+N(L214)-N(M214))</f>
        <v/>
      </c>
      <c r="V214" s="16" t="str">
        <f aca="false">IF(OR(U214="",N(S214)=0),"",U214/S214)</f>
        <v/>
      </c>
      <c r="W214" s="13" t="str">
        <f aca="false">IF(U214="","",COUNT($U$7:U214))</f>
        <v/>
      </c>
      <c r="X214" s="17" t="str">
        <f aca="false">IF(U214="","",DATE(YEAR(IF(B214="",A214,B214)),MONTH(IF(B214="",A214,B214)),1))</f>
        <v/>
      </c>
      <c r="Y214" s="15" t="str">
        <f aca="false">IF(U214="","",N($C$3)+SUM($U$7:U214))</f>
        <v/>
      </c>
      <c r="Z214" s="15" t="str">
        <f aca="false">IF(Y214="","",Y214-MAX(N($C$3),MAX($Y$7:Y214)))</f>
        <v/>
      </c>
      <c r="AA214" s="13" t="str">
        <f aca="false">IF(U214="","",IF(U214&gt;0,"Win",IF(U214&lt;0,"Loss","Scratch")))</f>
        <v/>
      </c>
      <c r="AB214" s="18" t="e">
        <f aca="false">IF(W214="",NA(),W214)</f>
        <v>#N/A</v>
      </c>
      <c r="AC214" s="19" t="e">
        <f aca="false">IF(W214="",NA(),Y214)</f>
        <v>#N/A</v>
      </c>
    </row>
    <row r="215" customFormat="false" ht="15" hidden="false" customHeight="false" outlineLevel="0" collapsed="false">
      <c r="A215" s="10"/>
      <c r="B215" s="10"/>
      <c r="C215" s="7"/>
      <c r="D215" s="7"/>
      <c r="E215" s="7"/>
      <c r="F215" s="7"/>
      <c r="G215" s="11"/>
      <c r="H215" s="12"/>
      <c r="I215" s="12"/>
      <c r="J215" s="12"/>
      <c r="K215" s="5"/>
      <c r="L215" s="5"/>
      <c r="M215" s="5"/>
      <c r="N215" s="7"/>
      <c r="O215" s="7"/>
      <c r="P215" s="13" t="str">
        <f aca="false">IF(C215="","",IF(ISNUMBER(SEARCH("JPY",C215)),100,10000))</f>
        <v/>
      </c>
      <c r="Q215" s="14" t="str">
        <f aca="false">IF(OR(C215="",H215="",J215=""),"",ROUND((J215-H215)*P215*IF(D215="Short",-1,1),1))</f>
        <v/>
      </c>
      <c r="R215" s="14" t="str">
        <f aca="false">IF(OR(C215="",H215="",I215=""),"",ROUND(ABS(H215-I215)*P215,1))</f>
        <v/>
      </c>
      <c r="S215" s="15" t="str">
        <f aca="false">IF(OR(R215="",G215="",K215=""),"",R215*K215*G215)</f>
        <v/>
      </c>
      <c r="T215" s="15" t="str">
        <f aca="false">IF(OR(Q215="",G215="",K215=""),"",Q215*K215*G215)</f>
        <v/>
      </c>
      <c r="U215" s="15" t="str">
        <f aca="false">IF(T215="","",T215+N(L215)-N(M215))</f>
        <v/>
      </c>
      <c r="V215" s="16" t="str">
        <f aca="false">IF(OR(U215="",N(S215)=0),"",U215/S215)</f>
        <v/>
      </c>
      <c r="W215" s="13" t="str">
        <f aca="false">IF(U215="","",COUNT($U$7:U215))</f>
        <v/>
      </c>
      <c r="X215" s="17" t="str">
        <f aca="false">IF(U215="","",DATE(YEAR(IF(B215="",A215,B215)),MONTH(IF(B215="",A215,B215)),1))</f>
        <v/>
      </c>
      <c r="Y215" s="15" t="str">
        <f aca="false">IF(U215="","",N($C$3)+SUM($U$7:U215))</f>
        <v/>
      </c>
      <c r="Z215" s="15" t="str">
        <f aca="false">IF(Y215="","",Y215-MAX(N($C$3),MAX($Y$7:Y215)))</f>
        <v/>
      </c>
      <c r="AA215" s="13" t="str">
        <f aca="false">IF(U215="","",IF(U215&gt;0,"Win",IF(U215&lt;0,"Loss","Scratch")))</f>
        <v/>
      </c>
      <c r="AB215" s="18" t="e">
        <f aca="false">IF(W215="",NA(),W215)</f>
        <v>#N/A</v>
      </c>
      <c r="AC215" s="19" t="e">
        <f aca="false">IF(W215="",NA(),Y215)</f>
        <v>#N/A</v>
      </c>
    </row>
    <row r="216" customFormat="false" ht="15" hidden="false" customHeight="false" outlineLevel="0" collapsed="false">
      <c r="A216" s="10"/>
      <c r="B216" s="10"/>
      <c r="C216" s="7"/>
      <c r="D216" s="7"/>
      <c r="E216" s="7"/>
      <c r="F216" s="7"/>
      <c r="G216" s="11"/>
      <c r="H216" s="12"/>
      <c r="I216" s="12"/>
      <c r="J216" s="12"/>
      <c r="K216" s="5"/>
      <c r="L216" s="5"/>
      <c r="M216" s="5"/>
      <c r="N216" s="7"/>
      <c r="O216" s="7"/>
      <c r="P216" s="13" t="str">
        <f aca="false">IF(C216="","",IF(ISNUMBER(SEARCH("JPY",C216)),100,10000))</f>
        <v/>
      </c>
      <c r="Q216" s="14" t="str">
        <f aca="false">IF(OR(C216="",H216="",J216=""),"",ROUND((J216-H216)*P216*IF(D216="Short",-1,1),1))</f>
        <v/>
      </c>
      <c r="R216" s="14" t="str">
        <f aca="false">IF(OR(C216="",H216="",I216=""),"",ROUND(ABS(H216-I216)*P216,1))</f>
        <v/>
      </c>
      <c r="S216" s="15" t="str">
        <f aca="false">IF(OR(R216="",G216="",K216=""),"",R216*K216*G216)</f>
        <v/>
      </c>
      <c r="T216" s="15" t="str">
        <f aca="false">IF(OR(Q216="",G216="",K216=""),"",Q216*K216*G216)</f>
        <v/>
      </c>
      <c r="U216" s="15" t="str">
        <f aca="false">IF(T216="","",T216+N(L216)-N(M216))</f>
        <v/>
      </c>
      <c r="V216" s="16" t="str">
        <f aca="false">IF(OR(U216="",N(S216)=0),"",U216/S216)</f>
        <v/>
      </c>
      <c r="W216" s="13" t="str">
        <f aca="false">IF(U216="","",COUNT($U$7:U216))</f>
        <v/>
      </c>
      <c r="X216" s="17" t="str">
        <f aca="false">IF(U216="","",DATE(YEAR(IF(B216="",A216,B216)),MONTH(IF(B216="",A216,B216)),1))</f>
        <v/>
      </c>
      <c r="Y216" s="15" t="str">
        <f aca="false">IF(U216="","",N($C$3)+SUM($U$7:U216))</f>
        <v/>
      </c>
      <c r="Z216" s="15" t="str">
        <f aca="false">IF(Y216="","",Y216-MAX(N($C$3),MAX($Y$7:Y216)))</f>
        <v/>
      </c>
      <c r="AA216" s="13" t="str">
        <f aca="false">IF(U216="","",IF(U216&gt;0,"Win",IF(U216&lt;0,"Loss","Scratch")))</f>
        <v/>
      </c>
      <c r="AB216" s="18" t="e">
        <f aca="false">IF(W216="",NA(),W216)</f>
        <v>#N/A</v>
      </c>
      <c r="AC216" s="19" t="e">
        <f aca="false">IF(W216="",NA(),Y216)</f>
        <v>#N/A</v>
      </c>
    </row>
    <row r="217" customFormat="false" ht="15" hidden="false" customHeight="false" outlineLevel="0" collapsed="false">
      <c r="A217" s="10"/>
      <c r="B217" s="10"/>
      <c r="C217" s="7"/>
      <c r="D217" s="7"/>
      <c r="E217" s="7"/>
      <c r="F217" s="7"/>
      <c r="G217" s="11"/>
      <c r="H217" s="12"/>
      <c r="I217" s="12"/>
      <c r="J217" s="12"/>
      <c r="K217" s="5"/>
      <c r="L217" s="5"/>
      <c r="M217" s="5"/>
      <c r="N217" s="7"/>
      <c r="O217" s="7"/>
      <c r="P217" s="13" t="str">
        <f aca="false">IF(C217="","",IF(ISNUMBER(SEARCH("JPY",C217)),100,10000))</f>
        <v/>
      </c>
      <c r="Q217" s="14" t="str">
        <f aca="false">IF(OR(C217="",H217="",J217=""),"",ROUND((J217-H217)*P217*IF(D217="Short",-1,1),1))</f>
        <v/>
      </c>
      <c r="R217" s="14" t="str">
        <f aca="false">IF(OR(C217="",H217="",I217=""),"",ROUND(ABS(H217-I217)*P217,1))</f>
        <v/>
      </c>
      <c r="S217" s="15" t="str">
        <f aca="false">IF(OR(R217="",G217="",K217=""),"",R217*K217*G217)</f>
        <v/>
      </c>
      <c r="T217" s="15" t="str">
        <f aca="false">IF(OR(Q217="",G217="",K217=""),"",Q217*K217*G217)</f>
        <v/>
      </c>
      <c r="U217" s="15" t="str">
        <f aca="false">IF(T217="","",T217+N(L217)-N(M217))</f>
        <v/>
      </c>
      <c r="V217" s="16" t="str">
        <f aca="false">IF(OR(U217="",N(S217)=0),"",U217/S217)</f>
        <v/>
      </c>
      <c r="W217" s="13" t="str">
        <f aca="false">IF(U217="","",COUNT($U$7:U217))</f>
        <v/>
      </c>
      <c r="X217" s="17" t="str">
        <f aca="false">IF(U217="","",DATE(YEAR(IF(B217="",A217,B217)),MONTH(IF(B217="",A217,B217)),1))</f>
        <v/>
      </c>
      <c r="Y217" s="15" t="str">
        <f aca="false">IF(U217="","",N($C$3)+SUM($U$7:U217))</f>
        <v/>
      </c>
      <c r="Z217" s="15" t="str">
        <f aca="false">IF(Y217="","",Y217-MAX(N($C$3),MAX($Y$7:Y217)))</f>
        <v/>
      </c>
      <c r="AA217" s="13" t="str">
        <f aca="false">IF(U217="","",IF(U217&gt;0,"Win",IF(U217&lt;0,"Loss","Scratch")))</f>
        <v/>
      </c>
      <c r="AB217" s="18" t="e">
        <f aca="false">IF(W217="",NA(),W217)</f>
        <v>#N/A</v>
      </c>
      <c r="AC217" s="19" t="e">
        <f aca="false">IF(W217="",NA(),Y217)</f>
        <v>#N/A</v>
      </c>
    </row>
    <row r="218" customFormat="false" ht="15" hidden="false" customHeight="false" outlineLevel="0" collapsed="false">
      <c r="A218" s="10"/>
      <c r="B218" s="10"/>
      <c r="C218" s="7"/>
      <c r="D218" s="7"/>
      <c r="E218" s="7"/>
      <c r="F218" s="7"/>
      <c r="G218" s="11"/>
      <c r="H218" s="12"/>
      <c r="I218" s="12"/>
      <c r="J218" s="12"/>
      <c r="K218" s="5"/>
      <c r="L218" s="5"/>
      <c r="M218" s="5"/>
      <c r="N218" s="7"/>
      <c r="O218" s="7"/>
      <c r="P218" s="13" t="str">
        <f aca="false">IF(C218="","",IF(ISNUMBER(SEARCH("JPY",C218)),100,10000))</f>
        <v/>
      </c>
      <c r="Q218" s="14" t="str">
        <f aca="false">IF(OR(C218="",H218="",J218=""),"",ROUND((J218-H218)*P218*IF(D218="Short",-1,1),1))</f>
        <v/>
      </c>
      <c r="R218" s="14" t="str">
        <f aca="false">IF(OR(C218="",H218="",I218=""),"",ROUND(ABS(H218-I218)*P218,1))</f>
        <v/>
      </c>
      <c r="S218" s="15" t="str">
        <f aca="false">IF(OR(R218="",G218="",K218=""),"",R218*K218*G218)</f>
        <v/>
      </c>
      <c r="T218" s="15" t="str">
        <f aca="false">IF(OR(Q218="",G218="",K218=""),"",Q218*K218*G218)</f>
        <v/>
      </c>
      <c r="U218" s="15" t="str">
        <f aca="false">IF(T218="","",T218+N(L218)-N(M218))</f>
        <v/>
      </c>
      <c r="V218" s="16" t="str">
        <f aca="false">IF(OR(U218="",N(S218)=0),"",U218/S218)</f>
        <v/>
      </c>
      <c r="W218" s="13" t="str">
        <f aca="false">IF(U218="","",COUNT($U$7:U218))</f>
        <v/>
      </c>
      <c r="X218" s="17" t="str">
        <f aca="false">IF(U218="","",DATE(YEAR(IF(B218="",A218,B218)),MONTH(IF(B218="",A218,B218)),1))</f>
        <v/>
      </c>
      <c r="Y218" s="15" t="str">
        <f aca="false">IF(U218="","",N($C$3)+SUM($U$7:U218))</f>
        <v/>
      </c>
      <c r="Z218" s="15" t="str">
        <f aca="false">IF(Y218="","",Y218-MAX(N($C$3),MAX($Y$7:Y218)))</f>
        <v/>
      </c>
      <c r="AA218" s="13" t="str">
        <f aca="false">IF(U218="","",IF(U218&gt;0,"Win",IF(U218&lt;0,"Loss","Scratch")))</f>
        <v/>
      </c>
      <c r="AB218" s="18" t="e">
        <f aca="false">IF(W218="",NA(),W218)</f>
        <v>#N/A</v>
      </c>
      <c r="AC218" s="19" t="e">
        <f aca="false">IF(W218="",NA(),Y218)</f>
        <v>#N/A</v>
      </c>
    </row>
    <row r="219" customFormat="false" ht="15" hidden="false" customHeight="false" outlineLevel="0" collapsed="false">
      <c r="A219" s="10"/>
      <c r="B219" s="10"/>
      <c r="C219" s="7"/>
      <c r="D219" s="7"/>
      <c r="E219" s="7"/>
      <c r="F219" s="7"/>
      <c r="G219" s="11"/>
      <c r="H219" s="12"/>
      <c r="I219" s="12"/>
      <c r="J219" s="12"/>
      <c r="K219" s="5"/>
      <c r="L219" s="5"/>
      <c r="M219" s="5"/>
      <c r="N219" s="7"/>
      <c r="O219" s="7"/>
      <c r="P219" s="13" t="str">
        <f aca="false">IF(C219="","",IF(ISNUMBER(SEARCH("JPY",C219)),100,10000))</f>
        <v/>
      </c>
      <c r="Q219" s="14" t="str">
        <f aca="false">IF(OR(C219="",H219="",J219=""),"",ROUND((J219-H219)*P219*IF(D219="Short",-1,1),1))</f>
        <v/>
      </c>
      <c r="R219" s="14" t="str">
        <f aca="false">IF(OR(C219="",H219="",I219=""),"",ROUND(ABS(H219-I219)*P219,1))</f>
        <v/>
      </c>
      <c r="S219" s="15" t="str">
        <f aca="false">IF(OR(R219="",G219="",K219=""),"",R219*K219*G219)</f>
        <v/>
      </c>
      <c r="T219" s="15" t="str">
        <f aca="false">IF(OR(Q219="",G219="",K219=""),"",Q219*K219*G219)</f>
        <v/>
      </c>
      <c r="U219" s="15" t="str">
        <f aca="false">IF(T219="","",T219+N(L219)-N(M219))</f>
        <v/>
      </c>
      <c r="V219" s="16" t="str">
        <f aca="false">IF(OR(U219="",N(S219)=0),"",U219/S219)</f>
        <v/>
      </c>
      <c r="W219" s="13" t="str">
        <f aca="false">IF(U219="","",COUNT($U$7:U219))</f>
        <v/>
      </c>
      <c r="X219" s="17" t="str">
        <f aca="false">IF(U219="","",DATE(YEAR(IF(B219="",A219,B219)),MONTH(IF(B219="",A219,B219)),1))</f>
        <v/>
      </c>
      <c r="Y219" s="15" t="str">
        <f aca="false">IF(U219="","",N($C$3)+SUM($U$7:U219))</f>
        <v/>
      </c>
      <c r="Z219" s="15" t="str">
        <f aca="false">IF(Y219="","",Y219-MAX(N($C$3),MAX($Y$7:Y219)))</f>
        <v/>
      </c>
      <c r="AA219" s="13" t="str">
        <f aca="false">IF(U219="","",IF(U219&gt;0,"Win",IF(U219&lt;0,"Loss","Scratch")))</f>
        <v/>
      </c>
      <c r="AB219" s="18" t="e">
        <f aca="false">IF(W219="",NA(),W219)</f>
        <v>#N/A</v>
      </c>
      <c r="AC219" s="19" t="e">
        <f aca="false">IF(W219="",NA(),Y219)</f>
        <v>#N/A</v>
      </c>
    </row>
    <row r="220" customFormat="false" ht="15" hidden="false" customHeight="false" outlineLevel="0" collapsed="false">
      <c r="A220" s="10"/>
      <c r="B220" s="10"/>
      <c r="C220" s="7"/>
      <c r="D220" s="7"/>
      <c r="E220" s="7"/>
      <c r="F220" s="7"/>
      <c r="G220" s="11"/>
      <c r="H220" s="12"/>
      <c r="I220" s="12"/>
      <c r="J220" s="12"/>
      <c r="K220" s="5"/>
      <c r="L220" s="5"/>
      <c r="M220" s="5"/>
      <c r="N220" s="7"/>
      <c r="O220" s="7"/>
      <c r="P220" s="13" t="str">
        <f aca="false">IF(C220="","",IF(ISNUMBER(SEARCH("JPY",C220)),100,10000))</f>
        <v/>
      </c>
      <c r="Q220" s="14" t="str">
        <f aca="false">IF(OR(C220="",H220="",J220=""),"",ROUND((J220-H220)*P220*IF(D220="Short",-1,1),1))</f>
        <v/>
      </c>
      <c r="R220" s="14" t="str">
        <f aca="false">IF(OR(C220="",H220="",I220=""),"",ROUND(ABS(H220-I220)*P220,1))</f>
        <v/>
      </c>
      <c r="S220" s="15" t="str">
        <f aca="false">IF(OR(R220="",G220="",K220=""),"",R220*K220*G220)</f>
        <v/>
      </c>
      <c r="T220" s="15" t="str">
        <f aca="false">IF(OR(Q220="",G220="",K220=""),"",Q220*K220*G220)</f>
        <v/>
      </c>
      <c r="U220" s="15" t="str">
        <f aca="false">IF(T220="","",T220+N(L220)-N(M220))</f>
        <v/>
      </c>
      <c r="V220" s="16" t="str">
        <f aca="false">IF(OR(U220="",N(S220)=0),"",U220/S220)</f>
        <v/>
      </c>
      <c r="W220" s="13" t="str">
        <f aca="false">IF(U220="","",COUNT($U$7:U220))</f>
        <v/>
      </c>
      <c r="X220" s="17" t="str">
        <f aca="false">IF(U220="","",DATE(YEAR(IF(B220="",A220,B220)),MONTH(IF(B220="",A220,B220)),1))</f>
        <v/>
      </c>
      <c r="Y220" s="15" t="str">
        <f aca="false">IF(U220="","",N($C$3)+SUM($U$7:U220))</f>
        <v/>
      </c>
      <c r="Z220" s="15" t="str">
        <f aca="false">IF(Y220="","",Y220-MAX(N($C$3),MAX($Y$7:Y220)))</f>
        <v/>
      </c>
      <c r="AA220" s="13" t="str">
        <f aca="false">IF(U220="","",IF(U220&gt;0,"Win",IF(U220&lt;0,"Loss","Scratch")))</f>
        <v/>
      </c>
      <c r="AB220" s="18" t="e">
        <f aca="false">IF(W220="",NA(),W220)</f>
        <v>#N/A</v>
      </c>
      <c r="AC220" s="19" t="e">
        <f aca="false">IF(W220="",NA(),Y220)</f>
        <v>#N/A</v>
      </c>
    </row>
    <row r="221" customFormat="false" ht="15" hidden="false" customHeight="false" outlineLevel="0" collapsed="false">
      <c r="A221" s="10"/>
      <c r="B221" s="10"/>
      <c r="C221" s="7"/>
      <c r="D221" s="7"/>
      <c r="E221" s="7"/>
      <c r="F221" s="7"/>
      <c r="G221" s="11"/>
      <c r="H221" s="12"/>
      <c r="I221" s="12"/>
      <c r="J221" s="12"/>
      <c r="K221" s="5"/>
      <c r="L221" s="5"/>
      <c r="M221" s="5"/>
      <c r="N221" s="7"/>
      <c r="O221" s="7"/>
      <c r="P221" s="13" t="str">
        <f aca="false">IF(C221="","",IF(ISNUMBER(SEARCH("JPY",C221)),100,10000))</f>
        <v/>
      </c>
      <c r="Q221" s="14" t="str">
        <f aca="false">IF(OR(C221="",H221="",J221=""),"",ROUND((J221-H221)*P221*IF(D221="Short",-1,1),1))</f>
        <v/>
      </c>
      <c r="R221" s="14" t="str">
        <f aca="false">IF(OR(C221="",H221="",I221=""),"",ROUND(ABS(H221-I221)*P221,1))</f>
        <v/>
      </c>
      <c r="S221" s="15" t="str">
        <f aca="false">IF(OR(R221="",G221="",K221=""),"",R221*K221*G221)</f>
        <v/>
      </c>
      <c r="T221" s="15" t="str">
        <f aca="false">IF(OR(Q221="",G221="",K221=""),"",Q221*K221*G221)</f>
        <v/>
      </c>
      <c r="U221" s="15" t="str">
        <f aca="false">IF(T221="","",T221+N(L221)-N(M221))</f>
        <v/>
      </c>
      <c r="V221" s="16" t="str">
        <f aca="false">IF(OR(U221="",N(S221)=0),"",U221/S221)</f>
        <v/>
      </c>
      <c r="W221" s="13" t="str">
        <f aca="false">IF(U221="","",COUNT($U$7:U221))</f>
        <v/>
      </c>
      <c r="X221" s="17" t="str">
        <f aca="false">IF(U221="","",DATE(YEAR(IF(B221="",A221,B221)),MONTH(IF(B221="",A221,B221)),1))</f>
        <v/>
      </c>
      <c r="Y221" s="15" t="str">
        <f aca="false">IF(U221="","",N($C$3)+SUM($U$7:U221))</f>
        <v/>
      </c>
      <c r="Z221" s="15" t="str">
        <f aca="false">IF(Y221="","",Y221-MAX(N($C$3),MAX($Y$7:Y221)))</f>
        <v/>
      </c>
      <c r="AA221" s="13" t="str">
        <f aca="false">IF(U221="","",IF(U221&gt;0,"Win",IF(U221&lt;0,"Loss","Scratch")))</f>
        <v/>
      </c>
      <c r="AB221" s="18" t="e">
        <f aca="false">IF(W221="",NA(),W221)</f>
        <v>#N/A</v>
      </c>
      <c r="AC221" s="19" t="e">
        <f aca="false">IF(W221="",NA(),Y221)</f>
        <v>#N/A</v>
      </c>
    </row>
    <row r="222" customFormat="false" ht="15" hidden="false" customHeight="false" outlineLevel="0" collapsed="false">
      <c r="A222" s="10"/>
      <c r="B222" s="10"/>
      <c r="C222" s="7"/>
      <c r="D222" s="7"/>
      <c r="E222" s="7"/>
      <c r="F222" s="7"/>
      <c r="G222" s="11"/>
      <c r="H222" s="12"/>
      <c r="I222" s="12"/>
      <c r="J222" s="12"/>
      <c r="K222" s="5"/>
      <c r="L222" s="5"/>
      <c r="M222" s="5"/>
      <c r="N222" s="7"/>
      <c r="O222" s="7"/>
      <c r="P222" s="13" t="str">
        <f aca="false">IF(C222="","",IF(ISNUMBER(SEARCH("JPY",C222)),100,10000))</f>
        <v/>
      </c>
      <c r="Q222" s="14" t="str">
        <f aca="false">IF(OR(C222="",H222="",J222=""),"",ROUND((J222-H222)*P222*IF(D222="Short",-1,1),1))</f>
        <v/>
      </c>
      <c r="R222" s="14" t="str">
        <f aca="false">IF(OR(C222="",H222="",I222=""),"",ROUND(ABS(H222-I222)*P222,1))</f>
        <v/>
      </c>
      <c r="S222" s="15" t="str">
        <f aca="false">IF(OR(R222="",G222="",K222=""),"",R222*K222*G222)</f>
        <v/>
      </c>
      <c r="T222" s="15" t="str">
        <f aca="false">IF(OR(Q222="",G222="",K222=""),"",Q222*K222*G222)</f>
        <v/>
      </c>
      <c r="U222" s="15" t="str">
        <f aca="false">IF(T222="","",T222+N(L222)-N(M222))</f>
        <v/>
      </c>
      <c r="V222" s="16" t="str">
        <f aca="false">IF(OR(U222="",N(S222)=0),"",U222/S222)</f>
        <v/>
      </c>
      <c r="W222" s="13" t="str">
        <f aca="false">IF(U222="","",COUNT($U$7:U222))</f>
        <v/>
      </c>
      <c r="X222" s="17" t="str">
        <f aca="false">IF(U222="","",DATE(YEAR(IF(B222="",A222,B222)),MONTH(IF(B222="",A222,B222)),1))</f>
        <v/>
      </c>
      <c r="Y222" s="15" t="str">
        <f aca="false">IF(U222="","",N($C$3)+SUM($U$7:U222))</f>
        <v/>
      </c>
      <c r="Z222" s="15" t="str">
        <f aca="false">IF(Y222="","",Y222-MAX(N($C$3),MAX($Y$7:Y222)))</f>
        <v/>
      </c>
      <c r="AA222" s="13" t="str">
        <f aca="false">IF(U222="","",IF(U222&gt;0,"Win",IF(U222&lt;0,"Loss","Scratch")))</f>
        <v/>
      </c>
      <c r="AB222" s="18" t="e">
        <f aca="false">IF(W222="",NA(),W222)</f>
        <v>#N/A</v>
      </c>
      <c r="AC222" s="19" t="e">
        <f aca="false">IF(W222="",NA(),Y222)</f>
        <v>#N/A</v>
      </c>
    </row>
    <row r="223" customFormat="false" ht="15" hidden="false" customHeight="false" outlineLevel="0" collapsed="false">
      <c r="A223" s="10"/>
      <c r="B223" s="10"/>
      <c r="C223" s="7"/>
      <c r="D223" s="7"/>
      <c r="E223" s="7"/>
      <c r="F223" s="7"/>
      <c r="G223" s="11"/>
      <c r="H223" s="12"/>
      <c r="I223" s="12"/>
      <c r="J223" s="12"/>
      <c r="K223" s="5"/>
      <c r="L223" s="5"/>
      <c r="M223" s="5"/>
      <c r="N223" s="7"/>
      <c r="O223" s="7"/>
      <c r="P223" s="13" t="str">
        <f aca="false">IF(C223="","",IF(ISNUMBER(SEARCH("JPY",C223)),100,10000))</f>
        <v/>
      </c>
      <c r="Q223" s="14" t="str">
        <f aca="false">IF(OR(C223="",H223="",J223=""),"",ROUND((J223-H223)*P223*IF(D223="Short",-1,1),1))</f>
        <v/>
      </c>
      <c r="R223" s="14" t="str">
        <f aca="false">IF(OR(C223="",H223="",I223=""),"",ROUND(ABS(H223-I223)*P223,1))</f>
        <v/>
      </c>
      <c r="S223" s="15" t="str">
        <f aca="false">IF(OR(R223="",G223="",K223=""),"",R223*K223*G223)</f>
        <v/>
      </c>
      <c r="T223" s="15" t="str">
        <f aca="false">IF(OR(Q223="",G223="",K223=""),"",Q223*K223*G223)</f>
        <v/>
      </c>
      <c r="U223" s="15" t="str">
        <f aca="false">IF(T223="","",T223+N(L223)-N(M223))</f>
        <v/>
      </c>
      <c r="V223" s="16" t="str">
        <f aca="false">IF(OR(U223="",N(S223)=0),"",U223/S223)</f>
        <v/>
      </c>
      <c r="W223" s="13" t="str">
        <f aca="false">IF(U223="","",COUNT($U$7:U223))</f>
        <v/>
      </c>
      <c r="X223" s="17" t="str">
        <f aca="false">IF(U223="","",DATE(YEAR(IF(B223="",A223,B223)),MONTH(IF(B223="",A223,B223)),1))</f>
        <v/>
      </c>
      <c r="Y223" s="15" t="str">
        <f aca="false">IF(U223="","",N($C$3)+SUM($U$7:U223))</f>
        <v/>
      </c>
      <c r="Z223" s="15" t="str">
        <f aca="false">IF(Y223="","",Y223-MAX(N($C$3),MAX($Y$7:Y223)))</f>
        <v/>
      </c>
      <c r="AA223" s="13" t="str">
        <f aca="false">IF(U223="","",IF(U223&gt;0,"Win",IF(U223&lt;0,"Loss","Scratch")))</f>
        <v/>
      </c>
      <c r="AB223" s="18" t="e">
        <f aca="false">IF(W223="",NA(),W223)</f>
        <v>#N/A</v>
      </c>
      <c r="AC223" s="19" t="e">
        <f aca="false">IF(W223="",NA(),Y223)</f>
        <v>#N/A</v>
      </c>
    </row>
    <row r="224" customFormat="false" ht="15" hidden="false" customHeight="false" outlineLevel="0" collapsed="false">
      <c r="A224" s="10"/>
      <c r="B224" s="10"/>
      <c r="C224" s="7"/>
      <c r="D224" s="7"/>
      <c r="E224" s="7"/>
      <c r="F224" s="7"/>
      <c r="G224" s="11"/>
      <c r="H224" s="12"/>
      <c r="I224" s="12"/>
      <c r="J224" s="12"/>
      <c r="K224" s="5"/>
      <c r="L224" s="5"/>
      <c r="M224" s="5"/>
      <c r="N224" s="7"/>
      <c r="O224" s="7"/>
      <c r="P224" s="13" t="str">
        <f aca="false">IF(C224="","",IF(ISNUMBER(SEARCH("JPY",C224)),100,10000))</f>
        <v/>
      </c>
      <c r="Q224" s="14" t="str">
        <f aca="false">IF(OR(C224="",H224="",J224=""),"",ROUND((J224-H224)*P224*IF(D224="Short",-1,1),1))</f>
        <v/>
      </c>
      <c r="R224" s="14" t="str">
        <f aca="false">IF(OR(C224="",H224="",I224=""),"",ROUND(ABS(H224-I224)*P224,1))</f>
        <v/>
      </c>
      <c r="S224" s="15" t="str">
        <f aca="false">IF(OR(R224="",G224="",K224=""),"",R224*K224*G224)</f>
        <v/>
      </c>
      <c r="T224" s="15" t="str">
        <f aca="false">IF(OR(Q224="",G224="",K224=""),"",Q224*K224*G224)</f>
        <v/>
      </c>
      <c r="U224" s="15" t="str">
        <f aca="false">IF(T224="","",T224+N(L224)-N(M224))</f>
        <v/>
      </c>
      <c r="V224" s="16" t="str">
        <f aca="false">IF(OR(U224="",N(S224)=0),"",U224/S224)</f>
        <v/>
      </c>
      <c r="W224" s="13" t="str">
        <f aca="false">IF(U224="","",COUNT($U$7:U224))</f>
        <v/>
      </c>
      <c r="X224" s="17" t="str">
        <f aca="false">IF(U224="","",DATE(YEAR(IF(B224="",A224,B224)),MONTH(IF(B224="",A224,B224)),1))</f>
        <v/>
      </c>
      <c r="Y224" s="15" t="str">
        <f aca="false">IF(U224="","",N($C$3)+SUM($U$7:U224))</f>
        <v/>
      </c>
      <c r="Z224" s="15" t="str">
        <f aca="false">IF(Y224="","",Y224-MAX(N($C$3),MAX($Y$7:Y224)))</f>
        <v/>
      </c>
      <c r="AA224" s="13" t="str">
        <f aca="false">IF(U224="","",IF(U224&gt;0,"Win",IF(U224&lt;0,"Loss","Scratch")))</f>
        <v/>
      </c>
      <c r="AB224" s="18" t="e">
        <f aca="false">IF(W224="",NA(),W224)</f>
        <v>#N/A</v>
      </c>
      <c r="AC224" s="19" t="e">
        <f aca="false">IF(W224="",NA(),Y224)</f>
        <v>#N/A</v>
      </c>
    </row>
    <row r="225" customFormat="false" ht="15" hidden="false" customHeight="false" outlineLevel="0" collapsed="false">
      <c r="A225" s="10"/>
      <c r="B225" s="10"/>
      <c r="C225" s="7"/>
      <c r="D225" s="7"/>
      <c r="E225" s="7"/>
      <c r="F225" s="7"/>
      <c r="G225" s="11"/>
      <c r="H225" s="12"/>
      <c r="I225" s="12"/>
      <c r="J225" s="12"/>
      <c r="K225" s="5"/>
      <c r="L225" s="5"/>
      <c r="M225" s="5"/>
      <c r="N225" s="7"/>
      <c r="O225" s="7"/>
      <c r="P225" s="13" t="str">
        <f aca="false">IF(C225="","",IF(ISNUMBER(SEARCH("JPY",C225)),100,10000))</f>
        <v/>
      </c>
      <c r="Q225" s="14" t="str">
        <f aca="false">IF(OR(C225="",H225="",J225=""),"",ROUND((J225-H225)*P225*IF(D225="Short",-1,1),1))</f>
        <v/>
      </c>
      <c r="R225" s="14" t="str">
        <f aca="false">IF(OR(C225="",H225="",I225=""),"",ROUND(ABS(H225-I225)*P225,1))</f>
        <v/>
      </c>
      <c r="S225" s="15" t="str">
        <f aca="false">IF(OR(R225="",G225="",K225=""),"",R225*K225*G225)</f>
        <v/>
      </c>
      <c r="T225" s="15" t="str">
        <f aca="false">IF(OR(Q225="",G225="",K225=""),"",Q225*K225*G225)</f>
        <v/>
      </c>
      <c r="U225" s="15" t="str">
        <f aca="false">IF(T225="","",T225+N(L225)-N(M225))</f>
        <v/>
      </c>
      <c r="V225" s="16" t="str">
        <f aca="false">IF(OR(U225="",N(S225)=0),"",U225/S225)</f>
        <v/>
      </c>
      <c r="W225" s="13" t="str">
        <f aca="false">IF(U225="","",COUNT($U$7:U225))</f>
        <v/>
      </c>
      <c r="X225" s="17" t="str">
        <f aca="false">IF(U225="","",DATE(YEAR(IF(B225="",A225,B225)),MONTH(IF(B225="",A225,B225)),1))</f>
        <v/>
      </c>
      <c r="Y225" s="15" t="str">
        <f aca="false">IF(U225="","",N($C$3)+SUM($U$7:U225))</f>
        <v/>
      </c>
      <c r="Z225" s="15" t="str">
        <f aca="false">IF(Y225="","",Y225-MAX(N($C$3),MAX($Y$7:Y225)))</f>
        <v/>
      </c>
      <c r="AA225" s="13" t="str">
        <f aca="false">IF(U225="","",IF(U225&gt;0,"Win",IF(U225&lt;0,"Loss","Scratch")))</f>
        <v/>
      </c>
      <c r="AB225" s="18" t="e">
        <f aca="false">IF(W225="",NA(),W225)</f>
        <v>#N/A</v>
      </c>
      <c r="AC225" s="19" t="e">
        <f aca="false">IF(W225="",NA(),Y225)</f>
        <v>#N/A</v>
      </c>
    </row>
    <row r="226" customFormat="false" ht="15" hidden="false" customHeight="false" outlineLevel="0" collapsed="false">
      <c r="A226" s="10"/>
      <c r="B226" s="10"/>
      <c r="C226" s="7"/>
      <c r="D226" s="7"/>
      <c r="E226" s="7"/>
      <c r="F226" s="7"/>
      <c r="G226" s="11"/>
      <c r="H226" s="12"/>
      <c r="I226" s="12"/>
      <c r="J226" s="12"/>
      <c r="K226" s="5"/>
      <c r="L226" s="5"/>
      <c r="M226" s="5"/>
      <c r="N226" s="7"/>
      <c r="O226" s="7"/>
      <c r="P226" s="13" t="str">
        <f aca="false">IF(C226="","",IF(ISNUMBER(SEARCH("JPY",C226)),100,10000))</f>
        <v/>
      </c>
      <c r="Q226" s="14" t="str">
        <f aca="false">IF(OR(C226="",H226="",J226=""),"",ROUND((J226-H226)*P226*IF(D226="Short",-1,1),1))</f>
        <v/>
      </c>
      <c r="R226" s="14" t="str">
        <f aca="false">IF(OR(C226="",H226="",I226=""),"",ROUND(ABS(H226-I226)*P226,1))</f>
        <v/>
      </c>
      <c r="S226" s="15" t="str">
        <f aca="false">IF(OR(R226="",G226="",K226=""),"",R226*K226*G226)</f>
        <v/>
      </c>
      <c r="T226" s="15" t="str">
        <f aca="false">IF(OR(Q226="",G226="",K226=""),"",Q226*K226*G226)</f>
        <v/>
      </c>
      <c r="U226" s="15" t="str">
        <f aca="false">IF(T226="","",T226+N(L226)-N(M226))</f>
        <v/>
      </c>
      <c r="V226" s="16" t="str">
        <f aca="false">IF(OR(U226="",N(S226)=0),"",U226/S226)</f>
        <v/>
      </c>
      <c r="W226" s="13" t="str">
        <f aca="false">IF(U226="","",COUNT($U$7:U226))</f>
        <v/>
      </c>
      <c r="X226" s="17" t="str">
        <f aca="false">IF(U226="","",DATE(YEAR(IF(B226="",A226,B226)),MONTH(IF(B226="",A226,B226)),1))</f>
        <v/>
      </c>
      <c r="Y226" s="15" t="str">
        <f aca="false">IF(U226="","",N($C$3)+SUM($U$7:U226))</f>
        <v/>
      </c>
      <c r="Z226" s="15" t="str">
        <f aca="false">IF(Y226="","",Y226-MAX(N($C$3),MAX($Y$7:Y226)))</f>
        <v/>
      </c>
      <c r="AA226" s="13" t="str">
        <f aca="false">IF(U226="","",IF(U226&gt;0,"Win",IF(U226&lt;0,"Loss","Scratch")))</f>
        <v/>
      </c>
      <c r="AB226" s="18" t="e">
        <f aca="false">IF(W226="",NA(),W226)</f>
        <v>#N/A</v>
      </c>
      <c r="AC226" s="19" t="e">
        <f aca="false">IF(W226="",NA(),Y226)</f>
        <v>#N/A</v>
      </c>
    </row>
    <row r="227" customFormat="false" ht="15" hidden="false" customHeight="false" outlineLevel="0" collapsed="false">
      <c r="A227" s="10"/>
      <c r="B227" s="10"/>
      <c r="C227" s="7"/>
      <c r="D227" s="7"/>
      <c r="E227" s="7"/>
      <c r="F227" s="7"/>
      <c r="G227" s="11"/>
      <c r="H227" s="12"/>
      <c r="I227" s="12"/>
      <c r="J227" s="12"/>
      <c r="K227" s="5"/>
      <c r="L227" s="5"/>
      <c r="M227" s="5"/>
      <c r="N227" s="7"/>
      <c r="O227" s="7"/>
      <c r="P227" s="13" t="str">
        <f aca="false">IF(C227="","",IF(ISNUMBER(SEARCH("JPY",C227)),100,10000))</f>
        <v/>
      </c>
      <c r="Q227" s="14" t="str">
        <f aca="false">IF(OR(C227="",H227="",J227=""),"",ROUND((J227-H227)*P227*IF(D227="Short",-1,1),1))</f>
        <v/>
      </c>
      <c r="R227" s="14" t="str">
        <f aca="false">IF(OR(C227="",H227="",I227=""),"",ROUND(ABS(H227-I227)*P227,1))</f>
        <v/>
      </c>
      <c r="S227" s="15" t="str">
        <f aca="false">IF(OR(R227="",G227="",K227=""),"",R227*K227*G227)</f>
        <v/>
      </c>
      <c r="T227" s="15" t="str">
        <f aca="false">IF(OR(Q227="",G227="",K227=""),"",Q227*K227*G227)</f>
        <v/>
      </c>
      <c r="U227" s="15" t="str">
        <f aca="false">IF(T227="","",T227+N(L227)-N(M227))</f>
        <v/>
      </c>
      <c r="V227" s="16" t="str">
        <f aca="false">IF(OR(U227="",N(S227)=0),"",U227/S227)</f>
        <v/>
      </c>
      <c r="W227" s="13" t="str">
        <f aca="false">IF(U227="","",COUNT($U$7:U227))</f>
        <v/>
      </c>
      <c r="X227" s="17" t="str">
        <f aca="false">IF(U227="","",DATE(YEAR(IF(B227="",A227,B227)),MONTH(IF(B227="",A227,B227)),1))</f>
        <v/>
      </c>
      <c r="Y227" s="15" t="str">
        <f aca="false">IF(U227="","",N($C$3)+SUM($U$7:U227))</f>
        <v/>
      </c>
      <c r="Z227" s="15" t="str">
        <f aca="false">IF(Y227="","",Y227-MAX(N($C$3),MAX($Y$7:Y227)))</f>
        <v/>
      </c>
      <c r="AA227" s="13" t="str">
        <f aca="false">IF(U227="","",IF(U227&gt;0,"Win",IF(U227&lt;0,"Loss","Scratch")))</f>
        <v/>
      </c>
      <c r="AB227" s="18" t="e">
        <f aca="false">IF(W227="",NA(),W227)</f>
        <v>#N/A</v>
      </c>
      <c r="AC227" s="19" t="e">
        <f aca="false">IF(W227="",NA(),Y227)</f>
        <v>#N/A</v>
      </c>
    </row>
    <row r="228" customFormat="false" ht="15" hidden="false" customHeight="false" outlineLevel="0" collapsed="false">
      <c r="A228" s="10"/>
      <c r="B228" s="10"/>
      <c r="C228" s="7"/>
      <c r="D228" s="7"/>
      <c r="E228" s="7"/>
      <c r="F228" s="7"/>
      <c r="G228" s="11"/>
      <c r="H228" s="12"/>
      <c r="I228" s="12"/>
      <c r="J228" s="12"/>
      <c r="K228" s="5"/>
      <c r="L228" s="5"/>
      <c r="M228" s="5"/>
      <c r="N228" s="7"/>
      <c r="O228" s="7"/>
      <c r="P228" s="13" t="str">
        <f aca="false">IF(C228="","",IF(ISNUMBER(SEARCH("JPY",C228)),100,10000))</f>
        <v/>
      </c>
      <c r="Q228" s="14" t="str">
        <f aca="false">IF(OR(C228="",H228="",J228=""),"",ROUND((J228-H228)*P228*IF(D228="Short",-1,1),1))</f>
        <v/>
      </c>
      <c r="R228" s="14" t="str">
        <f aca="false">IF(OR(C228="",H228="",I228=""),"",ROUND(ABS(H228-I228)*P228,1))</f>
        <v/>
      </c>
      <c r="S228" s="15" t="str">
        <f aca="false">IF(OR(R228="",G228="",K228=""),"",R228*K228*G228)</f>
        <v/>
      </c>
      <c r="T228" s="15" t="str">
        <f aca="false">IF(OR(Q228="",G228="",K228=""),"",Q228*K228*G228)</f>
        <v/>
      </c>
      <c r="U228" s="15" t="str">
        <f aca="false">IF(T228="","",T228+N(L228)-N(M228))</f>
        <v/>
      </c>
      <c r="V228" s="16" t="str">
        <f aca="false">IF(OR(U228="",N(S228)=0),"",U228/S228)</f>
        <v/>
      </c>
      <c r="W228" s="13" t="str">
        <f aca="false">IF(U228="","",COUNT($U$7:U228))</f>
        <v/>
      </c>
      <c r="X228" s="17" t="str">
        <f aca="false">IF(U228="","",DATE(YEAR(IF(B228="",A228,B228)),MONTH(IF(B228="",A228,B228)),1))</f>
        <v/>
      </c>
      <c r="Y228" s="15" t="str">
        <f aca="false">IF(U228="","",N($C$3)+SUM($U$7:U228))</f>
        <v/>
      </c>
      <c r="Z228" s="15" t="str">
        <f aca="false">IF(Y228="","",Y228-MAX(N($C$3),MAX($Y$7:Y228)))</f>
        <v/>
      </c>
      <c r="AA228" s="13" t="str">
        <f aca="false">IF(U228="","",IF(U228&gt;0,"Win",IF(U228&lt;0,"Loss","Scratch")))</f>
        <v/>
      </c>
      <c r="AB228" s="18" t="e">
        <f aca="false">IF(W228="",NA(),W228)</f>
        <v>#N/A</v>
      </c>
      <c r="AC228" s="19" t="e">
        <f aca="false">IF(W228="",NA(),Y228)</f>
        <v>#N/A</v>
      </c>
    </row>
    <row r="229" customFormat="false" ht="15" hidden="false" customHeight="false" outlineLevel="0" collapsed="false">
      <c r="A229" s="10"/>
      <c r="B229" s="10"/>
      <c r="C229" s="7"/>
      <c r="D229" s="7"/>
      <c r="E229" s="7"/>
      <c r="F229" s="7"/>
      <c r="G229" s="11"/>
      <c r="H229" s="12"/>
      <c r="I229" s="12"/>
      <c r="J229" s="12"/>
      <c r="K229" s="5"/>
      <c r="L229" s="5"/>
      <c r="M229" s="5"/>
      <c r="N229" s="7"/>
      <c r="O229" s="7"/>
      <c r="P229" s="13" t="str">
        <f aca="false">IF(C229="","",IF(ISNUMBER(SEARCH("JPY",C229)),100,10000))</f>
        <v/>
      </c>
      <c r="Q229" s="14" t="str">
        <f aca="false">IF(OR(C229="",H229="",J229=""),"",ROUND((J229-H229)*P229*IF(D229="Short",-1,1),1))</f>
        <v/>
      </c>
      <c r="R229" s="14" t="str">
        <f aca="false">IF(OR(C229="",H229="",I229=""),"",ROUND(ABS(H229-I229)*P229,1))</f>
        <v/>
      </c>
      <c r="S229" s="15" t="str">
        <f aca="false">IF(OR(R229="",G229="",K229=""),"",R229*K229*G229)</f>
        <v/>
      </c>
      <c r="T229" s="15" t="str">
        <f aca="false">IF(OR(Q229="",G229="",K229=""),"",Q229*K229*G229)</f>
        <v/>
      </c>
      <c r="U229" s="15" t="str">
        <f aca="false">IF(T229="","",T229+N(L229)-N(M229))</f>
        <v/>
      </c>
      <c r="V229" s="16" t="str">
        <f aca="false">IF(OR(U229="",N(S229)=0),"",U229/S229)</f>
        <v/>
      </c>
      <c r="W229" s="13" t="str">
        <f aca="false">IF(U229="","",COUNT($U$7:U229))</f>
        <v/>
      </c>
      <c r="X229" s="17" t="str">
        <f aca="false">IF(U229="","",DATE(YEAR(IF(B229="",A229,B229)),MONTH(IF(B229="",A229,B229)),1))</f>
        <v/>
      </c>
      <c r="Y229" s="15" t="str">
        <f aca="false">IF(U229="","",N($C$3)+SUM($U$7:U229))</f>
        <v/>
      </c>
      <c r="Z229" s="15" t="str">
        <f aca="false">IF(Y229="","",Y229-MAX(N($C$3),MAX($Y$7:Y229)))</f>
        <v/>
      </c>
      <c r="AA229" s="13" t="str">
        <f aca="false">IF(U229="","",IF(U229&gt;0,"Win",IF(U229&lt;0,"Loss","Scratch")))</f>
        <v/>
      </c>
      <c r="AB229" s="18" t="e">
        <f aca="false">IF(W229="",NA(),W229)</f>
        <v>#N/A</v>
      </c>
      <c r="AC229" s="19" t="e">
        <f aca="false">IF(W229="",NA(),Y229)</f>
        <v>#N/A</v>
      </c>
    </row>
    <row r="230" customFormat="false" ht="15" hidden="false" customHeight="false" outlineLevel="0" collapsed="false">
      <c r="A230" s="10"/>
      <c r="B230" s="10"/>
      <c r="C230" s="7"/>
      <c r="D230" s="7"/>
      <c r="E230" s="7"/>
      <c r="F230" s="7"/>
      <c r="G230" s="11"/>
      <c r="H230" s="12"/>
      <c r="I230" s="12"/>
      <c r="J230" s="12"/>
      <c r="K230" s="5"/>
      <c r="L230" s="5"/>
      <c r="M230" s="5"/>
      <c r="N230" s="7"/>
      <c r="O230" s="7"/>
      <c r="P230" s="13" t="str">
        <f aca="false">IF(C230="","",IF(ISNUMBER(SEARCH("JPY",C230)),100,10000))</f>
        <v/>
      </c>
      <c r="Q230" s="14" t="str">
        <f aca="false">IF(OR(C230="",H230="",J230=""),"",ROUND((J230-H230)*P230*IF(D230="Short",-1,1),1))</f>
        <v/>
      </c>
      <c r="R230" s="14" t="str">
        <f aca="false">IF(OR(C230="",H230="",I230=""),"",ROUND(ABS(H230-I230)*P230,1))</f>
        <v/>
      </c>
      <c r="S230" s="15" t="str">
        <f aca="false">IF(OR(R230="",G230="",K230=""),"",R230*K230*G230)</f>
        <v/>
      </c>
      <c r="T230" s="15" t="str">
        <f aca="false">IF(OR(Q230="",G230="",K230=""),"",Q230*K230*G230)</f>
        <v/>
      </c>
      <c r="U230" s="15" t="str">
        <f aca="false">IF(T230="","",T230+N(L230)-N(M230))</f>
        <v/>
      </c>
      <c r="V230" s="16" t="str">
        <f aca="false">IF(OR(U230="",N(S230)=0),"",U230/S230)</f>
        <v/>
      </c>
      <c r="W230" s="13" t="str">
        <f aca="false">IF(U230="","",COUNT($U$7:U230))</f>
        <v/>
      </c>
      <c r="X230" s="17" t="str">
        <f aca="false">IF(U230="","",DATE(YEAR(IF(B230="",A230,B230)),MONTH(IF(B230="",A230,B230)),1))</f>
        <v/>
      </c>
      <c r="Y230" s="15" t="str">
        <f aca="false">IF(U230="","",N($C$3)+SUM($U$7:U230))</f>
        <v/>
      </c>
      <c r="Z230" s="15" t="str">
        <f aca="false">IF(Y230="","",Y230-MAX(N($C$3),MAX($Y$7:Y230)))</f>
        <v/>
      </c>
      <c r="AA230" s="13" t="str">
        <f aca="false">IF(U230="","",IF(U230&gt;0,"Win",IF(U230&lt;0,"Loss","Scratch")))</f>
        <v/>
      </c>
      <c r="AB230" s="18" t="e">
        <f aca="false">IF(W230="",NA(),W230)</f>
        <v>#N/A</v>
      </c>
      <c r="AC230" s="19" t="e">
        <f aca="false">IF(W230="",NA(),Y230)</f>
        <v>#N/A</v>
      </c>
    </row>
    <row r="231" customFormat="false" ht="15" hidden="false" customHeight="false" outlineLevel="0" collapsed="false">
      <c r="A231" s="10"/>
      <c r="B231" s="10"/>
      <c r="C231" s="7"/>
      <c r="D231" s="7"/>
      <c r="E231" s="7"/>
      <c r="F231" s="7"/>
      <c r="G231" s="11"/>
      <c r="H231" s="12"/>
      <c r="I231" s="12"/>
      <c r="J231" s="12"/>
      <c r="K231" s="5"/>
      <c r="L231" s="5"/>
      <c r="M231" s="5"/>
      <c r="N231" s="7"/>
      <c r="O231" s="7"/>
      <c r="P231" s="13" t="str">
        <f aca="false">IF(C231="","",IF(ISNUMBER(SEARCH("JPY",C231)),100,10000))</f>
        <v/>
      </c>
      <c r="Q231" s="14" t="str">
        <f aca="false">IF(OR(C231="",H231="",J231=""),"",ROUND((J231-H231)*P231*IF(D231="Short",-1,1),1))</f>
        <v/>
      </c>
      <c r="R231" s="14" t="str">
        <f aca="false">IF(OR(C231="",H231="",I231=""),"",ROUND(ABS(H231-I231)*P231,1))</f>
        <v/>
      </c>
      <c r="S231" s="15" t="str">
        <f aca="false">IF(OR(R231="",G231="",K231=""),"",R231*K231*G231)</f>
        <v/>
      </c>
      <c r="T231" s="15" t="str">
        <f aca="false">IF(OR(Q231="",G231="",K231=""),"",Q231*K231*G231)</f>
        <v/>
      </c>
      <c r="U231" s="15" t="str">
        <f aca="false">IF(T231="","",T231+N(L231)-N(M231))</f>
        <v/>
      </c>
      <c r="V231" s="16" t="str">
        <f aca="false">IF(OR(U231="",N(S231)=0),"",U231/S231)</f>
        <v/>
      </c>
      <c r="W231" s="13" t="str">
        <f aca="false">IF(U231="","",COUNT($U$7:U231))</f>
        <v/>
      </c>
      <c r="X231" s="17" t="str">
        <f aca="false">IF(U231="","",DATE(YEAR(IF(B231="",A231,B231)),MONTH(IF(B231="",A231,B231)),1))</f>
        <v/>
      </c>
      <c r="Y231" s="15" t="str">
        <f aca="false">IF(U231="","",N($C$3)+SUM($U$7:U231))</f>
        <v/>
      </c>
      <c r="Z231" s="15" t="str">
        <f aca="false">IF(Y231="","",Y231-MAX(N($C$3),MAX($Y$7:Y231)))</f>
        <v/>
      </c>
      <c r="AA231" s="13" t="str">
        <f aca="false">IF(U231="","",IF(U231&gt;0,"Win",IF(U231&lt;0,"Loss","Scratch")))</f>
        <v/>
      </c>
      <c r="AB231" s="18" t="e">
        <f aca="false">IF(W231="",NA(),W231)</f>
        <v>#N/A</v>
      </c>
      <c r="AC231" s="19" t="e">
        <f aca="false">IF(W231="",NA(),Y231)</f>
        <v>#N/A</v>
      </c>
    </row>
    <row r="232" customFormat="false" ht="15" hidden="false" customHeight="false" outlineLevel="0" collapsed="false">
      <c r="A232" s="10"/>
      <c r="B232" s="10"/>
      <c r="C232" s="7"/>
      <c r="D232" s="7"/>
      <c r="E232" s="7"/>
      <c r="F232" s="7"/>
      <c r="G232" s="11"/>
      <c r="H232" s="12"/>
      <c r="I232" s="12"/>
      <c r="J232" s="12"/>
      <c r="K232" s="5"/>
      <c r="L232" s="5"/>
      <c r="M232" s="5"/>
      <c r="N232" s="7"/>
      <c r="O232" s="7"/>
      <c r="P232" s="13" t="str">
        <f aca="false">IF(C232="","",IF(ISNUMBER(SEARCH("JPY",C232)),100,10000))</f>
        <v/>
      </c>
      <c r="Q232" s="14" t="str">
        <f aca="false">IF(OR(C232="",H232="",J232=""),"",ROUND((J232-H232)*P232*IF(D232="Short",-1,1),1))</f>
        <v/>
      </c>
      <c r="R232" s="14" t="str">
        <f aca="false">IF(OR(C232="",H232="",I232=""),"",ROUND(ABS(H232-I232)*P232,1))</f>
        <v/>
      </c>
      <c r="S232" s="15" t="str">
        <f aca="false">IF(OR(R232="",G232="",K232=""),"",R232*K232*G232)</f>
        <v/>
      </c>
      <c r="T232" s="15" t="str">
        <f aca="false">IF(OR(Q232="",G232="",K232=""),"",Q232*K232*G232)</f>
        <v/>
      </c>
      <c r="U232" s="15" t="str">
        <f aca="false">IF(T232="","",T232+N(L232)-N(M232))</f>
        <v/>
      </c>
      <c r="V232" s="16" t="str">
        <f aca="false">IF(OR(U232="",N(S232)=0),"",U232/S232)</f>
        <v/>
      </c>
      <c r="W232" s="13" t="str">
        <f aca="false">IF(U232="","",COUNT($U$7:U232))</f>
        <v/>
      </c>
      <c r="X232" s="17" t="str">
        <f aca="false">IF(U232="","",DATE(YEAR(IF(B232="",A232,B232)),MONTH(IF(B232="",A232,B232)),1))</f>
        <v/>
      </c>
      <c r="Y232" s="15" t="str">
        <f aca="false">IF(U232="","",N($C$3)+SUM($U$7:U232))</f>
        <v/>
      </c>
      <c r="Z232" s="15" t="str">
        <f aca="false">IF(Y232="","",Y232-MAX(N($C$3),MAX($Y$7:Y232)))</f>
        <v/>
      </c>
      <c r="AA232" s="13" t="str">
        <f aca="false">IF(U232="","",IF(U232&gt;0,"Win",IF(U232&lt;0,"Loss","Scratch")))</f>
        <v/>
      </c>
      <c r="AB232" s="18" t="e">
        <f aca="false">IF(W232="",NA(),W232)</f>
        <v>#N/A</v>
      </c>
      <c r="AC232" s="19" t="e">
        <f aca="false">IF(W232="",NA(),Y232)</f>
        <v>#N/A</v>
      </c>
    </row>
    <row r="233" customFormat="false" ht="15" hidden="false" customHeight="false" outlineLevel="0" collapsed="false">
      <c r="A233" s="10"/>
      <c r="B233" s="10"/>
      <c r="C233" s="7"/>
      <c r="D233" s="7"/>
      <c r="E233" s="7"/>
      <c r="F233" s="7"/>
      <c r="G233" s="11"/>
      <c r="H233" s="12"/>
      <c r="I233" s="12"/>
      <c r="J233" s="12"/>
      <c r="K233" s="5"/>
      <c r="L233" s="5"/>
      <c r="M233" s="5"/>
      <c r="N233" s="7"/>
      <c r="O233" s="7"/>
      <c r="P233" s="13" t="str">
        <f aca="false">IF(C233="","",IF(ISNUMBER(SEARCH("JPY",C233)),100,10000))</f>
        <v/>
      </c>
      <c r="Q233" s="14" t="str">
        <f aca="false">IF(OR(C233="",H233="",J233=""),"",ROUND((J233-H233)*P233*IF(D233="Short",-1,1),1))</f>
        <v/>
      </c>
      <c r="R233" s="14" t="str">
        <f aca="false">IF(OR(C233="",H233="",I233=""),"",ROUND(ABS(H233-I233)*P233,1))</f>
        <v/>
      </c>
      <c r="S233" s="15" t="str">
        <f aca="false">IF(OR(R233="",G233="",K233=""),"",R233*K233*G233)</f>
        <v/>
      </c>
      <c r="T233" s="15" t="str">
        <f aca="false">IF(OR(Q233="",G233="",K233=""),"",Q233*K233*G233)</f>
        <v/>
      </c>
      <c r="U233" s="15" t="str">
        <f aca="false">IF(T233="","",T233+N(L233)-N(M233))</f>
        <v/>
      </c>
      <c r="V233" s="16" t="str">
        <f aca="false">IF(OR(U233="",N(S233)=0),"",U233/S233)</f>
        <v/>
      </c>
      <c r="W233" s="13" t="str">
        <f aca="false">IF(U233="","",COUNT($U$7:U233))</f>
        <v/>
      </c>
      <c r="X233" s="17" t="str">
        <f aca="false">IF(U233="","",DATE(YEAR(IF(B233="",A233,B233)),MONTH(IF(B233="",A233,B233)),1))</f>
        <v/>
      </c>
      <c r="Y233" s="15" t="str">
        <f aca="false">IF(U233="","",N($C$3)+SUM($U$7:U233))</f>
        <v/>
      </c>
      <c r="Z233" s="15" t="str">
        <f aca="false">IF(Y233="","",Y233-MAX(N($C$3),MAX($Y$7:Y233)))</f>
        <v/>
      </c>
      <c r="AA233" s="13" t="str">
        <f aca="false">IF(U233="","",IF(U233&gt;0,"Win",IF(U233&lt;0,"Loss","Scratch")))</f>
        <v/>
      </c>
      <c r="AB233" s="18" t="e">
        <f aca="false">IF(W233="",NA(),W233)</f>
        <v>#N/A</v>
      </c>
      <c r="AC233" s="19" t="e">
        <f aca="false">IF(W233="",NA(),Y233)</f>
        <v>#N/A</v>
      </c>
    </row>
    <row r="234" customFormat="false" ht="15" hidden="false" customHeight="false" outlineLevel="0" collapsed="false">
      <c r="A234" s="10"/>
      <c r="B234" s="10"/>
      <c r="C234" s="7"/>
      <c r="D234" s="7"/>
      <c r="E234" s="7"/>
      <c r="F234" s="7"/>
      <c r="G234" s="11"/>
      <c r="H234" s="12"/>
      <c r="I234" s="12"/>
      <c r="J234" s="12"/>
      <c r="K234" s="5"/>
      <c r="L234" s="5"/>
      <c r="M234" s="5"/>
      <c r="N234" s="7"/>
      <c r="O234" s="7"/>
      <c r="P234" s="13" t="str">
        <f aca="false">IF(C234="","",IF(ISNUMBER(SEARCH("JPY",C234)),100,10000))</f>
        <v/>
      </c>
      <c r="Q234" s="14" t="str">
        <f aca="false">IF(OR(C234="",H234="",J234=""),"",ROUND((J234-H234)*P234*IF(D234="Short",-1,1),1))</f>
        <v/>
      </c>
      <c r="R234" s="14" t="str">
        <f aca="false">IF(OR(C234="",H234="",I234=""),"",ROUND(ABS(H234-I234)*P234,1))</f>
        <v/>
      </c>
      <c r="S234" s="15" t="str">
        <f aca="false">IF(OR(R234="",G234="",K234=""),"",R234*K234*G234)</f>
        <v/>
      </c>
      <c r="T234" s="15" t="str">
        <f aca="false">IF(OR(Q234="",G234="",K234=""),"",Q234*K234*G234)</f>
        <v/>
      </c>
      <c r="U234" s="15" t="str">
        <f aca="false">IF(T234="","",T234+N(L234)-N(M234))</f>
        <v/>
      </c>
      <c r="V234" s="16" t="str">
        <f aca="false">IF(OR(U234="",N(S234)=0),"",U234/S234)</f>
        <v/>
      </c>
      <c r="W234" s="13" t="str">
        <f aca="false">IF(U234="","",COUNT($U$7:U234))</f>
        <v/>
      </c>
      <c r="X234" s="17" t="str">
        <f aca="false">IF(U234="","",DATE(YEAR(IF(B234="",A234,B234)),MONTH(IF(B234="",A234,B234)),1))</f>
        <v/>
      </c>
      <c r="Y234" s="15" t="str">
        <f aca="false">IF(U234="","",N($C$3)+SUM($U$7:U234))</f>
        <v/>
      </c>
      <c r="Z234" s="15" t="str">
        <f aca="false">IF(Y234="","",Y234-MAX(N($C$3),MAX($Y$7:Y234)))</f>
        <v/>
      </c>
      <c r="AA234" s="13" t="str">
        <f aca="false">IF(U234="","",IF(U234&gt;0,"Win",IF(U234&lt;0,"Loss","Scratch")))</f>
        <v/>
      </c>
      <c r="AB234" s="18" t="e">
        <f aca="false">IF(W234="",NA(),W234)</f>
        <v>#N/A</v>
      </c>
      <c r="AC234" s="19" t="e">
        <f aca="false">IF(W234="",NA(),Y234)</f>
        <v>#N/A</v>
      </c>
    </row>
    <row r="235" customFormat="false" ht="15" hidden="false" customHeight="false" outlineLevel="0" collapsed="false">
      <c r="A235" s="10"/>
      <c r="B235" s="10"/>
      <c r="C235" s="7"/>
      <c r="D235" s="7"/>
      <c r="E235" s="7"/>
      <c r="F235" s="7"/>
      <c r="G235" s="11"/>
      <c r="H235" s="12"/>
      <c r="I235" s="12"/>
      <c r="J235" s="12"/>
      <c r="K235" s="5"/>
      <c r="L235" s="5"/>
      <c r="M235" s="5"/>
      <c r="N235" s="7"/>
      <c r="O235" s="7"/>
      <c r="P235" s="13" t="str">
        <f aca="false">IF(C235="","",IF(ISNUMBER(SEARCH("JPY",C235)),100,10000))</f>
        <v/>
      </c>
      <c r="Q235" s="14" t="str">
        <f aca="false">IF(OR(C235="",H235="",J235=""),"",ROUND((J235-H235)*P235*IF(D235="Short",-1,1),1))</f>
        <v/>
      </c>
      <c r="R235" s="14" t="str">
        <f aca="false">IF(OR(C235="",H235="",I235=""),"",ROUND(ABS(H235-I235)*P235,1))</f>
        <v/>
      </c>
      <c r="S235" s="15" t="str">
        <f aca="false">IF(OR(R235="",G235="",K235=""),"",R235*K235*G235)</f>
        <v/>
      </c>
      <c r="T235" s="15" t="str">
        <f aca="false">IF(OR(Q235="",G235="",K235=""),"",Q235*K235*G235)</f>
        <v/>
      </c>
      <c r="U235" s="15" t="str">
        <f aca="false">IF(T235="","",T235+N(L235)-N(M235))</f>
        <v/>
      </c>
      <c r="V235" s="16" t="str">
        <f aca="false">IF(OR(U235="",N(S235)=0),"",U235/S235)</f>
        <v/>
      </c>
      <c r="W235" s="13" t="str">
        <f aca="false">IF(U235="","",COUNT($U$7:U235))</f>
        <v/>
      </c>
      <c r="X235" s="17" t="str">
        <f aca="false">IF(U235="","",DATE(YEAR(IF(B235="",A235,B235)),MONTH(IF(B235="",A235,B235)),1))</f>
        <v/>
      </c>
      <c r="Y235" s="15" t="str">
        <f aca="false">IF(U235="","",N($C$3)+SUM($U$7:U235))</f>
        <v/>
      </c>
      <c r="Z235" s="15" t="str">
        <f aca="false">IF(Y235="","",Y235-MAX(N($C$3),MAX($Y$7:Y235)))</f>
        <v/>
      </c>
      <c r="AA235" s="13" t="str">
        <f aca="false">IF(U235="","",IF(U235&gt;0,"Win",IF(U235&lt;0,"Loss","Scratch")))</f>
        <v/>
      </c>
      <c r="AB235" s="18" t="e">
        <f aca="false">IF(W235="",NA(),W235)</f>
        <v>#N/A</v>
      </c>
      <c r="AC235" s="19" t="e">
        <f aca="false">IF(W235="",NA(),Y235)</f>
        <v>#N/A</v>
      </c>
    </row>
    <row r="236" customFormat="false" ht="15" hidden="false" customHeight="false" outlineLevel="0" collapsed="false">
      <c r="A236" s="10"/>
      <c r="B236" s="10"/>
      <c r="C236" s="7"/>
      <c r="D236" s="7"/>
      <c r="E236" s="7"/>
      <c r="F236" s="7"/>
      <c r="G236" s="11"/>
      <c r="H236" s="12"/>
      <c r="I236" s="12"/>
      <c r="J236" s="12"/>
      <c r="K236" s="5"/>
      <c r="L236" s="5"/>
      <c r="M236" s="5"/>
      <c r="N236" s="7"/>
      <c r="O236" s="7"/>
      <c r="P236" s="13" t="str">
        <f aca="false">IF(C236="","",IF(ISNUMBER(SEARCH("JPY",C236)),100,10000))</f>
        <v/>
      </c>
      <c r="Q236" s="14" t="str">
        <f aca="false">IF(OR(C236="",H236="",J236=""),"",ROUND((J236-H236)*P236*IF(D236="Short",-1,1),1))</f>
        <v/>
      </c>
      <c r="R236" s="14" t="str">
        <f aca="false">IF(OR(C236="",H236="",I236=""),"",ROUND(ABS(H236-I236)*P236,1))</f>
        <v/>
      </c>
      <c r="S236" s="15" t="str">
        <f aca="false">IF(OR(R236="",G236="",K236=""),"",R236*K236*G236)</f>
        <v/>
      </c>
      <c r="T236" s="15" t="str">
        <f aca="false">IF(OR(Q236="",G236="",K236=""),"",Q236*K236*G236)</f>
        <v/>
      </c>
      <c r="U236" s="15" t="str">
        <f aca="false">IF(T236="","",T236+N(L236)-N(M236))</f>
        <v/>
      </c>
      <c r="V236" s="16" t="str">
        <f aca="false">IF(OR(U236="",N(S236)=0),"",U236/S236)</f>
        <v/>
      </c>
      <c r="W236" s="13" t="str">
        <f aca="false">IF(U236="","",COUNT($U$7:U236))</f>
        <v/>
      </c>
      <c r="X236" s="17" t="str">
        <f aca="false">IF(U236="","",DATE(YEAR(IF(B236="",A236,B236)),MONTH(IF(B236="",A236,B236)),1))</f>
        <v/>
      </c>
      <c r="Y236" s="15" t="str">
        <f aca="false">IF(U236="","",N($C$3)+SUM($U$7:U236))</f>
        <v/>
      </c>
      <c r="Z236" s="15" t="str">
        <f aca="false">IF(Y236="","",Y236-MAX(N($C$3),MAX($Y$7:Y236)))</f>
        <v/>
      </c>
      <c r="AA236" s="13" t="str">
        <f aca="false">IF(U236="","",IF(U236&gt;0,"Win",IF(U236&lt;0,"Loss","Scratch")))</f>
        <v/>
      </c>
      <c r="AB236" s="18" t="e">
        <f aca="false">IF(W236="",NA(),W236)</f>
        <v>#N/A</v>
      </c>
      <c r="AC236" s="19" t="e">
        <f aca="false">IF(W236="",NA(),Y236)</f>
        <v>#N/A</v>
      </c>
    </row>
    <row r="237" customFormat="false" ht="15" hidden="false" customHeight="false" outlineLevel="0" collapsed="false">
      <c r="A237" s="10"/>
      <c r="B237" s="10"/>
      <c r="C237" s="7"/>
      <c r="D237" s="7"/>
      <c r="E237" s="7"/>
      <c r="F237" s="7"/>
      <c r="G237" s="11"/>
      <c r="H237" s="12"/>
      <c r="I237" s="12"/>
      <c r="J237" s="12"/>
      <c r="K237" s="5"/>
      <c r="L237" s="5"/>
      <c r="M237" s="5"/>
      <c r="N237" s="7"/>
      <c r="O237" s="7"/>
      <c r="P237" s="13" t="str">
        <f aca="false">IF(C237="","",IF(ISNUMBER(SEARCH("JPY",C237)),100,10000))</f>
        <v/>
      </c>
      <c r="Q237" s="14" t="str">
        <f aca="false">IF(OR(C237="",H237="",J237=""),"",ROUND((J237-H237)*P237*IF(D237="Short",-1,1),1))</f>
        <v/>
      </c>
      <c r="R237" s="14" t="str">
        <f aca="false">IF(OR(C237="",H237="",I237=""),"",ROUND(ABS(H237-I237)*P237,1))</f>
        <v/>
      </c>
      <c r="S237" s="15" t="str">
        <f aca="false">IF(OR(R237="",G237="",K237=""),"",R237*K237*G237)</f>
        <v/>
      </c>
      <c r="T237" s="15" t="str">
        <f aca="false">IF(OR(Q237="",G237="",K237=""),"",Q237*K237*G237)</f>
        <v/>
      </c>
      <c r="U237" s="15" t="str">
        <f aca="false">IF(T237="","",T237+N(L237)-N(M237))</f>
        <v/>
      </c>
      <c r="V237" s="16" t="str">
        <f aca="false">IF(OR(U237="",N(S237)=0),"",U237/S237)</f>
        <v/>
      </c>
      <c r="W237" s="13" t="str">
        <f aca="false">IF(U237="","",COUNT($U$7:U237))</f>
        <v/>
      </c>
      <c r="X237" s="17" t="str">
        <f aca="false">IF(U237="","",DATE(YEAR(IF(B237="",A237,B237)),MONTH(IF(B237="",A237,B237)),1))</f>
        <v/>
      </c>
      <c r="Y237" s="15" t="str">
        <f aca="false">IF(U237="","",N($C$3)+SUM($U$7:U237))</f>
        <v/>
      </c>
      <c r="Z237" s="15" t="str">
        <f aca="false">IF(Y237="","",Y237-MAX(N($C$3),MAX($Y$7:Y237)))</f>
        <v/>
      </c>
      <c r="AA237" s="13" t="str">
        <f aca="false">IF(U237="","",IF(U237&gt;0,"Win",IF(U237&lt;0,"Loss","Scratch")))</f>
        <v/>
      </c>
      <c r="AB237" s="18" t="e">
        <f aca="false">IF(W237="",NA(),W237)</f>
        <v>#N/A</v>
      </c>
      <c r="AC237" s="19" t="e">
        <f aca="false">IF(W237="",NA(),Y237)</f>
        <v>#N/A</v>
      </c>
    </row>
    <row r="238" customFormat="false" ht="15" hidden="false" customHeight="false" outlineLevel="0" collapsed="false">
      <c r="A238" s="10"/>
      <c r="B238" s="10"/>
      <c r="C238" s="7"/>
      <c r="D238" s="7"/>
      <c r="E238" s="7"/>
      <c r="F238" s="7"/>
      <c r="G238" s="11"/>
      <c r="H238" s="12"/>
      <c r="I238" s="12"/>
      <c r="J238" s="12"/>
      <c r="K238" s="5"/>
      <c r="L238" s="5"/>
      <c r="M238" s="5"/>
      <c r="N238" s="7"/>
      <c r="O238" s="7"/>
      <c r="P238" s="13" t="str">
        <f aca="false">IF(C238="","",IF(ISNUMBER(SEARCH("JPY",C238)),100,10000))</f>
        <v/>
      </c>
      <c r="Q238" s="14" t="str">
        <f aca="false">IF(OR(C238="",H238="",J238=""),"",ROUND((J238-H238)*P238*IF(D238="Short",-1,1),1))</f>
        <v/>
      </c>
      <c r="R238" s="14" t="str">
        <f aca="false">IF(OR(C238="",H238="",I238=""),"",ROUND(ABS(H238-I238)*P238,1))</f>
        <v/>
      </c>
      <c r="S238" s="15" t="str">
        <f aca="false">IF(OR(R238="",G238="",K238=""),"",R238*K238*G238)</f>
        <v/>
      </c>
      <c r="T238" s="15" t="str">
        <f aca="false">IF(OR(Q238="",G238="",K238=""),"",Q238*K238*G238)</f>
        <v/>
      </c>
      <c r="U238" s="15" t="str">
        <f aca="false">IF(T238="","",T238+N(L238)-N(M238))</f>
        <v/>
      </c>
      <c r="V238" s="16" t="str">
        <f aca="false">IF(OR(U238="",N(S238)=0),"",U238/S238)</f>
        <v/>
      </c>
      <c r="W238" s="13" t="str">
        <f aca="false">IF(U238="","",COUNT($U$7:U238))</f>
        <v/>
      </c>
      <c r="X238" s="17" t="str">
        <f aca="false">IF(U238="","",DATE(YEAR(IF(B238="",A238,B238)),MONTH(IF(B238="",A238,B238)),1))</f>
        <v/>
      </c>
      <c r="Y238" s="15" t="str">
        <f aca="false">IF(U238="","",N($C$3)+SUM($U$7:U238))</f>
        <v/>
      </c>
      <c r="Z238" s="15" t="str">
        <f aca="false">IF(Y238="","",Y238-MAX(N($C$3),MAX($Y$7:Y238)))</f>
        <v/>
      </c>
      <c r="AA238" s="13" t="str">
        <f aca="false">IF(U238="","",IF(U238&gt;0,"Win",IF(U238&lt;0,"Loss","Scratch")))</f>
        <v/>
      </c>
      <c r="AB238" s="18" t="e">
        <f aca="false">IF(W238="",NA(),W238)</f>
        <v>#N/A</v>
      </c>
      <c r="AC238" s="19" t="e">
        <f aca="false">IF(W238="",NA(),Y238)</f>
        <v>#N/A</v>
      </c>
    </row>
    <row r="239" customFormat="false" ht="15" hidden="false" customHeight="false" outlineLevel="0" collapsed="false">
      <c r="A239" s="10"/>
      <c r="B239" s="10"/>
      <c r="C239" s="7"/>
      <c r="D239" s="7"/>
      <c r="E239" s="7"/>
      <c r="F239" s="7"/>
      <c r="G239" s="11"/>
      <c r="H239" s="12"/>
      <c r="I239" s="12"/>
      <c r="J239" s="12"/>
      <c r="K239" s="5"/>
      <c r="L239" s="5"/>
      <c r="M239" s="5"/>
      <c r="N239" s="7"/>
      <c r="O239" s="7"/>
      <c r="P239" s="13" t="str">
        <f aca="false">IF(C239="","",IF(ISNUMBER(SEARCH("JPY",C239)),100,10000))</f>
        <v/>
      </c>
      <c r="Q239" s="14" t="str">
        <f aca="false">IF(OR(C239="",H239="",J239=""),"",ROUND((J239-H239)*P239*IF(D239="Short",-1,1),1))</f>
        <v/>
      </c>
      <c r="R239" s="14" t="str">
        <f aca="false">IF(OR(C239="",H239="",I239=""),"",ROUND(ABS(H239-I239)*P239,1))</f>
        <v/>
      </c>
      <c r="S239" s="15" t="str">
        <f aca="false">IF(OR(R239="",G239="",K239=""),"",R239*K239*G239)</f>
        <v/>
      </c>
      <c r="T239" s="15" t="str">
        <f aca="false">IF(OR(Q239="",G239="",K239=""),"",Q239*K239*G239)</f>
        <v/>
      </c>
      <c r="U239" s="15" t="str">
        <f aca="false">IF(T239="","",T239+N(L239)-N(M239))</f>
        <v/>
      </c>
      <c r="V239" s="16" t="str">
        <f aca="false">IF(OR(U239="",N(S239)=0),"",U239/S239)</f>
        <v/>
      </c>
      <c r="W239" s="13" t="str">
        <f aca="false">IF(U239="","",COUNT($U$7:U239))</f>
        <v/>
      </c>
      <c r="X239" s="17" t="str">
        <f aca="false">IF(U239="","",DATE(YEAR(IF(B239="",A239,B239)),MONTH(IF(B239="",A239,B239)),1))</f>
        <v/>
      </c>
      <c r="Y239" s="15" t="str">
        <f aca="false">IF(U239="","",N($C$3)+SUM($U$7:U239))</f>
        <v/>
      </c>
      <c r="Z239" s="15" t="str">
        <f aca="false">IF(Y239="","",Y239-MAX(N($C$3),MAX($Y$7:Y239)))</f>
        <v/>
      </c>
      <c r="AA239" s="13" t="str">
        <f aca="false">IF(U239="","",IF(U239&gt;0,"Win",IF(U239&lt;0,"Loss","Scratch")))</f>
        <v/>
      </c>
      <c r="AB239" s="18" t="e">
        <f aca="false">IF(W239="",NA(),W239)</f>
        <v>#N/A</v>
      </c>
      <c r="AC239" s="19" t="e">
        <f aca="false">IF(W239="",NA(),Y239)</f>
        <v>#N/A</v>
      </c>
    </row>
    <row r="240" customFormat="false" ht="15" hidden="false" customHeight="false" outlineLevel="0" collapsed="false">
      <c r="A240" s="10"/>
      <c r="B240" s="10"/>
      <c r="C240" s="7"/>
      <c r="D240" s="7"/>
      <c r="E240" s="7"/>
      <c r="F240" s="7"/>
      <c r="G240" s="11"/>
      <c r="H240" s="12"/>
      <c r="I240" s="12"/>
      <c r="J240" s="12"/>
      <c r="K240" s="5"/>
      <c r="L240" s="5"/>
      <c r="M240" s="5"/>
      <c r="N240" s="7"/>
      <c r="O240" s="7"/>
      <c r="P240" s="13" t="str">
        <f aca="false">IF(C240="","",IF(ISNUMBER(SEARCH("JPY",C240)),100,10000))</f>
        <v/>
      </c>
      <c r="Q240" s="14" t="str">
        <f aca="false">IF(OR(C240="",H240="",J240=""),"",ROUND((J240-H240)*P240*IF(D240="Short",-1,1),1))</f>
        <v/>
      </c>
      <c r="R240" s="14" t="str">
        <f aca="false">IF(OR(C240="",H240="",I240=""),"",ROUND(ABS(H240-I240)*P240,1))</f>
        <v/>
      </c>
      <c r="S240" s="15" t="str">
        <f aca="false">IF(OR(R240="",G240="",K240=""),"",R240*K240*G240)</f>
        <v/>
      </c>
      <c r="T240" s="15" t="str">
        <f aca="false">IF(OR(Q240="",G240="",K240=""),"",Q240*K240*G240)</f>
        <v/>
      </c>
      <c r="U240" s="15" t="str">
        <f aca="false">IF(T240="","",T240+N(L240)-N(M240))</f>
        <v/>
      </c>
      <c r="V240" s="16" t="str">
        <f aca="false">IF(OR(U240="",N(S240)=0),"",U240/S240)</f>
        <v/>
      </c>
      <c r="W240" s="13" t="str">
        <f aca="false">IF(U240="","",COUNT($U$7:U240))</f>
        <v/>
      </c>
      <c r="X240" s="17" t="str">
        <f aca="false">IF(U240="","",DATE(YEAR(IF(B240="",A240,B240)),MONTH(IF(B240="",A240,B240)),1))</f>
        <v/>
      </c>
      <c r="Y240" s="15" t="str">
        <f aca="false">IF(U240="","",N($C$3)+SUM($U$7:U240))</f>
        <v/>
      </c>
      <c r="Z240" s="15" t="str">
        <f aca="false">IF(Y240="","",Y240-MAX(N($C$3),MAX($Y$7:Y240)))</f>
        <v/>
      </c>
      <c r="AA240" s="13" t="str">
        <f aca="false">IF(U240="","",IF(U240&gt;0,"Win",IF(U240&lt;0,"Loss","Scratch")))</f>
        <v/>
      </c>
      <c r="AB240" s="18" t="e">
        <f aca="false">IF(W240="",NA(),W240)</f>
        <v>#N/A</v>
      </c>
      <c r="AC240" s="19" t="e">
        <f aca="false">IF(W240="",NA(),Y240)</f>
        <v>#N/A</v>
      </c>
    </row>
    <row r="241" customFormat="false" ht="15" hidden="false" customHeight="false" outlineLevel="0" collapsed="false">
      <c r="A241" s="10"/>
      <c r="B241" s="10"/>
      <c r="C241" s="7"/>
      <c r="D241" s="7"/>
      <c r="E241" s="7"/>
      <c r="F241" s="7"/>
      <c r="G241" s="11"/>
      <c r="H241" s="12"/>
      <c r="I241" s="12"/>
      <c r="J241" s="12"/>
      <c r="K241" s="5"/>
      <c r="L241" s="5"/>
      <c r="M241" s="5"/>
      <c r="N241" s="7"/>
      <c r="O241" s="7"/>
      <c r="P241" s="13" t="str">
        <f aca="false">IF(C241="","",IF(ISNUMBER(SEARCH("JPY",C241)),100,10000))</f>
        <v/>
      </c>
      <c r="Q241" s="14" t="str">
        <f aca="false">IF(OR(C241="",H241="",J241=""),"",ROUND((J241-H241)*P241*IF(D241="Short",-1,1),1))</f>
        <v/>
      </c>
      <c r="R241" s="14" t="str">
        <f aca="false">IF(OR(C241="",H241="",I241=""),"",ROUND(ABS(H241-I241)*P241,1))</f>
        <v/>
      </c>
      <c r="S241" s="15" t="str">
        <f aca="false">IF(OR(R241="",G241="",K241=""),"",R241*K241*G241)</f>
        <v/>
      </c>
      <c r="T241" s="15" t="str">
        <f aca="false">IF(OR(Q241="",G241="",K241=""),"",Q241*K241*G241)</f>
        <v/>
      </c>
      <c r="U241" s="15" t="str">
        <f aca="false">IF(T241="","",T241+N(L241)-N(M241))</f>
        <v/>
      </c>
      <c r="V241" s="16" t="str">
        <f aca="false">IF(OR(U241="",N(S241)=0),"",U241/S241)</f>
        <v/>
      </c>
      <c r="W241" s="13" t="str">
        <f aca="false">IF(U241="","",COUNT($U$7:U241))</f>
        <v/>
      </c>
      <c r="X241" s="17" t="str">
        <f aca="false">IF(U241="","",DATE(YEAR(IF(B241="",A241,B241)),MONTH(IF(B241="",A241,B241)),1))</f>
        <v/>
      </c>
      <c r="Y241" s="15" t="str">
        <f aca="false">IF(U241="","",N($C$3)+SUM($U$7:U241))</f>
        <v/>
      </c>
      <c r="Z241" s="15" t="str">
        <f aca="false">IF(Y241="","",Y241-MAX(N($C$3),MAX($Y$7:Y241)))</f>
        <v/>
      </c>
      <c r="AA241" s="13" t="str">
        <f aca="false">IF(U241="","",IF(U241&gt;0,"Win",IF(U241&lt;0,"Loss","Scratch")))</f>
        <v/>
      </c>
      <c r="AB241" s="18" t="e">
        <f aca="false">IF(W241="",NA(),W241)</f>
        <v>#N/A</v>
      </c>
      <c r="AC241" s="19" t="e">
        <f aca="false">IF(W241="",NA(),Y241)</f>
        <v>#N/A</v>
      </c>
    </row>
    <row r="242" customFormat="false" ht="15" hidden="false" customHeight="false" outlineLevel="0" collapsed="false">
      <c r="A242" s="10"/>
      <c r="B242" s="10"/>
      <c r="C242" s="7"/>
      <c r="D242" s="7"/>
      <c r="E242" s="7"/>
      <c r="F242" s="7"/>
      <c r="G242" s="11"/>
      <c r="H242" s="12"/>
      <c r="I242" s="12"/>
      <c r="J242" s="12"/>
      <c r="K242" s="5"/>
      <c r="L242" s="5"/>
      <c r="M242" s="5"/>
      <c r="N242" s="7"/>
      <c r="O242" s="7"/>
      <c r="P242" s="13" t="str">
        <f aca="false">IF(C242="","",IF(ISNUMBER(SEARCH("JPY",C242)),100,10000))</f>
        <v/>
      </c>
      <c r="Q242" s="14" t="str">
        <f aca="false">IF(OR(C242="",H242="",J242=""),"",ROUND((J242-H242)*P242*IF(D242="Short",-1,1),1))</f>
        <v/>
      </c>
      <c r="R242" s="14" t="str">
        <f aca="false">IF(OR(C242="",H242="",I242=""),"",ROUND(ABS(H242-I242)*P242,1))</f>
        <v/>
      </c>
      <c r="S242" s="15" t="str">
        <f aca="false">IF(OR(R242="",G242="",K242=""),"",R242*K242*G242)</f>
        <v/>
      </c>
      <c r="T242" s="15" t="str">
        <f aca="false">IF(OR(Q242="",G242="",K242=""),"",Q242*K242*G242)</f>
        <v/>
      </c>
      <c r="U242" s="15" t="str">
        <f aca="false">IF(T242="","",T242+N(L242)-N(M242))</f>
        <v/>
      </c>
      <c r="V242" s="16" t="str">
        <f aca="false">IF(OR(U242="",N(S242)=0),"",U242/S242)</f>
        <v/>
      </c>
      <c r="W242" s="13" t="str">
        <f aca="false">IF(U242="","",COUNT($U$7:U242))</f>
        <v/>
      </c>
      <c r="X242" s="17" t="str">
        <f aca="false">IF(U242="","",DATE(YEAR(IF(B242="",A242,B242)),MONTH(IF(B242="",A242,B242)),1))</f>
        <v/>
      </c>
      <c r="Y242" s="15" t="str">
        <f aca="false">IF(U242="","",N($C$3)+SUM($U$7:U242))</f>
        <v/>
      </c>
      <c r="Z242" s="15" t="str">
        <f aca="false">IF(Y242="","",Y242-MAX(N($C$3),MAX($Y$7:Y242)))</f>
        <v/>
      </c>
      <c r="AA242" s="13" t="str">
        <f aca="false">IF(U242="","",IF(U242&gt;0,"Win",IF(U242&lt;0,"Loss","Scratch")))</f>
        <v/>
      </c>
      <c r="AB242" s="18" t="e">
        <f aca="false">IF(W242="",NA(),W242)</f>
        <v>#N/A</v>
      </c>
      <c r="AC242" s="19" t="e">
        <f aca="false">IF(W242="",NA(),Y242)</f>
        <v>#N/A</v>
      </c>
    </row>
    <row r="243" customFormat="false" ht="15" hidden="false" customHeight="false" outlineLevel="0" collapsed="false">
      <c r="A243" s="10"/>
      <c r="B243" s="10"/>
      <c r="C243" s="7"/>
      <c r="D243" s="7"/>
      <c r="E243" s="7"/>
      <c r="F243" s="7"/>
      <c r="G243" s="11"/>
      <c r="H243" s="12"/>
      <c r="I243" s="12"/>
      <c r="J243" s="12"/>
      <c r="K243" s="5"/>
      <c r="L243" s="5"/>
      <c r="M243" s="5"/>
      <c r="N243" s="7"/>
      <c r="O243" s="7"/>
      <c r="P243" s="13" t="str">
        <f aca="false">IF(C243="","",IF(ISNUMBER(SEARCH("JPY",C243)),100,10000))</f>
        <v/>
      </c>
      <c r="Q243" s="14" t="str">
        <f aca="false">IF(OR(C243="",H243="",J243=""),"",ROUND((J243-H243)*P243*IF(D243="Short",-1,1),1))</f>
        <v/>
      </c>
      <c r="R243" s="14" t="str">
        <f aca="false">IF(OR(C243="",H243="",I243=""),"",ROUND(ABS(H243-I243)*P243,1))</f>
        <v/>
      </c>
      <c r="S243" s="15" t="str">
        <f aca="false">IF(OR(R243="",G243="",K243=""),"",R243*K243*G243)</f>
        <v/>
      </c>
      <c r="T243" s="15" t="str">
        <f aca="false">IF(OR(Q243="",G243="",K243=""),"",Q243*K243*G243)</f>
        <v/>
      </c>
      <c r="U243" s="15" t="str">
        <f aca="false">IF(T243="","",T243+N(L243)-N(M243))</f>
        <v/>
      </c>
      <c r="V243" s="16" t="str">
        <f aca="false">IF(OR(U243="",N(S243)=0),"",U243/S243)</f>
        <v/>
      </c>
      <c r="W243" s="13" t="str">
        <f aca="false">IF(U243="","",COUNT($U$7:U243))</f>
        <v/>
      </c>
      <c r="X243" s="17" t="str">
        <f aca="false">IF(U243="","",DATE(YEAR(IF(B243="",A243,B243)),MONTH(IF(B243="",A243,B243)),1))</f>
        <v/>
      </c>
      <c r="Y243" s="15" t="str">
        <f aca="false">IF(U243="","",N($C$3)+SUM($U$7:U243))</f>
        <v/>
      </c>
      <c r="Z243" s="15" t="str">
        <f aca="false">IF(Y243="","",Y243-MAX(N($C$3),MAX($Y$7:Y243)))</f>
        <v/>
      </c>
      <c r="AA243" s="13" t="str">
        <f aca="false">IF(U243="","",IF(U243&gt;0,"Win",IF(U243&lt;0,"Loss","Scratch")))</f>
        <v/>
      </c>
      <c r="AB243" s="18" t="e">
        <f aca="false">IF(W243="",NA(),W243)</f>
        <v>#N/A</v>
      </c>
      <c r="AC243" s="19" t="e">
        <f aca="false">IF(W243="",NA(),Y243)</f>
        <v>#N/A</v>
      </c>
    </row>
    <row r="244" customFormat="false" ht="15" hidden="false" customHeight="false" outlineLevel="0" collapsed="false">
      <c r="A244" s="10"/>
      <c r="B244" s="10"/>
      <c r="C244" s="7"/>
      <c r="D244" s="7"/>
      <c r="E244" s="7"/>
      <c r="F244" s="7"/>
      <c r="G244" s="11"/>
      <c r="H244" s="12"/>
      <c r="I244" s="12"/>
      <c r="J244" s="12"/>
      <c r="K244" s="5"/>
      <c r="L244" s="5"/>
      <c r="M244" s="5"/>
      <c r="N244" s="7"/>
      <c r="O244" s="7"/>
      <c r="P244" s="13" t="str">
        <f aca="false">IF(C244="","",IF(ISNUMBER(SEARCH("JPY",C244)),100,10000))</f>
        <v/>
      </c>
      <c r="Q244" s="14" t="str">
        <f aca="false">IF(OR(C244="",H244="",J244=""),"",ROUND((J244-H244)*P244*IF(D244="Short",-1,1),1))</f>
        <v/>
      </c>
      <c r="R244" s="14" t="str">
        <f aca="false">IF(OR(C244="",H244="",I244=""),"",ROUND(ABS(H244-I244)*P244,1))</f>
        <v/>
      </c>
      <c r="S244" s="15" t="str">
        <f aca="false">IF(OR(R244="",G244="",K244=""),"",R244*K244*G244)</f>
        <v/>
      </c>
      <c r="T244" s="15" t="str">
        <f aca="false">IF(OR(Q244="",G244="",K244=""),"",Q244*K244*G244)</f>
        <v/>
      </c>
      <c r="U244" s="15" t="str">
        <f aca="false">IF(T244="","",T244+N(L244)-N(M244))</f>
        <v/>
      </c>
      <c r="V244" s="16" t="str">
        <f aca="false">IF(OR(U244="",N(S244)=0),"",U244/S244)</f>
        <v/>
      </c>
      <c r="W244" s="13" t="str">
        <f aca="false">IF(U244="","",COUNT($U$7:U244))</f>
        <v/>
      </c>
      <c r="X244" s="17" t="str">
        <f aca="false">IF(U244="","",DATE(YEAR(IF(B244="",A244,B244)),MONTH(IF(B244="",A244,B244)),1))</f>
        <v/>
      </c>
      <c r="Y244" s="15" t="str">
        <f aca="false">IF(U244="","",N($C$3)+SUM($U$7:U244))</f>
        <v/>
      </c>
      <c r="Z244" s="15" t="str">
        <f aca="false">IF(Y244="","",Y244-MAX(N($C$3),MAX($Y$7:Y244)))</f>
        <v/>
      </c>
      <c r="AA244" s="13" t="str">
        <f aca="false">IF(U244="","",IF(U244&gt;0,"Win",IF(U244&lt;0,"Loss","Scratch")))</f>
        <v/>
      </c>
      <c r="AB244" s="18" t="e">
        <f aca="false">IF(W244="",NA(),W244)</f>
        <v>#N/A</v>
      </c>
      <c r="AC244" s="19" t="e">
        <f aca="false">IF(W244="",NA(),Y244)</f>
        <v>#N/A</v>
      </c>
    </row>
    <row r="245" customFormat="false" ht="15" hidden="false" customHeight="false" outlineLevel="0" collapsed="false">
      <c r="A245" s="10"/>
      <c r="B245" s="10"/>
      <c r="C245" s="7"/>
      <c r="D245" s="7"/>
      <c r="E245" s="7"/>
      <c r="F245" s="7"/>
      <c r="G245" s="11"/>
      <c r="H245" s="12"/>
      <c r="I245" s="12"/>
      <c r="J245" s="12"/>
      <c r="K245" s="5"/>
      <c r="L245" s="5"/>
      <c r="M245" s="5"/>
      <c r="N245" s="7"/>
      <c r="O245" s="7"/>
      <c r="P245" s="13" t="str">
        <f aca="false">IF(C245="","",IF(ISNUMBER(SEARCH("JPY",C245)),100,10000))</f>
        <v/>
      </c>
      <c r="Q245" s="14" t="str">
        <f aca="false">IF(OR(C245="",H245="",J245=""),"",ROUND((J245-H245)*P245*IF(D245="Short",-1,1),1))</f>
        <v/>
      </c>
      <c r="R245" s="14" t="str">
        <f aca="false">IF(OR(C245="",H245="",I245=""),"",ROUND(ABS(H245-I245)*P245,1))</f>
        <v/>
      </c>
      <c r="S245" s="15" t="str">
        <f aca="false">IF(OR(R245="",G245="",K245=""),"",R245*K245*G245)</f>
        <v/>
      </c>
      <c r="T245" s="15" t="str">
        <f aca="false">IF(OR(Q245="",G245="",K245=""),"",Q245*K245*G245)</f>
        <v/>
      </c>
      <c r="U245" s="15" t="str">
        <f aca="false">IF(T245="","",T245+N(L245)-N(M245))</f>
        <v/>
      </c>
      <c r="V245" s="16" t="str">
        <f aca="false">IF(OR(U245="",N(S245)=0),"",U245/S245)</f>
        <v/>
      </c>
      <c r="W245" s="13" t="str">
        <f aca="false">IF(U245="","",COUNT($U$7:U245))</f>
        <v/>
      </c>
      <c r="X245" s="17" t="str">
        <f aca="false">IF(U245="","",DATE(YEAR(IF(B245="",A245,B245)),MONTH(IF(B245="",A245,B245)),1))</f>
        <v/>
      </c>
      <c r="Y245" s="15" t="str">
        <f aca="false">IF(U245="","",N($C$3)+SUM($U$7:U245))</f>
        <v/>
      </c>
      <c r="Z245" s="15" t="str">
        <f aca="false">IF(Y245="","",Y245-MAX(N($C$3),MAX($Y$7:Y245)))</f>
        <v/>
      </c>
      <c r="AA245" s="13" t="str">
        <f aca="false">IF(U245="","",IF(U245&gt;0,"Win",IF(U245&lt;0,"Loss","Scratch")))</f>
        <v/>
      </c>
      <c r="AB245" s="18" t="e">
        <f aca="false">IF(W245="",NA(),W245)</f>
        <v>#N/A</v>
      </c>
      <c r="AC245" s="19" t="e">
        <f aca="false">IF(W245="",NA(),Y245)</f>
        <v>#N/A</v>
      </c>
    </row>
    <row r="246" customFormat="false" ht="15" hidden="false" customHeight="false" outlineLevel="0" collapsed="false">
      <c r="A246" s="10"/>
      <c r="B246" s="10"/>
      <c r="C246" s="7"/>
      <c r="D246" s="7"/>
      <c r="E246" s="7"/>
      <c r="F246" s="7"/>
      <c r="G246" s="11"/>
      <c r="H246" s="12"/>
      <c r="I246" s="12"/>
      <c r="J246" s="12"/>
      <c r="K246" s="5"/>
      <c r="L246" s="5"/>
      <c r="M246" s="5"/>
      <c r="N246" s="7"/>
      <c r="O246" s="7"/>
      <c r="P246" s="13" t="str">
        <f aca="false">IF(C246="","",IF(ISNUMBER(SEARCH("JPY",C246)),100,10000))</f>
        <v/>
      </c>
      <c r="Q246" s="14" t="str">
        <f aca="false">IF(OR(C246="",H246="",J246=""),"",ROUND((J246-H246)*P246*IF(D246="Short",-1,1),1))</f>
        <v/>
      </c>
      <c r="R246" s="14" t="str">
        <f aca="false">IF(OR(C246="",H246="",I246=""),"",ROUND(ABS(H246-I246)*P246,1))</f>
        <v/>
      </c>
      <c r="S246" s="15" t="str">
        <f aca="false">IF(OR(R246="",G246="",K246=""),"",R246*K246*G246)</f>
        <v/>
      </c>
      <c r="T246" s="15" t="str">
        <f aca="false">IF(OR(Q246="",G246="",K246=""),"",Q246*K246*G246)</f>
        <v/>
      </c>
      <c r="U246" s="15" t="str">
        <f aca="false">IF(T246="","",T246+N(L246)-N(M246))</f>
        <v/>
      </c>
      <c r="V246" s="16" t="str">
        <f aca="false">IF(OR(U246="",N(S246)=0),"",U246/S246)</f>
        <v/>
      </c>
      <c r="W246" s="13" t="str">
        <f aca="false">IF(U246="","",COUNT($U$7:U246))</f>
        <v/>
      </c>
      <c r="X246" s="17" t="str">
        <f aca="false">IF(U246="","",DATE(YEAR(IF(B246="",A246,B246)),MONTH(IF(B246="",A246,B246)),1))</f>
        <v/>
      </c>
      <c r="Y246" s="15" t="str">
        <f aca="false">IF(U246="","",N($C$3)+SUM($U$7:U246))</f>
        <v/>
      </c>
      <c r="Z246" s="15" t="str">
        <f aca="false">IF(Y246="","",Y246-MAX(N($C$3),MAX($Y$7:Y246)))</f>
        <v/>
      </c>
      <c r="AA246" s="13" t="str">
        <f aca="false">IF(U246="","",IF(U246&gt;0,"Win",IF(U246&lt;0,"Loss","Scratch")))</f>
        <v/>
      </c>
      <c r="AB246" s="18" t="e">
        <f aca="false">IF(W246="",NA(),W246)</f>
        <v>#N/A</v>
      </c>
      <c r="AC246" s="19" t="e">
        <f aca="false">IF(W246="",NA(),Y246)</f>
        <v>#N/A</v>
      </c>
    </row>
    <row r="247" customFormat="false" ht="15" hidden="false" customHeight="false" outlineLevel="0" collapsed="false">
      <c r="A247" s="10"/>
      <c r="B247" s="10"/>
      <c r="C247" s="7"/>
      <c r="D247" s="7"/>
      <c r="E247" s="7"/>
      <c r="F247" s="7"/>
      <c r="G247" s="11"/>
      <c r="H247" s="12"/>
      <c r="I247" s="12"/>
      <c r="J247" s="12"/>
      <c r="K247" s="5"/>
      <c r="L247" s="5"/>
      <c r="M247" s="5"/>
      <c r="N247" s="7"/>
      <c r="O247" s="7"/>
      <c r="P247" s="13" t="str">
        <f aca="false">IF(C247="","",IF(ISNUMBER(SEARCH("JPY",C247)),100,10000))</f>
        <v/>
      </c>
      <c r="Q247" s="14" t="str">
        <f aca="false">IF(OR(C247="",H247="",J247=""),"",ROUND((J247-H247)*P247*IF(D247="Short",-1,1),1))</f>
        <v/>
      </c>
      <c r="R247" s="14" t="str">
        <f aca="false">IF(OR(C247="",H247="",I247=""),"",ROUND(ABS(H247-I247)*P247,1))</f>
        <v/>
      </c>
      <c r="S247" s="15" t="str">
        <f aca="false">IF(OR(R247="",G247="",K247=""),"",R247*K247*G247)</f>
        <v/>
      </c>
      <c r="T247" s="15" t="str">
        <f aca="false">IF(OR(Q247="",G247="",K247=""),"",Q247*K247*G247)</f>
        <v/>
      </c>
      <c r="U247" s="15" t="str">
        <f aca="false">IF(T247="","",T247+N(L247)-N(M247))</f>
        <v/>
      </c>
      <c r="V247" s="16" t="str">
        <f aca="false">IF(OR(U247="",N(S247)=0),"",U247/S247)</f>
        <v/>
      </c>
      <c r="W247" s="13" t="str">
        <f aca="false">IF(U247="","",COUNT($U$7:U247))</f>
        <v/>
      </c>
      <c r="X247" s="17" t="str">
        <f aca="false">IF(U247="","",DATE(YEAR(IF(B247="",A247,B247)),MONTH(IF(B247="",A247,B247)),1))</f>
        <v/>
      </c>
      <c r="Y247" s="15" t="str">
        <f aca="false">IF(U247="","",N($C$3)+SUM($U$7:U247))</f>
        <v/>
      </c>
      <c r="Z247" s="15" t="str">
        <f aca="false">IF(Y247="","",Y247-MAX(N($C$3),MAX($Y$7:Y247)))</f>
        <v/>
      </c>
      <c r="AA247" s="13" t="str">
        <f aca="false">IF(U247="","",IF(U247&gt;0,"Win",IF(U247&lt;0,"Loss","Scratch")))</f>
        <v/>
      </c>
      <c r="AB247" s="18" t="e">
        <f aca="false">IF(W247="",NA(),W247)</f>
        <v>#N/A</v>
      </c>
      <c r="AC247" s="19" t="e">
        <f aca="false">IF(W247="",NA(),Y247)</f>
        <v>#N/A</v>
      </c>
    </row>
    <row r="248" customFormat="false" ht="15" hidden="false" customHeight="false" outlineLevel="0" collapsed="false">
      <c r="A248" s="10"/>
      <c r="B248" s="10"/>
      <c r="C248" s="7"/>
      <c r="D248" s="7"/>
      <c r="E248" s="7"/>
      <c r="F248" s="7"/>
      <c r="G248" s="11"/>
      <c r="H248" s="12"/>
      <c r="I248" s="12"/>
      <c r="J248" s="12"/>
      <c r="K248" s="5"/>
      <c r="L248" s="5"/>
      <c r="M248" s="5"/>
      <c r="N248" s="7"/>
      <c r="O248" s="7"/>
      <c r="P248" s="13" t="str">
        <f aca="false">IF(C248="","",IF(ISNUMBER(SEARCH("JPY",C248)),100,10000))</f>
        <v/>
      </c>
      <c r="Q248" s="14" t="str">
        <f aca="false">IF(OR(C248="",H248="",J248=""),"",ROUND((J248-H248)*P248*IF(D248="Short",-1,1),1))</f>
        <v/>
      </c>
      <c r="R248" s="14" t="str">
        <f aca="false">IF(OR(C248="",H248="",I248=""),"",ROUND(ABS(H248-I248)*P248,1))</f>
        <v/>
      </c>
      <c r="S248" s="15" t="str">
        <f aca="false">IF(OR(R248="",G248="",K248=""),"",R248*K248*G248)</f>
        <v/>
      </c>
      <c r="T248" s="15" t="str">
        <f aca="false">IF(OR(Q248="",G248="",K248=""),"",Q248*K248*G248)</f>
        <v/>
      </c>
      <c r="U248" s="15" t="str">
        <f aca="false">IF(T248="","",T248+N(L248)-N(M248))</f>
        <v/>
      </c>
      <c r="V248" s="16" t="str">
        <f aca="false">IF(OR(U248="",N(S248)=0),"",U248/S248)</f>
        <v/>
      </c>
      <c r="W248" s="13" t="str">
        <f aca="false">IF(U248="","",COUNT($U$7:U248))</f>
        <v/>
      </c>
      <c r="X248" s="17" t="str">
        <f aca="false">IF(U248="","",DATE(YEAR(IF(B248="",A248,B248)),MONTH(IF(B248="",A248,B248)),1))</f>
        <v/>
      </c>
      <c r="Y248" s="15" t="str">
        <f aca="false">IF(U248="","",N($C$3)+SUM($U$7:U248))</f>
        <v/>
      </c>
      <c r="Z248" s="15" t="str">
        <f aca="false">IF(Y248="","",Y248-MAX(N($C$3),MAX($Y$7:Y248)))</f>
        <v/>
      </c>
      <c r="AA248" s="13" t="str">
        <f aca="false">IF(U248="","",IF(U248&gt;0,"Win",IF(U248&lt;0,"Loss","Scratch")))</f>
        <v/>
      </c>
      <c r="AB248" s="18" t="e">
        <f aca="false">IF(W248="",NA(),W248)</f>
        <v>#N/A</v>
      </c>
      <c r="AC248" s="19" t="e">
        <f aca="false">IF(W248="",NA(),Y248)</f>
        <v>#N/A</v>
      </c>
    </row>
    <row r="249" customFormat="false" ht="15" hidden="false" customHeight="false" outlineLevel="0" collapsed="false">
      <c r="A249" s="10"/>
      <c r="B249" s="10"/>
      <c r="C249" s="7"/>
      <c r="D249" s="7"/>
      <c r="E249" s="7"/>
      <c r="F249" s="7"/>
      <c r="G249" s="11"/>
      <c r="H249" s="12"/>
      <c r="I249" s="12"/>
      <c r="J249" s="12"/>
      <c r="K249" s="5"/>
      <c r="L249" s="5"/>
      <c r="M249" s="5"/>
      <c r="N249" s="7"/>
      <c r="O249" s="7"/>
      <c r="P249" s="13" t="str">
        <f aca="false">IF(C249="","",IF(ISNUMBER(SEARCH("JPY",C249)),100,10000))</f>
        <v/>
      </c>
      <c r="Q249" s="14" t="str">
        <f aca="false">IF(OR(C249="",H249="",J249=""),"",ROUND((J249-H249)*P249*IF(D249="Short",-1,1),1))</f>
        <v/>
      </c>
      <c r="R249" s="14" t="str">
        <f aca="false">IF(OR(C249="",H249="",I249=""),"",ROUND(ABS(H249-I249)*P249,1))</f>
        <v/>
      </c>
      <c r="S249" s="15" t="str">
        <f aca="false">IF(OR(R249="",G249="",K249=""),"",R249*K249*G249)</f>
        <v/>
      </c>
      <c r="T249" s="15" t="str">
        <f aca="false">IF(OR(Q249="",G249="",K249=""),"",Q249*K249*G249)</f>
        <v/>
      </c>
      <c r="U249" s="15" t="str">
        <f aca="false">IF(T249="","",T249+N(L249)-N(M249))</f>
        <v/>
      </c>
      <c r="V249" s="16" t="str">
        <f aca="false">IF(OR(U249="",N(S249)=0),"",U249/S249)</f>
        <v/>
      </c>
      <c r="W249" s="13" t="str">
        <f aca="false">IF(U249="","",COUNT($U$7:U249))</f>
        <v/>
      </c>
      <c r="X249" s="17" t="str">
        <f aca="false">IF(U249="","",DATE(YEAR(IF(B249="",A249,B249)),MONTH(IF(B249="",A249,B249)),1))</f>
        <v/>
      </c>
      <c r="Y249" s="15" t="str">
        <f aca="false">IF(U249="","",N($C$3)+SUM($U$7:U249))</f>
        <v/>
      </c>
      <c r="Z249" s="15" t="str">
        <f aca="false">IF(Y249="","",Y249-MAX(N($C$3),MAX($Y$7:Y249)))</f>
        <v/>
      </c>
      <c r="AA249" s="13" t="str">
        <f aca="false">IF(U249="","",IF(U249&gt;0,"Win",IF(U249&lt;0,"Loss","Scratch")))</f>
        <v/>
      </c>
      <c r="AB249" s="18" t="e">
        <f aca="false">IF(W249="",NA(),W249)</f>
        <v>#N/A</v>
      </c>
      <c r="AC249" s="19" t="e">
        <f aca="false">IF(W249="",NA(),Y249)</f>
        <v>#N/A</v>
      </c>
    </row>
    <row r="250" customFormat="false" ht="15" hidden="false" customHeight="false" outlineLevel="0" collapsed="false">
      <c r="A250" s="10"/>
      <c r="B250" s="10"/>
      <c r="C250" s="7"/>
      <c r="D250" s="7"/>
      <c r="E250" s="7"/>
      <c r="F250" s="7"/>
      <c r="G250" s="11"/>
      <c r="H250" s="12"/>
      <c r="I250" s="12"/>
      <c r="J250" s="12"/>
      <c r="K250" s="5"/>
      <c r="L250" s="5"/>
      <c r="M250" s="5"/>
      <c r="N250" s="7"/>
      <c r="O250" s="7"/>
      <c r="P250" s="13" t="str">
        <f aca="false">IF(C250="","",IF(ISNUMBER(SEARCH("JPY",C250)),100,10000))</f>
        <v/>
      </c>
      <c r="Q250" s="14" t="str">
        <f aca="false">IF(OR(C250="",H250="",J250=""),"",ROUND((J250-H250)*P250*IF(D250="Short",-1,1),1))</f>
        <v/>
      </c>
      <c r="R250" s="14" t="str">
        <f aca="false">IF(OR(C250="",H250="",I250=""),"",ROUND(ABS(H250-I250)*P250,1))</f>
        <v/>
      </c>
      <c r="S250" s="15" t="str">
        <f aca="false">IF(OR(R250="",G250="",K250=""),"",R250*K250*G250)</f>
        <v/>
      </c>
      <c r="T250" s="15" t="str">
        <f aca="false">IF(OR(Q250="",G250="",K250=""),"",Q250*K250*G250)</f>
        <v/>
      </c>
      <c r="U250" s="15" t="str">
        <f aca="false">IF(T250="","",T250+N(L250)-N(M250))</f>
        <v/>
      </c>
      <c r="V250" s="16" t="str">
        <f aca="false">IF(OR(U250="",N(S250)=0),"",U250/S250)</f>
        <v/>
      </c>
      <c r="W250" s="13" t="str">
        <f aca="false">IF(U250="","",COUNT($U$7:U250))</f>
        <v/>
      </c>
      <c r="X250" s="17" t="str">
        <f aca="false">IF(U250="","",DATE(YEAR(IF(B250="",A250,B250)),MONTH(IF(B250="",A250,B250)),1))</f>
        <v/>
      </c>
      <c r="Y250" s="15" t="str">
        <f aca="false">IF(U250="","",N($C$3)+SUM($U$7:U250))</f>
        <v/>
      </c>
      <c r="Z250" s="15" t="str">
        <f aca="false">IF(Y250="","",Y250-MAX(N($C$3),MAX($Y$7:Y250)))</f>
        <v/>
      </c>
      <c r="AA250" s="13" t="str">
        <f aca="false">IF(U250="","",IF(U250&gt;0,"Win",IF(U250&lt;0,"Loss","Scratch")))</f>
        <v/>
      </c>
      <c r="AB250" s="18" t="e">
        <f aca="false">IF(W250="",NA(),W250)</f>
        <v>#N/A</v>
      </c>
      <c r="AC250" s="19" t="e">
        <f aca="false">IF(W250="",NA(),Y250)</f>
        <v>#N/A</v>
      </c>
    </row>
    <row r="251" customFormat="false" ht="15" hidden="false" customHeight="false" outlineLevel="0" collapsed="false">
      <c r="A251" s="10"/>
      <c r="B251" s="10"/>
      <c r="C251" s="7"/>
      <c r="D251" s="7"/>
      <c r="E251" s="7"/>
      <c r="F251" s="7"/>
      <c r="G251" s="11"/>
      <c r="H251" s="12"/>
      <c r="I251" s="12"/>
      <c r="J251" s="12"/>
      <c r="K251" s="5"/>
      <c r="L251" s="5"/>
      <c r="M251" s="5"/>
      <c r="N251" s="7"/>
      <c r="O251" s="7"/>
      <c r="P251" s="13" t="str">
        <f aca="false">IF(C251="","",IF(ISNUMBER(SEARCH("JPY",C251)),100,10000))</f>
        <v/>
      </c>
      <c r="Q251" s="14" t="str">
        <f aca="false">IF(OR(C251="",H251="",J251=""),"",ROUND((J251-H251)*P251*IF(D251="Short",-1,1),1))</f>
        <v/>
      </c>
      <c r="R251" s="14" t="str">
        <f aca="false">IF(OR(C251="",H251="",I251=""),"",ROUND(ABS(H251-I251)*P251,1))</f>
        <v/>
      </c>
      <c r="S251" s="15" t="str">
        <f aca="false">IF(OR(R251="",G251="",K251=""),"",R251*K251*G251)</f>
        <v/>
      </c>
      <c r="T251" s="15" t="str">
        <f aca="false">IF(OR(Q251="",G251="",K251=""),"",Q251*K251*G251)</f>
        <v/>
      </c>
      <c r="U251" s="15" t="str">
        <f aca="false">IF(T251="","",T251+N(L251)-N(M251))</f>
        <v/>
      </c>
      <c r="V251" s="16" t="str">
        <f aca="false">IF(OR(U251="",N(S251)=0),"",U251/S251)</f>
        <v/>
      </c>
      <c r="W251" s="13" t="str">
        <f aca="false">IF(U251="","",COUNT($U$7:U251))</f>
        <v/>
      </c>
      <c r="X251" s="17" t="str">
        <f aca="false">IF(U251="","",DATE(YEAR(IF(B251="",A251,B251)),MONTH(IF(B251="",A251,B251)),1))</f>
        <v/>
      </c>
      <c r="Y251" s="15" t="str">
        <f aca="false">IF(U251="","",N($C$3)+SUM($U$7:U251))</f>
        <v/>
      </c>
      <c r="Z251" s="15" t="str">
        <f aca="false">IF(Y251="","",Y251-MAX(N($C$3),MAX($Y$7:Y251)))</f>
        <v/>
      </c>
      <c r="AA251" s="13" t="str">
        <f aca="false">IF(U251="","",IF(U251&gt;0,"Win",IF(U251&lt;0,"Loss","Scratch")))</f>
        <v/>
      </c>
      <c r="AB251" s="18" t="e">
        <f aca="false">IF(W251="",NA(),W251)</f>
        <v>#N/A</v>
      </c>
      <c r="AC251" s="19" t="e">
        <f aca="false">IF(W251="",NA(),Y251)</f>
        <v>#N/A</v>
      </c>
    </row>
    <row r="252" customFormat="false" ht="15" hidden="false" customHeight="false" outlineLevel="0" collapsed="false">
      <c r="A252" s="10"/>
      <c r="B252" s="10"/>
      <c r="C252" s="7"/>
      <c r="D252" s="7"/>
      <c r="E252" s="7"/>
      <c r="F252" s="7"/>
      <c r="G252" s="11"/>
      <c r="H252" s="12"/>
      <c r="I252" s="12"/>
      <c r="J252" s="12"/>
      <c r="K252" s="5"/>
      <c r="L252" s="5"/>
      <c r="M252" s="5"/>
      <c r="N252" s="7"/>
      <c r="O252" s="7"/>
      <c r="P252" s="13" t="str">
        <f aca="false">IF(C252="","",IF(ISNUMBER(SEARCH("JPY",C252)),100,10000))</f>
        <v/>
      </c>
      <c r="Q252" s="14" t="str">
        <f aca="false">IF(OR(C252="",H252="",J252=""),"",ROUND((J252-H252)*P252*IF(D252="Short",-1,1),1))</f>
        <v/>
      </c>
      <c r="R252" s="14" t="str">
        <f aca="false">IF(OR(C252="",H252="",I252=""),"",ROUND(ABS(H252-I252)*P252,1))</f>
        <v/>
      </c>
      <c r="S252" s="15" t="str">
        <f aca="false">IF(OR(R252="",G252="",K252=""),"",R252*K252*G252)</f>
        <v/>
      </c>
      <c r="T252" s="15" t="str">
        <f aca="false">IF(OR(Q252="",G252="",K252=""),"",Q252*K252*G252)</f>
        <v/>
      </c>
      <c r="U252" s="15" t="str">
        <f aca="false">IF(T252="","",T252+N(L252)-N(M252))</f>
        <v/>
      </c>
      <c r="V252" s="16" t="str">
        <f aca="false">IF(OR(U252="",N(S252)=0),"",U252/S252)</f>
        <v/>
      </c>
      <c r="W252" s="13" t="str">
        <f aca="false">IF(U252="","",COUNT($U$7:U252))</f>
        <v/>
      </c>
      <c r="X252" s="17" t="str">
        <f aca="false">IF(U252="","",DATE(YEAR(IF(B252="",A252,B252)),MONTH(IF(B252="",A252,B252)),1))</f>
        <v/>
      </c>
      <c r="Y252" s="15" t="str">
        <f aca="false">IF(U252="","",N($C$3)+SUM($U$7:U252))</f>
        <v/>
      </c>
      <c r="Z252" s="15" t="str">
        <f aca="false">IF(Y252="","",Y252-MAX(N($C$3),MAX($Y$7:Y252)))</f>
        <v/>
      </c>
      <c r="AA252" s="13" t="str">
        <f aca="false">IF(U252="","",IF(U252&gt;0,"Win",IF(U252&lt;0,"Loss","Scratch")))</f>
        <v/>
      </c>
      <c r="AB252" s="18" t="e">
        <f aca="false">IF(W252="",NA(),W252)</f>
        <v>#N/A</v>
      </c>
      <c r="AC252" s="19" t="e">
        <f aca="false">IF(W252="",NA(),Y252)</f>
        <v>#N/A</v>
      </c>
    </row>
    <row r="253" customFormat="false" ht="15" hidden="false" customHeight="false" outlineLevel="0" collapsed="false">
      <c r="A253" s="10"/>
      <c r="B253" s="10"/>
      <c r="C253" s="7"/>
      <c r="D253" s="7"/>
      <c r="E253" s="7"/>
      <c r="F253" s="7"/>
      <c r="G253" s="11"/>
      <c r="H253" s="12"/>
      <c r="I253" s="12"/>
      <c r="J253" s="12"/>
      <c r="K253" s="5"/>
      <c r="L253" s="5"/>
      <c r="M253" s="5"/>
      <c r="N253" s="7"/>
      <c r="O253" s="7"/>
      <c r="P253" s="13" t="str">
        <f aca="false">IF(C253="","",IF(ISNUMBER(SEARCH("JPY",C253)),100,10000))</f>
        <v/>
      </c>
      <c r="Q253" s="14" t="str">
        <f aca="false">IF(OR(C253="",H253="",J253=""),"",ROUND((J253-H253)*P253*IF(D253="Short",-1,1),1))</f>
        <v/>
      </c>
      <c r="R253" s="14" t="str">
        <f aca="false">IF(OR(C253="",H253="",I253=""),"",ROUND(ABS(H253-I253)*P253,1))</f>
        <v/>
      </c>
      <c r="S253" s="15" t="str">
        <f aca="false">IF(OR(R253="",G253="",K253=""),"",R253*K253*G253)</f>
        <v/>
      </c>
      <c r="T253" s="15" t="str">
        <f aca="false">IF(OR(Q253="",G253="",K253=""),"",Q253*K253*G253)</f>
        <v/>
      </c>
      <c r="U253" s="15" t="str">
        <f aca="false">IF(T253="","",T253+N(L253)-N(M253))</f>
        <v/>
      </c>
      <c r="V253" s="16" t="str">
        <f aca="false">IF(OR(U253="",N(S253)=0),"",U253/S253)</f>
        <v/>
      </c>
      <c r="W253" s="13" t="str">
        <f aca="false">IF(U253="","",COUNT($U$7:U253))</f>
        <v/>
      </c>
      <c r="X253" s="17" t="str">
        <f aca="false">IF(U253="","",DATE(YEAR(IF(B253="",A253,B253)),MONTH(IF(B253="",A253,B253)),1))</f>
        <v/>
      </c>
      <c r="Y253" s="15" t="str">
        <f aca="false">IF(U253="","",N($C$3)+SUM($U$7:U253))</f>
        <v/>
      </c>
      <c r="Z253" s="15" t="str">
        <f aca="false">IF(Y253="","",Y253-MAX(N($C$3),MAX($Y$7:Y253)))</f>
        <v/>
      </c>
      <c r="AA253" s="13" t="str">
        <f aca="false">IF(U253="","",IF(U253&gt;0,"Win",IF(U253&lt;0,"Loss","Scratch")))</f>
        <v/>
      </c>
      <c r="AB253" s="18" t="e">
        <f aca="false">IF(W253="",NA(),W253)</f>
        <v>#N/A</v>
      </c>
      <c r="AC253" s="19" t="e">
        <f aca="false">IF(W253="",NA(),Y253)</f>
        <v>#N/A</v>
      </c>
    </row>
    <row r="254" customFormat="false" ht="15" hidden="false" customHeight="false" outlineLevel="0" collapsed="false">
      <c r="A254" s="10"/>
      <c r="B254" s="10"/>
      <c r="C254" s="7"/>
      <c r="D254" s="7"/>
      <c r="E254" s="7"/>
      <c r="F254" s="7"/>
      <c r="G254" s="11"/>
      <c r="H254" s="12"/>
      <c r="I254" s="12"/>
      <c r="J254" s="12"/>
      <c r="K254" s="5"/>
      <c r="L254" s="5"/>
      <c r="M254" s="5"/>
      <c r="N254" s="7"/>
      <c r="O254" s="7"/>
      <c r="P254" s="13" t="str">
        <f aca="false">IF(C254="","",IF(ISNUMBER(SEARCH("JPY",C254)),100,10000))</f>
        <v/>
      </c>
      <c r="Q254" s="14" t="str">
        <f aca="false">IF(OR(C254="",H254="",J254=""),"",ROUND((J254-H254)*P254*IF(D254="Short",-1,1),1))</f>
        <v/>
      </c>
      <c r="R254" s="14" t="str">
        <f aca="false">IF(OR(C254="",H254="",I254=""),"",ROUND(ABS(H254-I254)*P254,1))</f>
        <v/>
      </c>
      <c r="S254" s="15" t="str">
        <f aca="false">IF(OR(R254="",G254="",K254=""),"",R254*K254*G254)</f>
        <v/>
      </c>
      <c r="T254" s="15" t="str">
        <f aca="false">IF(OR(Q254="",G254="",K254=""),"",Q254*K254*G254)</f>
        <v/>
      </c>
      <c r="U254" s="15" t="str">
        <f aca="false">IF(T254="","",T254+N(L254)-N(M254))</f>
        <v/>
      </c>
      <c r="V254" s="16" t="str">
        <f aca="false">IF(OR(U254="",N(S254)=0),"",U254/S254)</f>
        <v/>
      </c>
      <c r="W254" s="13" t="str">
        <f aca="false">IF(U254="","",COUNT($U$7:U254))</f>
        <v/>
      </c>
      <c r="X254" s="17" t="str">
        <f aca="false">IF(U254="","",DATE(YEAR(IF(B254="",A254,B254)),MONTH(IF(B254="",A254,B254)),1))</f>
        <v/>
      </c>
      <c r="Y254" s="15" t="str">
        <f aca="false">IF(U254="","",N($C$3)+SUM($U$7:U254))</f>
        <v/>
      </c>
      <c r="Z254" s="15" t="str">
        <f aca="false">IF(Y254="","",Y254-MAX(N($C$3),MAX($Y$7:Y254)))</f>
        <v/>
      </c>
      <c r="AA254" s="13" t="str">
        <f aca="false">IF(U254="","",IF(U254&gt;0,"Win",IF(U254&lt;0,"Loss","Scratch")))</f>
        <v/>
      </c>
      <c r="AB254" s="18" t="e">
        <f aca="false">IF(W254="",NA(),W254)</f>
        <v>#N/A</v>
      </c>
      <c r="AC254" s="19" t="e">
        <f aca="false">IF(W254="",NA(),Y254)</f>
        <v>#N/A</v>
      </c>
    </row>
    <row r="255" customFormat="false" ht="15" hidden="false" customHeight="false" outlineLevel="0" collapsed="false">
      <c r="A255" s="10"/>
      <c r="B255" s="10"/>
      <c r="C255" s="7"/>
      <c r="D255" s="7"/>
      <c r="E255" s="7"/>
      <c r="F255" s="7"/>
      <c r="G255" s="11"/>
      <c r="H255" s="12"/>
      <c r="I255" s="12"/>
      <c r="J255" s="12"/>
      <c r="K255" s="5"/>
      <c r="L255" s="5"/>
      <c r="M255" s="5"/>
      <c r="N255" s="7"/>
      <c r="O255" s="7"/>
      <c r="P255" s="13" t="str">
        <f aca="false">IF(C255="","",IF(ISNUMBER(SEARCH("JPY",C255)),100,10000))</f>
        <v/>
      </c>
      <c r="Q255" s="14" t="str">
        <f aca="false">IF(OR(C255="",H255="",J255=""),"",ROUND((J255-H255)*P255*IF(D255="Short",-1,1),1))</f>
        <v/>
      </c>
      <c r="R255" s="14" t="str">
        <f aca="false">IF(OR(C255="",H255="",I255=""),"",ROUND(ABS(H255-I255)*P255,1))</f>
        <v/>
      </c>
      <c r="S255" s="15" t="str">
        <f aca="false">IF(OR(R255="",G255="",K255=""),"",R255*K255*G255)</f>
        <v/>
      </c>
      <c r="T255" s="15" t="str">
        <f aca="false">IF(OR(Q255="",G255="",K255=""),"",Q255*K255*G255)</f>
        <v/>
      </c>
      <c r="U255" s="15" t="str">
        <f aca="false">IF(T255="","",T255+N(L255)-N(M255))</f>
        <v/>
      </c>
      <c r="V255" s="16" t="str">
        <f aca="false">IF(OR(U255="",N(S255)=0),"",U255/S255)</f>
        <v/>
      </c>
      <c r="W255" s="13" t="str">
        <f aca="false">IF(U255="","",COUNT($U$7:U255))</f>
        <v/>
      </c>
      <c r="X255" s="17" t="str">
        <f aca="false">IF(U255="","",DATE(YEAR(IF(B255="",A255,B255)),MONTH(IF(B255="",A255,B255)),1))</f>
        <v/>
      </c>
      <c r="Y255" s="15" t="str">
        <f aca="false">IF(U255="","",N($C$3)+SUM($U$7:U255))</f>
        <v/>
      </c>
      <c r="Z255" s="15" t="str">
        <f aca="false">IF(Y255="","",Y255-MAX(N($C$3),MAX($Y$7:Y255)))</f>
        <v/>
      </c>
      <c r="AA255" s="13" t="str">
        <f aca="false">IF(U255="","",IF(U255&gt;0,"Win",IF(U255&lt;0,"Loss","Scratch")))</f>
        <v/>
      </c>
      <c r="AB255" s="18" t="e">
        <f aca="false">IF(W255="",NA(),W255)</f>
        <v>#N/A</v>
      </c>
      <c r="AC255" s="19" t="e">
        <f aca="false">IF(W255="",NA(),Y255)</f>
        <v>#N/A</v>
      </c>
    </row>
    <row r="256" customFormat="false" ht="15" hidden="false" customHeight="false" outlineLevel="0" collapsed="false">
      <c r="A256" s="10"/>
      <c r="B256" s="10"/>
      <c r="C256" s="7"/>
      <c r="D256" s="7"/>
      <c r="E256" s="7"/>
      <c r="F256" s="7"/>
      <c r="G256" s="11"/>
      <c r="H256" s="12"/>
      <c r="I256" s="12"/>
      <c r="J256" s="12"/>
      <c r="K256" s="5"/>
      <c r="L256" s="5"/>
      <c r="M256" s="5"/>
      <c r="N256" s="7"/>
      <c r="O256" s="7"/>
      <c r="P256" s="13" t="str">
        <f aca="false">IF(C256="","",IF(ISNUMBER(SEARCH("JPY",C256)),100,10000))</f>
        <v/>
      </c>
      <c r="Q256" s="14" t="str">
        <f aca="false">IF(OR(C256="",H256="",J256=""),"",ROUND((J256-H256)*P256*IF(D256="Short",-1,1),1))</f>
        <v/>
      </c>
      <c r="R256" s="14" t="str">
        <f aca="false">IF(OR(C256="",H256="",I256=""),"",ROUND(ABS(H256-I256)*P256,1))</f>
        <v/>
      </c>
      <c r="S256" s="15" t="str">
        <f aca="false">IF(OR(R256="",G256="",K256=""),"",R256*K256*G256)</f>
        <v/>
      </c>
      <c r="T256" s="15" t="str">
        <f aca="false">IF(OR(Q256="",G256="",K256=""),"",Q256*K256*G256)</f>
        <v/>
      </c>
      <c r="U256" s="15" t="str">
        <f aca="false">IF(T256="","",T256+N(L256)-N(M256))</f>
        <v/>
      </c>
      <c r="V256" s="16" t="str">
        <f aca="false">IF(OR(U256="",N(S256)=0),"",U256/S256)</f>
        <v/>
      </c>
      <c r="W256" s="13" t="str">
        <f aca="false">IF(U256="","",COUNT($U$7:U256))</f>
        <v/>
      </c>
      <c r="X256" s="17" t="str">
        <f aca="false">IF(U256="","",DATE(YEAR(IF(B256="",A256,B256)),MONTH(IF(B256="",A256,B256)),1))</f>
        <v/>
      </c>
      <c r="Y256" s="15" t="str">
        <f aca="false">IF(U256="","",N($C$3)+SUM($U$7:U256))</f>
        <v/>
      </c>
      <c r="Z256" s="15" t="str">
        <f aca="false">IF(Y256="","",Y256-MAX(N($C$3),MAX($Y$7:Y256)))</f>
        <v/>
      </c>
      <c r="AA256" s="13" t="str">
        <f aca="false">IF(U256="","",IF(U256&gt;0,"Win",IF(U256&lt;0,"Loss","Scratch")))</f>
        <v/>
      </c>
      <c r="AB256" s="18" t="e">
        <f aca="false">IF(W256="",NA(),W256)</f>
        <v>#N/A</v>
      </c>
      <c r="AC256" s="19" t="e">
        <f aca="false">IF(W256="",NA(),Y256)</f>
        <v>#N/A</v>
      </c>
    </row>
    <row r="257" customFormat="false" ht="15" hidden="false" customHeight="false" outlineLevel="0" collapsed="false">
      <c r="A257" s="10"/>
      <c r="B257" s="10"/>
      <c r="C257" s="7"/>
      <c r="D257" s="7"/>
      <c r="E257" s="7"/>
      <c r="F257" s="7"/>
      <c r="G257" s="11"/>
      <c r="H257" s="12"/>
      <c r="I257" s="12"/>
      <c r="J257" s="12"/>
      <c r="K257" s="5"/>
      <c r="L257" s="5"/>
      <c r="M257" s="5"/>
      <c r="N257" s="7"/>
      <c r="O257" s="7"/>
      <c r="P257" s="13" t="str">
        <f aca="false">IF(C257="","",IF(ISNUMBER(SEARCH("JPY",C257)),100,10000))</f>
        <v/>
      </c>
      <c r="Q257" s="14" t="str">
        <f aca="false">IF(OR(C257="",H257="",J257=""),"",ROUND((J257-H257)*P257*IF(D257="Short",-1,1),1))</f>
        <v/>
      </c>
      <c r="R257" s="14" t="str">
        <f aca="false">IF(OR(C257="",H257="",I257=""),"",ROUND(ABS(H257-I257)*P257,1))</f>
        <v/>
      </c>
      <c r="S257" s="15" t="str">
        <f aca="false">IF(OR(R257="",G257="",K257=""),"",R257*K257*G257)</f>
        <v/>
      </c>
      <c r="T257" s="15" t="str">
        <f aca="false">IF(OR(Q257="",G257="",K257=""),"",Q257*K257*G257)</f>
        <v/>
      </c>
      <c r="U257" s="15" t="str">
        <f aca="false">IF(T257="","",T257+N(L257)-N(M257))</f>
        <v/>
      </c>
      <c r="V257" s="16" t="str">
        <f aca="false">IF(OR(U257="",N(S257)=0),"",U257/S257)</f>
        <v/>
      </c>
      <c r="W257" s="13" t="str">
        <f aca="false">IF(U257="","",COUNT($U$7:U257))</f>
        <v/>
      </c>
      <c r="X257" s="17" t="str">
        <f aca="false">IF(U257="","",DATE(YEAR(IF(B257="",A257,B257)),MONTH(IF(B257="",A257,B257)),1))</f>
        <v/>
      </c>
      <c r="Y257" s="15" t="str">
        <f aca="false">IF(U257="","",N($C$3)+SUM($U$7:U257))</f>
        <v/>
      </c>
      <c r="Z257" s="15" t="str">
        <f aca="false">IF(Y257="","",Y257-MAX(N($C$3),MAX($Y$7:Y257)))</f>
        <v/>
      </c>
      <c r="AA257" s="13" t="str">
        <f aca="false">IF(U257="","",IF(U257&gt;0,"Win",IF(U257&lt;0,"Loss","Scratch")))</f>
        <v/>
      </c>
      <c r="AB257" s="18" t="e">
        <f aca="false">IF(W257="",NA(),W257)</f>
        <v>#N/A</v>
      </c>
      <c r="AC257" s="19" t="e">
        <f aca="false">IF(W257="",NA(),Y257)</f>
        <v>#N/A</v>
      </c>
    </row>
    <row r="258" customFormat="false" ht="15" hidden="false" customHeight="false" outlineLevel="0" collapsed="false">
      <c r="A258" s="10"/>
      <c r="B258" s="10"/>
      <c r="C258" s="7"/>
      <c r="D258" s="7"/>
      <c r="E258" s="7"/>
      <c r="F258" s="7"/>
      <c r="G258" s="11"/>
      <c r="H258" s="12"/>
      <c r="I258" s="12"/>
      <c r="J258" s="12"/>
      <c r="K258" s="5"/>
      <c r="L258" s="5"/>
      <c r="M258" s="5"/>
      <c r="N258" s="7"/>
      <c r="O258" s="7"/>
      <c r="P258" s="13" t="str">
        <f aca="false">IF(C258="","",IF(ISNUMBER(SEARCH("JPY",C258)),100,10000))</f>
        <v/>
      </c>
      <c r="Q258" s="14" t="str">
        <f aca="false">IF(OR(C258="",H258="",J258=""),"",ROUND((J258-H258)*P258*IF(D258="Short",-1,1),1))</f>
        <v/>
      </c>
      <c r="R258" s="14" t="str">
        <f aca="false">IF(OR(C258="",H258="",I258=""),"",ROUND(ABS(H258-I258)*P258,1))</f>
        <v/>
      </c>
      <c r="S258" s="15" t="str">
        <f aca="false">IF(OR(R258="",G258="",K258=""),"",R258*K258*G258)</f>
        <v/>
      </c>
      <c r="T258" s="15" t="str">
        <f aca="false">IF(OR(Q258="",G258="",K258=""),"",Q258*K258*G258)</f>
        <v/>
      </c>
      <c r="U258" s="15" t="str">
        <f aca="false">IF(T258="","",T258+N(L258)-N(M258))</f>
        <v/>
      </c>
      <c r="V258" s="16" t="str">
        <f aca="false">IF(OR(U258="",N(S258)=0),"",U258/S258)</f>
        <v/>
      </c>
      <c r="W258" s="13" t="str">
        <f aca="false">IF(U258="","",COUNT($U$7:U258))</f>
        <v/>
      </c>
      <c r="X258" s="17" t="str">
        <f aca="false">IF(U258="","",DATE(YEAR(IF(B258="",A258,B258)),MONTH(IF(B258="",A258,B258)),1))</f>
        <v/>
      </c>
      <c r="Y258" s="15" t="str">
        <f aca="false">IF(U258="","",N($C$3)+SUM($U$7:U258))</f>
        <v/>
      </c>
      <c r="Z258" s="15" t="str">
        <f aca="false">IF(Y258="","",Y258-MAX(N($C$3),MAX($Y$7:Y258)))</f>
        <v/>
      </c>
      <c r="AA258" s="13" t="str">
        <f aca="false">IF(U258="","",IF(U258&gt;0,"Win",IF(U258&lt;0,"Loss","Scratch")))</f>
        <v/>
      </c>
      <c r="AB258" s="18" t="e">
        <f aca="false">IF(W258="",NA(),W258)</f>
        <v>#N/A</v>
      </c>
      <c r="AC258" s="19" t="e">
        <f aca="false">IF(W258="",NA(),Y258)</f>
        <v>#N/A</v>
      </c>
    </row>
    <row r="259" customFormat="false" ht="15" hidden="false" customHeight="false" outlineLevel="0" collapsed="false">
      <c r="A259" s="10"/>
      <c r="B259" s="10"/>
      <c r="C259" s="7"/>
      <c r="D259" s="7"/>
      <c r="E259" s="7"/>
      <c r="F259" s="7"/>
      <c r="G259" s="11"/>
      <c r="H259" s="12"/>
      <c r="I259" s="12"/>
      <c r="J259" s="12"/>
      <c r="K259" s="5"/>
      <c r="L259" s="5"/>
      <c r="M259" s="5"/>
      <c r="N259" s="7"/>
      <c r="O259" s="7"/>
      <c r="P259" s="13" t="str">
        <f aca="false">IF(C259="","",IF(ISNUMBER(SEARCH("JPY",C259)),100,10000))</f>
        <v/>
      </c>
      <c r="Q259" s="14" t="str">
        <f aca="false">IF(OR(C259="",H259="",J259=""),"",ROUND((J259-H259)*P259*IF(D259="Short",-1,1),1))</f>
        <v/>
      </c>
      <c r="R259" s="14" t="str">
        <f aca="false">IF(OR(C259="",H259="",I259=""),"",ROUND(ABS(H259-I259)*P259,1))</f>
        <v/>
      </c>
      <c r="S259" s="15" t="str">
        <f aca="false">IF(OR(R259="",G259="",K259=""),"",R259*K259*G259)</f>
        <v/>
      </c>
      <c r="T259" s="15" t="str">
        <f aca="false">IF(OR(Q259="",G259="",K259=""),"",Q259*K259*G259)</f>
        <v/>
      </c>
      <c r="U259" s="15" t="str">
        <f aca="false">IF(T259="","",T259+N(L259)-N(M259))</f>
        <v/>
      </c>
      <c r="V259" s="16" t="str">
        <f aca="false">IF(OR(U259="",N(S259)=0),"",U259/S259)</f>
        <v/>
      </c>
      <c r="W259" s="13" t="str">
        <f aca="false">IF(U259="","",COUNT($U$7:U259))</f>
        <v/>
      </c>
      <c r="X259" s="17" t="str">
        <f aca="false">IF(U259="","",DATE(YEAR(IF(B259="",A259,B259)),MONTH(IF(B259="",A259,B259)),1))</f>
        <v/>
      </c>
      <c r="Y259" s="15" t="str">
        <f aca="false">IF(U259="","",N($C$3)+SUM($U$7:U259))</f>
        <v/>
      </c>
      <c r="Z259" s="15" t="str">
        <f aca="false">IF(Y259="","",Y259-MAX(N($C$3),MAX($Y$7:Y259)))</f>
        <v/>
      </c>
      <c r="AA259" s="13" t="str">
        <f aca="false">IF(U259="","",IF(U259&gt;0,"Win",IF(U259&lt;0,"Loss","Scratch")))</f>
        <v/>
      </c>
      <c r="AB259" s="18" t="e">
        <f aca="false">IF(W259="",NA(),W259)</f>
        <v>#N/A</v>
      </c>
      <c r="AC259" s="19" t="e">
        <f aca="false">IF(W259="",NA(),Y259)</f>
        <v>#N/A</v>
      </c>
    </row>
    <row r="260" customFormat="false" ht="15" hidden="false" customHeight="false" outlineLevel="0" collapsed="false">
      <c r="A260" s="10"/>
      <c r="B260" s="10"/>
      <c r="C260" s="7"/>
      <c r="D260" s="7"/>
      <c r="E260" s="7"/>
      <c r="F260" s="7"/>
      <c r="G260" s="11"/>
      <c r="H260" s="12"/>
      <c r="I260" s="12"/>
      <c r="J260" s="12"/>
      <c r="K260" s="5"/>
      <c r="L260" s="5"/>
      <c r="M260" s="5"/>
      <c r="N260" s="7"/>
      <c r="O260" s="7"/>
      <c r="P260" s="13" t="str">
        <f aca="false">IF(C260="","",IF(ISNUMBER(SEARCH("JPY",C260)),100,10000))</f>
        <v/>
      </c>
      <c r="Q260" s="14" t="str">
        <f aca="false">IF(OR(C260="",H260="",J260=""),"",ROUND((J260-H260)*P260*IF(D260="Short",-1,1),1))</f>
        <v/>
      </c>
      <c r="R260" s="14" t="str">
        <f aca="false">IF(OR(C260="",H260="",I260=""),"",ROUND(ABS(H260-I260)*P260,1))</f>
        <v/>
      </c>
      <c r="S260" s="15" t="str">
        <f aca="false">IF(OR(R260="",G260="",K260=""),"",R260*K260*G260)</f>
        <v/>
      </c>
      <c r="T260" s="15" t="str">
        <f aca="false">IF(OR(Q260="",G260="",K260=""),"",Q260*K260*G260)</f>
        <v/>
      </c>
      <c r="U260" s="15" t="str">
        <f aca="false">IF(T260="","",T260+N(L260)-N(M260))</f>
        <v/>
      </c>
      <c r="V260" s="16" t="str">
        <f aca="false">IF(OR(U260="",N(S260)=0),"",U260/S260)</f>
        <v/>
      </c>
      <c r="W260" s="13" t="str">
        <f aca="false">IF(U260="","",COUNT($U$7:U260))</f>
        <v/>
      </c>
      <c r="X260" s="17" t="str">
        <f aca="false">IF(U260="","",DATE(YEAR(IF(B260="",A260,B260)),MONTH(IF(B260="",A260,B260)),1))</f>
        <v/>
      </c>
      <c r="Y260" s="15" t="str">
        <f aca="false">IF(U260="","",N($C$3)+SUM($U$7:U260))</f>
        <v/>
      </c>
      <c r="Z260" s="15" t="str">
        <f aca="false">IF(Y260="","",Y260-MAX(N($C$3),MAX($Y$7:Y260)))</f>
        <v/>
      </c>
      <c r="AA260" s="13" t="str">
        <f aca="false">IF(U260="","",IF(U260&gt;0,"Win",IF(U260&lt;0,"Loss","Scratch")))</f>
        <v/>
      </c>
      <c r="AB260" s="18" t="e">
        <f aca="false">IF(W260="",NA(),W260)</f>
        <v>#N/A</v>
      </c>
      <c r="AC260" s="19" t="e">
        <f aca="false">IF(W260="",NA(),Y260)</f>
        <v>#N/A</v>
      </c>
    </row>
    <row r="261" customFormat="false" ht="15" hidden="false" customHeight="false" outlineLevel="0" collapsed="false">
      <c r="A261" s="10"/>
      <c r="B261" s="10"/>
      <c r="C261" s="7"/>
      <c r="D261" s="7"/>
      <c r="E261" s="7"/>
      <c r="F261" s="7"/>
      <c r="G261" s="11"/>
      <c r="H261" s="12"/>
      <c r="I261" s="12"/>
      <c r="J261" s="12"/>
      <c r="K261" s="5"/>
      <c r="L261" s="5"/>
      <c r="M261" s="5"/>
      <c r="N261" s="7"/>
      <c r="O261" s="7"/>
      <c r="P261" s="13" t="str">
        <f aca="false">IF(C261="","",IF(ISNUMBER(SEARCH("JPY",C261)),100,10000))</f>
        <v/>
      </c>
      <c r="Q261" s="14" t="str">
        <f aca="false">IF(OR(C261="",H261="",J261=""),"",ROUND((J261-H261)*P261*IF(D261="Short",-1,1),1))</f>
        <v/>
      </c>
      <c r="R261" s="14" t="str">
        <f aca="false">IF(OR(C261="",H261="",I261=""),"",ROUND(ABS(H261-I261)*P261,1))</f>
        <v/>
      </c>
      <c r="S261" s="15" t="str">
        <f aca="false">IF(OR(R261="",G261="",K261=""),"",R261*K261*G261)</f>
        <v/>
      </c>
      <c r="T261" s="15" t="str">
        <f aca="false">IF(OR(Q261="",G261="",K261=""),"",Q261*K261*G261)</f>
        <v/>
      </c>
      <c r="U261" s="15" t="str">
        <f aca="false">IF(T261="","",T261+N(L261)-N(M261))</f>
        <v/>
      </c>
      <c r="V261" s="16" t="str">
        <f aca="false">IF(OR(U261="",N(S261)=0),"",U261/S261)</f>
        <v/>
      </c>
      <c r="W261" s="13" t="str">
        <f aca="false">IF(U261="","",COUNT($U$7:U261))</f>
        <v/>
      </c>
      <c r="X261" s="17" t="str">
        <f aca="false">IF(U261="","",DATE(YEAR(IF(B261="",A261,B261)),MONTH(IF(B261="",A261,B261)),1))</f>
        <v/>
      </c>
      <c r="Y261" s="15" t="str">
        <f aca="false">IF(U261="","",N($C$3)+SUM($U$7:U261))</f>
        <v/>
      </c>
      <c r="Z261" s="15" t="str">
        <f aca="false">IF(Y261="","",Y261-MAX(N($C$3),MAX($Y$7:Y261)))</f>
        <v/>
      </c>
      <c r="AA261" s="13" t="str">
        <f aca="false">IF(U261="","",IF(U261&gt;0,"Win",IF(U261&lt;0,"Loss","Scratch")))</f>
        <v/>
      </c>
      <c r="AB261" s="18" t="e">
        <f aca="false">IF(W261="",NA(),W261)</f>
        <v>#N/A</v>
      </c>
      <c r="AC261" s="19" t="e">
        <f aca="false">IF(W261="",NA(),Y261)</f>
        <v>#N/A</v>
      </c>
    </row>
    <row r="262" customFormat="false" ht="15" hidden="false" customHeight="false" outlineLevel="0" collapsed="false">
      <c r="A262" s="10"/>
      <c r="B262" s="10"/>
      <c r="C262" s="7"/>
      <c r="D262" s="7"/>
      <c r="E262" s="7"/>
      <c r="F262" s="7"/>
      <c r="G262" s="11"/>
      <c r="H262" s="12"/>
      <c r="I262" s="12"/>
      <c r="J262" s="12"/>
      <c r="K262" s="5"/>
      <c r="L262" s="5"/>
      <c r="M262" s="5"/>
      <c r="N262" s="7"/>
      <c r="O262" s="7"/>
      <c r="P262" s="13" t="str">
        <f aca="false">IF(C262="","",IF(ISNUMBER(SEARCH("JPY",C262)),100,10000))</f>
        <v/>
      </c>
      <c r="Q262" s="14" t="str">
        <f aca="false">IF(OR(C262="",H262="",J262=""),"",ROUND((J262-H262)*P262*IF(D262="Short",-1,1),1))</f>
        <v/>
      </c>
      <c r="R262" s="14" t="str">
        <f aca="false">IF(OR(C262="",H262="",I262=""),"",ROUND(ABS(H262-I262)*P262,1))</f>
        <v/>
      </c>
      <c r="S262" s="15" t="str">
        <f aca="false">IF(OR(R262="",G262="",K262=""),"",R262*K262*G262)</f>
        <v/>
      </c>
      <c r="T262" s="15" t="str">
        <f aca="false">IF(OR(Q262="",G262="",K262=""),"",Q262*K262*G262)</f>
        <v/>
      </c>
      <c r="U262" s="15" t="str">
        <f aca="false">IF(T262="","",T262+N(L262)-N(M262))</f>
        <v/>
      </c>
      <c r="V262" s="16" t="str">
        <f aca="false">IF(OR(U262="",N(S262)=0),"",U262/S262)</f>
        <v/>
      </c>
      <c r="W262" s="13" t="str">
        <f aca="false">IF(U262="","",COUNT($U$7:U262))</f>
        <v/>
      </c>
      <c r="X262" s="17" t="str">
        <f aca="false">IF(U262="","",DATE(YEAR(IF(B262="",A262,B262)),MONTH(IF(B262="",A262,B262)),1))</f>
        <v/>
      </c>
      <c r="Y262" s="15" t="str">
        <f aca="false">IF(U262="","",N($C$3)+SUM($U$7:U262))</f>
        <v/>
      </c>
      <c r="Z262" s="15" t="str">
        <f aca="false">IF(Y262="","",Y262-MAX(N($C$3),MAX($Y$7:Y262)))</f>
        <v/>
      </c>
      <c r="AA262" s="13" t="str">
        <f aca="false">IF(U262="","",IF(U262&gt;0,"Win",IF(U262&lt;0,"Loss","Scratch")))</f>
        <v/>
      </c>
      <c r="AB262" s="18" t="e">
        <f aca="false">IF(W262="",NA(),W262)</f>
        <v>#N/A</v>
      </c>
      <c r="AC262" s="19" t="e">
        <f aca="false">IF(W262="",NA(),Y262)</f>
        <v>#N/A</v>
      </c>
    </row>
    <row r="263" customFormat="false" ht="15" hidden="false" customHeight="false" outlineLevel="0" collapsed="false">
      <c r="A263" s="10"/>
      <c r="B263" s="10"/>
      <c r="C263" s="7"/>
      <c r="D263" s="7"/>
      <c r="E263" s="7"/>
      <c r="F263" s="7"/>
      <c r="G263" s="11"/>
      <c r="H263" s="12"/>
      <c r="I263" s="12"/>
      <c r="J263" s="12"/>
      <c r="K263" s="5"/>
      <c r="L263" s="5"/>
      <c r="M263" s="5"/>
      <c r="N263" s="7"/>
      <c r="O263" s="7"/>
      <c r="P263" s="13" t="str">
        <f aca="false">IF(C263="","",IF(ISNUMBER(SEARCH("JPY",C263)),100,10000))</f>
        <v/>
      </c>
      <c r="Q263" s="14" t="str">
        <f aca="false">IF(OR(C263="",H263="",J263=""),"",ROUND((J263-H263)*P263*IF(D263="Short",-1,1),1))</f>
        <v/>
      </c>
      <c r="R263" s="14" t="str">
        <f aca="false">IF(OR(C263="",H263="",I263=""),"",ROUND(ABS(H263-I263)*P263,1))</f>
        <v/>
      </c>
      <c r="S263" s="15" t="str">
        <f aca="false">IF(OR(R263="",G263="",K263=""),"",R263*K263*G263)</f>
        <v/>
      </c>
      <c r="T263" s="15" t="str">
        <f aca="false">IF(OR(Q263="",G263="",K263=""),"",Q263*K263*G263)</f>
        <v/>
      </c>
      <c r="U263" s="15" t="str">
        <f aca="false">IF(T263="","",T263+N(L263)-N(M263))</f>
        <v/>
      </c>
      <c r="V263" s="16" t="str">
        <f aca="false">IF(OR(U263="",N(S263)=0),"",U263/S263)</f>
        <v/>
      </c>
      <c r="W263" s="13" t="str">
        <f aca="false">IF(U263="","",COUNT($U$7:U263))</f>
        <v/>
      </c>
      <c r="X263" s="17" t="str">
        <f aca="false">IF(U263="","",DATE(YEAR(IF(B263="",A263,B263)),MONTH(IF(B263="",A263,B263)),1))</f>
        <v/>
      </c>
      <c r="Y263" s="15" t="str">
        <f aca="false">IF(U263="","",N($C$3)+SUM($U$7:U263))</f>
        <v/>
      </c>
      <c r="Z263" s="15" t="str">
        <f aca="false">IF(Y263="","",Y263-MAX(N($C$3),MAX($Y$7:Y263)))</f>
        <v/>
      </c>
      <c r="AA263" s="13" t="str">
        <f aca="false">IF(U263="","",IF(U263&gt;0,"Win",IF(U263&lt;0,"Loss","Scratch")))</f>
        <v/>
      </c>
      <c r="AB263" s="18" t="e">
        <f aca="false">IF(W263="",NA(),W263)</f>
        <v>#N/A</v>
      </c>
      <c r="AC263" s="19" t="e">
        <f aca="false">IF(W263="",NA(),Y263)</f>
        <v>#N/A</v>
      </c>
    </row>
    <row r="264" customFormat="false" ht="15" hidden="false" customHeight="false" outlineLevel="0" collapsed="false">
      <c r="A264" s="10"/>
      <c r="B264" s="10"/>
      <c r="C264" s="7"/>
      <c r="D264" s="7"/>
      <c r="E264" s="7"/>
      <c r="F264" s="7"/>
      <c r="G264" s="11"/>
      <c r="H264" s="12"/>
      <c r="I264" s="12"/>
      <c r="J264" s="12"/>
      <c r="K264" s="5"/>
      <c r="L264" s="5"/>
      <c r="M264" s="5"/>
      <c r="N264" s="7"/>
      <c r="O264" s="7"/>
      <c r="P264" s="13" t="str">
        <f aca="false">IF(C264="","",IF(ISNUMBER(SEARCH("JPY",C264)),100,10000))</f>
        <v/>
      </c>
      <c r="Q264" s="14" t="str">
        <f aca="false">IF(OR(C264="",H264="",J264=""),"",ROUND((J264-H264)*P264*IF(D264="Short",-1,1),1))</f>
        <v/>
      </c>
      <c r="R264" s="14" t="str">
        <f aca="false">IF(OR(C264="",H264="",I264=""),"",ROUND(ABS(H264-I264)*P264,1))</f>
        <v/>
      </c>
      <c r="S264" s="15" t="str">
        <f aca="false">IF(OR(R264="",G264="",K264=""),"",R264*K264*G264)</f>
        <v/>
      </c>
      <c r="T264" s="15" t="str">
        <f aca="false">IF(OR(Q264="",G264="",K264=""),"",Q264*K264*G264)</f>
        <v/>
      </c>
      <c r="U264" s="15" t="str">
        <f aca="false">IF(T264="","",T264+N(L264)-N(M264))</f>
        <v/>
      </c>
      <c r="V264" s="16" t="str">
        <f aca="false">IF(OR(U264="",N(S264)=0),"",U264/S264)</f>
        <v/>
      </c>
      <c r="W264" s="13" t="str">
        <f aca="false">IF(U264="","",COUNT($U$7:U264))</f>
        <v/>
      </c>
      <c r="X264" s="17" t="str">
        <f aca="false">IF(U264="","",DATE(YEAR(IF(B264="",A264,B264)),MONTH(IF(B264="",A264,B264)),1))</f>
        <v/>
      </c>
      <c r="Y264" s="15" t="str">
        <f aca="false">IF(U264="","",N($C$3)+SUM($U$7:U264))</f>
        <v/>
      </c>
      <c r="Z264" s="15" t="str">
        <f aca="false">IF(Y264="","",Y264-MAX(N($C$3),MAX($Y$7:Y264)))</f>
        <v/>
      </c>
      <c r="AA264" s="13" t="str">
        <f aca="false">IF(U264="","",IF(U264&gt;0,"Win",IF(U264&lt;0,"Loss","Scratch")))</f>
        <v/>
      </c>
      <c r="AB264" s="18" t="e">
        <f aca="false">IF(W264="",NA(),W264)</f>
        <v>#N/A</v>
      </c>
      <c r="AC264" s="19" t="e">
        <f aca="false">IF(W264="",NA(),Y264)</f>
        <v>#N/A</v>
      </c>
    </row>
    <row r="265" customFormat="false" ht="15" hidden="false" customHeight="false" outlineLevel="0" collapsed="false">
      <c r="A265" s="10"/>
      <c r="B265" s="10"/>
      <c r="C265" s="7"/>
      <c r="D265" s="7"/>
      <c r="E265" s="7"/>
      <c r="F265" s="7"/>
      <c r="G265" s="11"/>
      <c r="H265" s="12"/>
      <c r="I265" s="12"/>
      <c r="J265" s="12"/>
      <c r="K265" s="5"/>
      <c r="L265" s="5"/>
      <c r="M265" s="5"/>
      <c r="N265" s="7"/>
      <c r="O265" s="7"/>
      <c r="P265" s="13" t="str">
        <f aca="false">IF(C265="","",IF(ISNUMBER(SEARCH("JPY",C265)),100,10000))</f>
        <v/>
      </c>
      <c r="Q265" s="14" t="str">
        <f aca="false">IF(OR(C265="",H265="",J265=""),"",ROUND((J265-H265)*P265*IF(D265="Short",-1,1),1))</f>
        <v/>
      </c>
      <c r="R265" s="14" t="str">
        <f aca="false">IF(OR(C265="",H265="",I265=""),"",ROUND(ABS(H265-I265)*P265,1))</f>
        <v/>
      </c>
      <c r="S265" s="15" t="str">
        <f aca="false">IF(OR(R265="",G265="",K265=""),"",R265*K265*G265)</f>
        <v/>
      </c>
      <c r="T265" s="15" t="str">
        <f aca="false">IF(OR(Q265="",G265="",K265=""),"",Q265*K265*G265)</f>
        <v/>
      </c>
      <c r="U265" s="15" t="str">
        <f aca="false">IF(T265="","",T265+N(L265)-N(M265))</f>
        <v/>
      </c>
      <c r="V265" s="16" t="str">
        <f aca="false">IF(OR(U265="",N(S265)=0),"",U265/S265)</f>
        <v/>
      </c>
      <c r="W265" s="13" t="str">
        <f aca="false">IF(U265="","",COUNT($U$7:U265))</f>
        <v/>
      </c>
      <c r="X265" s="17" t="str">
        <f aca="false">IF(U265="","",DATE(YEAR(IF(B265="",A265,B265)),MONTH(IF(B265="",A265,B265)),1))</f>
        <v/>
      </c>
      <c r="Y265" s="15" t="str">
        <f aca="false">IF(U265="","",N($C$3)+SUM($U$7:U265))</f>
        <v/>
      </c>
      <c r="Z265" s="15" t="str">
        <f aca="false">IF(Y265="","",Y265-MAX(N($C$3),MAX($Y$7:Y265)))</f>
        <v/>
      </c>
      <c r="AA265" s="13" t="str">
        <f aca="false">IF(U265="","",IF(U265&gt;0,"Win",IF(U265&lt;0,"Loss","Scratch")))</f>
        <v/>
      </c>
      <c r="AB265" s="18" t="e">
        <f aca="false">IF(W265="",NA(),W265)</f>
        <v>#N/A</v>
      </c>
      <c r="AC265" s="19" t="e">
        <f aca="false">IF(W265="",NA(),Y265)</f>
        <v>#N/A</v>
      </c>
    </row>
    <row r="266" customFormat="false" ht="15" hidden="false" customHeight="false" outlineLevel="0" collapsed="false">
      <c r="A266" s="10"/>
      <c r="B266" s="10"/>
      <c r="C266" s="7"/>
      <c r="D266" s="7"/>
      <c r="E266" s="7"/>
      <c r="F266" s="7"/>
      <c r="G266" s="11"/>
      <c r="H266" s="12"/>
      <c r="I266" s="12"/>
      <c r="J266" s="12"/>
      <c r="K266" s="5"/>
      <c r="L266" s="5"/>
      <c r="M266" s="5"/>
      <c r="N266" s="7"/>
      <c r="O266" s="7"/>
      <c r="P266" s="13" t="str">
        <f aca="false">IF(C266="","",IF(ISNUMBER(SEARCH("JPY",C266)),100,10000))</f>
        <v/>
      </c>
      <c r="Q266" s="14" t="str">
        <f aca="false">IF(OR(C266="",H266="",J266=""),"",ROUND((J266-H266)*P266*IF(D266="Short",-1,1),1))</f>
        <v/>
      </c>
      <c r="R266" s="14" t="str">
        <f aca="false">IF(OR(C266="",H266="",I266=""),"",ROUND(ABS(H266-I266)*P266,1))</f>
        <v/>
      </c>
      <c r="S266" s="15" t="str">
        <f aca="false">IF(OR(R266="",G266="",K266=""),"",R266*K266*G266)</f>
        <v/>
      </c>
      <c r="T266" s="15" t="str">
        <f aca="false">IF(OR(Q266="",G266="",K266=""),"",Q266*K266*G266)</f>
        <v/>
      </c>
      <c r="U266" s="15" t="str">
        <f aca="false">IF(T266="","",T266+N(L266)-N(M266))</f>
        <v/>
      </c>
      <c r="V266" s="16" t="str">
        <f aca="false">IF(OR(U266="",N(S266)=0),"",U266/S266)</f>
        <v/>
      </c>
      <c r="W266" s="13" t="str">
        <f aca="false">IF(U266="","",COUNT($U$7:U266))</f>
        <v/>
      </c>
      <c r="X266" s="17" t="str">
        <f aca="false">IF(U266="","",DATE(YEAR(IF(B266="",A266,B266)),MONTH(IF(B266="",A266,B266)),1))</f>
        <v/>
      </c>
      <c r="Y266" s="15" t="str">
        <f aca="false">IF(U266="","",N($C$3)+SUM($U$7:U266))</f>
        <v/>
      </c>
      <c r="Z266" s="15" t="str">
        <f aca="false">IF(Y266="","",Y266-MAX(N($C$3),MAX($Y$7:Y266)))</f>
        <v/>
      </c>
      <c r="AA266" s="13" t="str">
        <f aca="false">IF(U266="","",IF(U266&gt;0,"Win",IF(U266&lt;0,"Loss","Scratch")))</f>
        <v/>
      </c>
      <c r="AB266" s="18" t="e">
        <f aca="false">IF(W266="",NA(),W266)</f>
        <v>#N/A</v>
      </c>
      <c r="AC266" s="19" t="e">
        <f aca="false">IF(W266="",NA(),Y266)</f>
        <v>#N/A</v>
      </c>
    </row>
    <row r="267" customFormat="false" ht="15" hidden="false" customHeight="false" outlineLevel="0" collapsed="false">
      <c r="A267" s="10"/>
      <c r="B267" s="10"/>
      <c r="C267" s="7"/>
      <c r="D267" s="7"/>
      <c r="E267" s="7"/>
      <c r="F267" s="7"/>
      <c r="G267" s="11"/>
      <c r="H267" s="12"/>
      <c r="I267" s="12"/>
      <c r="J267" s="12"/>
      <c r="K267" s="5"/>
      <c r="L267" s="5"/>
      <c r="M267" s="5"/>
      <c r="N267" s="7"/>
      <c r="O267" s="7"/>
      <c r="P267" s="13" t="str">
        <f aca="false">IF(C267="","",IF(ISNUMBER(SEARCH("JPY",C267)),100,10000))</f>
        <v/>
      </c>
      <c r="Q267" s="14" t="str">
        <f aca="false">IF(OR(C267="",H267="",J267=""),"",ROUND((J267-H267)*P267*IF(D267="Short",-1,1),1))</f>
        <v/>
      </c>
      <c r="R267" s="14" t="str">
        <f aca="false">IF(OR(C267="",H267="",I267=""),"",ROUND(ABS(H267-I267)*P267,1))</f>
        <v/>
      </c>
      <c r="S267" s="15" t="str">
        <f aca="false">IF(OR(R267="",G267="",K267=""),"",R267*K267*G267)</f>
        <v/>
      </c>
      <c r="T267" s="15" t="str">
        <f aca="false">IF(OR(Q267="",G267="",K267=""),"",Q267*K267*G267)</f>
        <v/>
      </c>
      <c r="U267" s="15" t="str">
        <f aca="false">IF(T267="","",T267+N(L267)-N(M267))</f>
        <v/>
      </c>
      <c r="V267" s="16" t="str">
        <f aca="false">IF(OR(U267="",N(S267)=0),"",U267/S267)</f>
        <v/>
      </c>
      <c r="W267" s="13" t="str">
        <f aca="false">IF(U267="","",COUNT($U$7:U267))</f>
        <v/>
      </c>
      <c r="X267" s="17" t="str">
        <f aca="false">IF(U267="","",DATE(YEAR(IF(B267="",A267,B267)),MONTH(IF(B267="",A267,B267)),1))</f>
        <v/>
      </c>
      <c r="Y267" s="15" t="str">
        <f aca="false">IF(U267="","",N($C$3)+SUM($U$7:U267))</f>
        <v/>
      </c>
      <c r="Z267" s="15" t="str">
        <f aca="false">IF(Y267="","",Y267-MAX(N($C$3),MAX($Y$7:Y267)))</f>
        <v/>
      </c>
      <c r="AA267" s="13" t="str">
        <f aca="false">IF(U267="","",IF(U267&gt;0,"Win",IF(U267&lt;0,"Loss","Scratch")))</f>
        <v/>
      </c>
      <c r="AB267" s="18" t="e">
        <f aca="false">IF(W267="",NA(),W267)</f>
        <v>#N/A</v>
      </c>
      <c r="AC267" s="19" t="e">
        <f aca="false">IF(W267="",NA(),Y267)</f>
        <v>#N/A</v>
      </c>
    </row>
    <row r="268" customFormat="false" ht="15" hidden="false" customHeight="false" outlineLevel="0" collapsed="false">
      <c r="A268" s="10"/>
      <c r="B268" s="10"/>
      <c r="C268" s="7"/>
      <c r="D268" s="7"/>
      <c r="E268" s="7"/>
      <c r="F268" s="7"/>
      <c r="G268" s="11"/>
      <c r="H268" s="12"/>
      <c r="I268" s="12"/>
      <c r="J268" s="12"/>
      <c r="K268" s="5"/>
      <c r="L268" s="5"/>
      <c r="M268" s="5"/>
      <c r="N268" s="7"/>
      <c r="O268" s="7"/>
      <c r="P268" s="13" t="str">
        <f aca="false">IF(C268="","",IF(ISNUMBER(SEARCH("JPY",C268)),100,10000))</f>
        <v/>
      </c>
      <c r="Q268" s="14" t="str">
        <f aca="false">IF(OR(C268="",H268="",J268=""),"",ROUND((J268-H268)*P268*IF(D268="Short",-1,1),1))</f>
        <v/>
      </c>
      <c r="R268" s="14" t="str">
        <f aca="false">IF(OR(C268="",H268="",I268=""),"",ROUND(ABS(H268-I268)*P268,1))</f>
        <v/>
      </c>
      <c r="S268" s="15" t="str">
        <f aca="false">IF(OR(R268="",G268="",K268=""),"",R268*K268*G268)</f>
        <v/>
      </c>
      <c r="T268" s="15" t="str">
        <f aca="false">IF(OR(Q268="",G268="",K268=""),"",Q268*K268*G268)</f>
        <v/>
      </c>
      <c r="U268" s="15" t="str">
        <f aca="false">IF(T268="","",T268+N(L268)-N(M268))</f>
        <v/>
      </c>
      <c r="V268" s="16" t="str">
        <f aca="false">IF(OR(U268="",N(S268)=0),"",U268/S268)</f>
        <v/>
      </c>
      <c r="W268" s="13" t="str">
        <f aca="false">IF(U268="","",COUNT($U$7:U268))</f>
        <v/>
      </c>
      <c r="X268" s="17" t="str">
        <f aca="false">IF(U268="","",DATE(YEAR(IF(B268="",A268,B268)),MONTH(IF(B268="",A268,B268)),1))</f>
        <v/>
      </c>
      <c r="Y268" s="15" t="str">
        <f aca="false">IF(U268="","",N($C$3)+SUM($U$7:U268))</f>
        <v/>
      </c>
      <c r="Z268" s="15" t="str">
        <f aca="false">IF(Y268="","",Y268-MAX(N($C$3),MAX($Y$7:Y268)))</f>
        <v/>
      </c>
      <c r="AA268" s="13" t="str">
        <f aca="false">IF(U268="","",IF(U268&gt;0,"Win",IF(U268&lt;0,"Loss","Scratch")))</f>
        <v/>
      </c>
      <c r="AB268" s="18" t="e">
        <f aca="false">IF(W268="",NA(),W268)</f>
        <v>#N/A</v>
      </c>
      <c r="AC268" s="19" t="e">
        <f aca="false">IF(W268="",NA(),Y268)</f>
        <v>#N/A</v>
      </c>
    </row>
    <row r="269" customFormat="false" ht="15" hidden="false" customHeight="false" outlineLevel="0" collapsed="false">
      <c r="A269" s="10"/>
      <c r="B269" s="10"/>
      <c r="C269" s="7"/>
      <c r="D269" s="7"/>
      <c r="E269" s="7"/>
      <c r="F269" s="7"/>
      <c r="G269" s="11"/>
      <c r="H269" s="12"/>
      <c r="I269" s="12"/>
      <c r="J269" s="12"/>
      <c r="K269" s="5"/>
      <c r="L269" s="5"/>
      <c r="M269" s="5"/>
      <c r="N269" s="7"/>
      <c r="O269" s="7"/>
      <c r="P269" s="13" t="str">
        <f aca="false">IF(C269="","",IF(ISNUMBER(SEARCH("JPY",C269)),100,10000))</f>
        <v/>
      </c>
      <c r="Q269" s="14" t="str">
        <f aca="false">IF(OR(C269="",H269="",J269=""),"",ROUND((J269-H269)*P269*IF(D269="Short",-1,1),1))</f>
        <v/>
      </c>
      <c r="R269" s="14" t="str">
        <f aca="false">IF(OR(C269="",H269="",I269=""),"",ROUND(ABS(H269-I269)*P269,1))</f>
        <v/>
      </c>
      <c r="S269" s="15" t="str">
        <f aca="false">IF(OR(R269="",G269="",K269=""),"",R269*K269*G269)</f>
        <v/>
      </c>
      <c r="T269" s="15" t="str">
        <f aca="false">IF(OR(Q269="",G269="",K269=""),"",Q269*K269*G269)</f>
        <v/>
      </c>
      <c r="U269" s="15" t="str">
        <f aca="false">IF(T269="","",T269+N(L269)-N(M269))</f>
        <v/>
      </c>
      <c r="V269" s="16" t="str">
        <f aca="false">IF(OR(U269="",N(S269)=0),"",U269/S269)</f>
        <v/>
      </c>
      <c r="W269" s="13" t="str">
        <f aca="false">IF(U269="","",COUNT($U$7:U269))</f>
        <v/>
      </c>
      <c r="X269" s="17" t="str">
        <f aca="false">IF(U269="","",DATE(YEAR(IF(B269="",A269,B269)),MONTH(IF(B269="",A269,B269)),1))</f>
        <v/>
      </c>
      <c r="Y269" s="15" t="str">
        <f aca="false">IF(U269="","",N($C$3)+SUM($U$7:U269))</f>
        <v/>
      </c>
      <c r="Z269" s="15" t="str">
        <f aca="false">IF(Y269="","",Y269-MAX(N($C$3),MAX($Y$7:Y269)))</f>
        <v/>
      </c>
      <c r="AA269" s="13" t="str">
        <f aca="false">IF(U269="","",IF(U269&gt;0,"Win",IF(U269&lt;0,"Loss","Scratch")))</f>
        <v/>
      </c>
      <c r="AB269" s="18" t="e">
        <f aca="false">IF(W269="",NA(),W269)</f>
        <v>#N/A</v>
      </c>
      <c r="AC269" s="19" t="e">
        <f aca="false">IF(W269="",NA(),Y269)</f>
        <v>#N/A</v>
      </c>
    </row>
    <row r="270" customFormat="false" ht="15" hidden="false" customHeight="false" outlineLevel="0" collapsed="false">
      <c r="A270" s="10"/>
      <c r="B270" s="10"/>
      <c r="C270" s="7"/>
      <c r="D270" s="7"/>
      <c r="E270" s="7"/>
      <c r="F270" s="7"/>
      <c r="G270" s="11"/>
      <c r="H270" s="12"/>
      <c r="I270" s="12"/>
      <c r="J270" s="12"/>
      <c r="K270" s="5"/>
      <c r="L270" s="5"/>
      <c r="M270" s="5"/>
      <c r="N270" s="7"/>
      <c r="O270" s="7"/>
      <c r="P270" s="13" t="str">
        <f aca="false">IF(C270="","",IF(ISNUMBER(SEARCH("JPY",C270)),100,10000))</f>
        <v/>
      </c>
      <c r="Q270" s="14" t="str">
        <f aca="false">IF(OR(C270="",H270="",J270=""),"",ROUND((J270-H270)*P270*IF(D270="Short",-1,1),1))</f>
        <v/>
      </c>
      <c r="R270" s="14" t="str">
        <f aca="false">IF(OR(C270="",H270="",I270=""),"",ROUND(ABS(H270-I270)*P270,1))</f>
        <v/>
      </c>
      <c r="S270" s="15" t="str">
        <f aca="false">IF(OR(R270="",G270="",K270=""),"",R270*K270*G270)</f>
        <v/>
      </c>
      <c r="T270" s="15" t="str">
        <f aca="false">IF(OR(Q270="",G270="",K270=""),"",Q270*K270*G270)</f>
        <v/>
      </c>
      <c r="U270" s="15" t="str">
        <f aca="false">IF(T270="","",T270+N(L270)-N(M270))</f>
        <v/>
      </c>
      <c r="V270" s="16" t="str">
        <f aca="false">IF(OR(U270="",N(S270)=0),"",U270/S270)</f>
        <v/>
      </c>
      <c r="W270" s="13" t="str">
        <f aca="false">IF(U270="","",COUNT($U$7:U270))</f>
        <v/>
      </c>
      <c r="X270" s="17" t="str">
        <f aca="false">IF(U270="","",DATE(YEAR(IF(B270="",A270,B270)),MONTH(IF(B270="",A270,B270)),1))</f>
        <v/>
      </c>
      <c r="Y270" s="15" t="str">
        <f aca="false">IF(U270="","",N($C$3)+SUM($U$7:U270))</f>
        <v/>
      </c>
      <c r="Z270" s="15" t="str">
        <f aca="false">IF(Y270="","",Y270-MAX(N($C$3),MAX($Y$7:Y270)))</f>
        <v/>
      </c>
      <c r="AA270" s="13" t="str">
        <f aca="false">IF(U270="","",IF(U270&gt;0,"Win",IF(U270&lt;0,"Loss","Scratch")))</f>
        <v/>
      </c>
      <c r="AB270" s="18" t="e">
        <f aca="false">IF(W270="",NA(),W270)</f>
        <v>#N/A</v>
      </c>
      <c r="AC270" s="19" t="e">
        <f aca="false">IF(W270="",NA(),Y270)</f>
        <v>#N/A</v>
      </c>
    </row>
    <row r="271" customFormat="false" ht="15" hidden="false" customHeight="false" outlineLevel="0" collapsed="false">
      <c r="A271" s="10"/>
      <c r="B271" s="10"/>
      <c r="C271" s="7"/>
      <c r="D271" s="7"/>
      <c r="E271" s="7"/>
      <c r="F271" s="7"/>
      <c r="G271" s="11"/>
      <c r="H271" s="12"/>
      <c r="I271" s="12"/>
      <c r="J271" s="12"/>
      <c r="K271" s="5"/>
      <c r="L271" s="5"/>
      <c r="M271" s="5"/>
      <c r="N271" s="7"/>
      <c r="O271" s="7"/>
      <c r="P271" s="13" t="str">
        <f aca="false">IF(C271="","",IF(ISNUMBER(SEARCH("JPY",C271)),100,10000))</f>
        <v/>
      </c>
      <c r="Q271" s="14" t="str">
        <f aca="false">IF(OR(C271="",H271="",J271=""),"",ROUND((J271-H271)*P271*IF(D271="Short",-1,1),1))</f>
        <v/>
      </c>
      <c r="R271" s="14" t="str">
        <f aca="false">IF(OR(C271="",H271="",I271=""),"",ROUND(ABS(H271-I271)*P271,1))</f>
        <v/>
      </c>
      <c r="S271" s="15" t="str">
        <f aca="false">IF(OR(R271="",G271="",K271=""),"",R271*K271*G271)</f>
        <v/>
      </c>
      <c r="T271" s="15" t="str">
        <f aca="false">IF(OR(Q271="",G271="",K271=""),"",Q271*K271*G271)</f>
        <v/>
      </c>
      <c r="U271" s="15" t="str">
        <f aca="false">IF(T271="","",T271+N(L271)-N(M271))</f>
        <v/>
      </c>
      <c r="V271" s="16" t="str">
        <f aca="false">IF(OR(U271="",N(S271)=0),"",U271/S271)</f>
        <v/>
      </c>
      <c r="W271" s="13" t="str">
        <f aca="false">IF(U271="","",COUNT($U$7:U271))</f>
        <v/>
      </c>
      <c r="X271" s="17" t="str">
        <f aca="false">IF(U271="","",DATE(YEAR(IF(B271="",A271,B271)),MONTH(IF(B271="",A271,B271)),1))</f>
        <v/>
      </c>
      <c r="Y271" s="15" t="str">
        <f aca="false">IF(U271="","",N($C$3)+SUM($U$7:U271))</f>
        <v/>
      </c>
      <c r="Z271" s="15" t="str">
        <f aca="false">IF(Y271="","",Y271-MAX(N($C$3),MAX($Y$7:Y271)))</f>
        <v/>
      </c>
      <c r="AA271" s="13" t="str">
        <f aca="false">IF(U271="","",IF(U271&gt;0,"Win",IF(U271&lt;0,"Loss","Scratch")))</f>
        <v/>
      </c>
      <c r="AB271" s="18" t="e">
        <f aca="false">IF(W271="",NA(),W271)</f>
        <v>#N/A</v>
      </c>
      <c r="AC271" s="19" t="e">
        <f aca="false">IF(W271="",NA(),Y271)</f>
        <v>#N/A</v>
      </c>
    </row>
    <row r="272" customFormat="false" ht="15" hidden="false" customHeight="false" outlineLevel="0" collapsed="false">
      <c r="A272" s="10"/>
      <c r="B272" s="10"/>
      <c r="C272" s="7"/>
      <c r="D272" s="7"/>
      <c r="E272" s="7"/>
      <c r="F272" s="7"/>
      <c r="G272" s="11"/>
      <c r="H272" s="12"/>
      <c r="I272" s="12"/>
      <c r="J272" s="12"/>
      <c r="K272" s="5"/>
      <c r="L272" s="5"/>
      <c r="M272" s="5"/>
      <c r="N272" s="7"/>
      <c r="O272" s="7"/>
      <c r="P272" s="13" t="str">
        <f aca="false">IF(C272="","",IF(ISNUMBER(SEARCH("JPY",C272)),100,10000))</f>
        <v/>
      </c>
      <c r="Q272" s="14" t="str">
        <f aca="false">IF(OR(C272="",H272="",J272=""),"",ROUND((J272-H272)*P272*IF(D272="Short",-1,1),1))</f>
        <v/>
      </c>
      <c r="R272" s="14" t="str">
        <f aca="false">IF(OR(C272="",H272="",I272=""),"",ROUND(ABS(H272-I272)*P272,1))</f>
        <v/>
      </c>
      <c r="S272" s="15" t="str">
        <f aca="false">IF(OR(R272="",G272="",K272=""),"",R272*K272*G272)</f>
        <v/>
      </c>
      <c r="T272" s="15" t="str">
        <f aca="false">IF(OR(Q272="",G272="",K272=""),"",Q272*K272*G272)</f>
        <v/>
      </c>
      <c r="U272" s="15" t="str">
        <f aca="false">IF(T272="","",T272+N(L272)-N(M272))</f>
        <v/>
      </c>
      <c r="V272" s="16" t="str">
        <f aca="false">IF(OR(U272="",N(S272)=0),"",U272/S272)</f>
        <v/>
      </c>
      <c r="W272" s="13" t="str">
        <f aca="false">IF(U272="","",COUNT($U$7:U272))</f>
        <v/>
      </c>
      <c r="X272" s="17" t="str">
        <f aca="false">IF(U272="","",DATE(YEAR(IF(B272="",A272,B272)),MONTH(IF(B272="",A272,B272)),1))</f>
        <v/>
      </c>
      <c r="Y272" s="15" t="str">
        <f aca="false">IF(U272="","",N($C$3)+SUM($U$7:U272))</f>
        <v/>
      </c>
      <c r="Z272" s="15" t="str">
        <f aca="false">IF(Y272="","",Y272-MAX(N($C$3),MAX($Y$7:Y272)))</f>
        <v/>
      </c>
      <c r="AA272" s="13" t="str">
        <f aca="false">IF(U272="","",IF(U272&gt;0,"Win",IF(U272&lt;0,"Loss","Scratch")))</f>
        <v/>
      </c>
      <c r="AB272" s="18" t="e">
        <f aca="false">IF(W272="",NA(),W272)</f>
        <v>#N/A</v>
      </c>
      <c r="AC272" s="19" t="e">
        <f aca="false">IF(W272="",NA(),Y272)</f>
        <v>#N/A</v>
      </c>
    </row>
    <row r="273" customFormat="false" ht="15" hidden="false" customHeight="false" outlineLevel="0" collapsed="false">
      <c r="A273" s="10"/>
      <c r="B273" s="10"/>
      <c r="C273" s="7"/>
      <c r="D273" s="7"/>
      <c r="E273" s="7"/>
      <c r="F273" s="7"/>
      <c r="G273" s="11"/>
      <c r="H273" s="12"/>
      <c r="I273" s="12"/>
      <c r="J273" s="12"/>
      <c r="K273" s="5"/>
      <c r="L273" s="5"/>
      <c r="M273" s="5"/>
      <c r="N273" s="7"/>
      <c r="O273" s="7"/>
      <c r="P273" s="13" t="str">
        <f aca="false">IF(C273="","",IF(ISNUMBER(SEARCH("JPY",C273)),100,10000))</f>
        <v/>
      </c>
      <c r="Q273" s="14" t="str">
        <f aca="false">IF(OR(C273="",H273="",J273=""),"",ROUND((J273-H273)*P273*IF(D273="Short",-1,1),1))</f>
        <v/>
      </c>
      <c r="R273" s="14" t="str">
        <f aca="false">IF(OR(C273="",H273="",I273=""),"",ROUND(ABS(H273-I273)*P273,1))</f>
        <v/>
      </c>
      <c r="S273" s="15" t="str">
        <f aca="false">IF(OR(R273="",G273="",K273=""),"",R273*K273*G273)</f>
        <v/>
      </c>
      <c r="T273" s="15" t="str">
        <f aca="false">IF(OR(Q273="",G273="",K273=""),"",Q273*K273*G273)</f>
        <v/>
      </c>
      <c r="U273" s="15" t="str">
        <f aca="false">IF(T273="","",T273+N(L273)-N(M273))</f>
        <v/>
      </c>
      <c r="V273" s="16" t="str">
        <f aca="false">IF(OR(U273="",N(S273)=0),"",U273/S273)</f>
        <v/>
      </c>
      <c r="W273" s="13" t="str">
        <f aca="false">IF(U273="","",COUNT($U$7:U273))</f>
        <v/>
      </c>
      <c r="X273" s="17" t="str">
        <f aca="false">IF(U273="","",DATE(YEAR(IF(B273="",A273,B273)),MONTH(IF(B273="",A273,B273)),1))</f>
        <v/>
      </c>
      <c r="Y273" s="15" t="str">
        <f aca="false">IF(U273="","",N($C$3)+SUM($U$7:U273))</f>
        <v/>
      </c>
      <c r="Z273" s="15" t="str">
        <f aca="false">IF(Y273="","",Y273-MAX(N($C$3),MAX($Y$7:Y273)))</f>
        <v/>
      </c>
      <c r="AA273" s="13" t="str">
        <f aca="false">IF(U273="","",IF(U273&gt;0,"Win",IF(U273&lt;0,"Loss","Scratch")))</f>
        <v/>
      </c>
      <c r="AB273" s="18" t="e">
        <f aca="false">IF(W273="",NA(),W273)</f>
        <v>#N/A</v>
      </c>
      <c r="AC273" s="19" t="e">
        <f aca="false">IF(W273="",NA(),Y273)</f>
        <v>#N/A</v>
      </c>
    </row>
    <row r="274" customFormat="false" ht="15" hidden="false" customHeight="false" outlineLevel="0" collapsed="false">
      <c r="A274" s="10"/>
      <c r="B274" s="10"/>
      <c r="C274" s="7"/>
      <c r="D274" s="7"/>
      <c r="E274" s="7"/>
      <c r="F274" s="7"/>
      <c r="G274" s="11"/>
      <c r="H274" s="12"/>
      <c r="I274" s="12"/>
      <c r="J274" s="12"/>
      <c r="K274" s="5"/>
      <c r="L274" s="5"/>
      <c r="M274" s="5"/>
      <c r="N274" s="7"/>
      <c r="O274" s="7"/>
      <c r="P274" s="13" t="str">
        <f aca="false">IF(C274="","",IF(ISNUMBER(SEARCH("JPY",C274)),100,10000))</f>
        <v/>
      </c>
      <c r="Q274" s="14" t="str">
        <f aca="false">IF(OR(C274="",H274="",J274=""),"",ROUND((J274-H274)*P274*IF(D274="Short",-1,1),1))</f>
        <v/>
      </c>
      <c r="R274" s="14" t="str">
        <f aca="false">IF(OR(C274="",H274="",I274=""),"",ROUND(ABS(H274-I274)*P274,1))</f>
        <v/>
      </c>
      <c r="S274" s="15" t="str">
        <f aca="false">IF(OR(R274="",G274="",K274=""),"",R274*K274*G274)</f>
        <v/>
      </c>
      <c r="T274" s="15" t="str">
        <f aca="false">IF(OR(Q274="",G274="",K274=""),"",Q274*K274*G274)</f>
        <v/>
      </c>
      <c r="U274" s="15" t="str">
        <f aca="false">IF(T274="","",T274+N(L274)-N(M274))</f>
        <v/>
      </c>
      <c r="V274" s="16" t="str">
        <f aca="false">IF(OR(U274="",N(S274)=0),"",U274/S274)</f>
        <v/>
      </c>
      <c r="W274" s="13" t="str">
        <f aca="false">IF(U274="","",COUNT($U$7:U274))</f>
        <v/>
      </c>
      <c r="X274" s="17" t="str">
        <f aca="false">IF(U274="","",DATE(YEAR(IF(B274="",A274,B274)),MONTH(IF(B274="",A274,B274)),1))</f>
        <v/>
      </c>
      <c r="Y274" s="15" t="str">
        <f aca="false">IF(U274="","",N($C$3)+SUM($U$7:U274))</f>
        <v/>
      </c>
      <c r="Z274" s="15" t="str">
        <f aca="false">IF(Y274="","",Y274-MAX(N($C$3),MAX($Y$7:Y274)))</f>
        <v/>
      </c>
      <c r="AA274" s="13" t="str">
        <f aca="false">IF(U274="","",IF(U274&gt;0,"Win",IF(U274&lt;0,"Loss","Scratch")))</f>
        <v/>
      </c>
      <c r="AB274" s="18" t="e">
        <f aca="false">IF(W274="",NA(),W274)</f>
        <v>#N/A</v>
      </c>
      <c r="AC274" s="19" t="e">
        <f aca="false">IF(W274="",NA(),Y274)</f>
        <v>#N/A</v>
      </c>
    </row>
    <row r="275" customFormat="false" ht="15" hidden="false" customHeight="false" outlineLevel="0" collapsed="false">
      <c r="A275" s="10"/>
      <c r="B275" s="10"/>
      <c r="C275" s="7"/>
      <c r="D275" s="7"/>
      <c r="E275" s="7"/>
      <c r="F275" s="7"/>
      <c r="G275" s="11"/>
      <c r="H275" s="12"/>
      <c r="I275" s="12"/>
      <c r="J275" s="12"/>
      <c r="K275" s="5"/>
      <c r="L275" s="5"/>
      <c r="M275" s="5"/>
      <c r="N275" s="7"/>
      <c r="O275" s="7"/>
      <c r="P275" s="13" t="str">
        <f aca="false">IF(C275="","",IF(ISNUMBER(SEARCH("JPY",C275)),100,10000))</f>
        <v/>
      </c>
      <c r="Q275" s="14" t="str">
        <f aca="false">IF(OR(C275="",H275="",J275=""),"",ROUND((J275-H275)*P275*IF(D275="Short",-1,1),1))</f>
        <v/>
      </c>
      <c r="R275" s="14" t="str">
        <f aca="false">IF(OR(C275="",H275="",I275=""),"",ROUND(ABS(H275-I275)*P275,1))</f>
        <v/>
      </c>
      <c r="S275" s="15" t="str">
        <f aca="false">IF(OR(R275="",G275="",K275=""),"",R275*K275*G275)</f>
        <v/>
      </c>
      <c r="T275" s="15" t="str">
        <f aca="false">IF(OR(Q275="",G275="",K275=""),"",Q275*K275*G275)</f>
        <v/>
      </c>
      <c r="U275" s="15" t="str">
        <f aca="false">IF(T275="","",T275+N(L275)-N(M275))</f>
        <v/>
      </c>
      <c r="V275" s="16" t="str">
        <f aca="false">IF(OR(U275="",N(S275)=0),"",U275/S275)</f>
        <v/>
      </c>
      <c r="W275" s="13" t="str">
        <f aca="false">IF(U275="","",COUNT($U$7:U275))</f>
        <v/>
      </c>
      <c r="X275" s="17" t="str">
        <f aca="false">IF(U275="","",DATE(YEAR(IF(B275="",A275,B275)),MONTH(IF(B275="",A275,B275)),1))</f>
        <v/>
      </c>
      <c r="Y275" s="15" t="str">
        <f aca="false">IF(U275="","",N($C$3)+SUM($U$7:U275))</f>
        <v/>
      </c>
      <c r="Z275" s="15" t="str">
        <f aca="false">IF(Y275="","",Y275-MAX(N($C$3),MAX($Y$7:Y275)))</f>
        <v/>
      </c>
      <c r="AA275" s="13" t="str">
        <f aca="false">IF(U275="","",IF(U275&gt;0,"Win",IF(U275&lt;0,"Loss","Scratch")))</f>
        <v/>
      </c>
      <c r="AB275" s="18" t="e">
        <f aca="false">IF(W275="",NA(),W275)</f>
        <v>#N/A</v>
      </c>
      <c r="AC275" s="19" t="e">
        <f aca="false">IF(W275="",NA(),Y275)</f>
        <v>#N/A</v>
      </c>
    </row>
    <row r="276" customFormat="false" ht="15" hidden="false" customHeight="false" outlineLevel="0" collapsed="false">
      <c r="A276" s="10"/>
      <c r="B276" s="10"/>
      <c r="C276" s="7"/>
      <c r="D276" s="7"/>
      <c r="E276" s="7"/>
      <c r="F276" s="7"/>
      <c r="G276" s="11"/>
      <c r="H276" s="12"/>
      <c r="I276" s="12"/>
      <c r="J276" s="12"/>
      <c r="K276" s="5"/>
      <c r="L276" s="5"/>
      <c r="M276" s="5"/>
      <c r="N276" s="7"/>
      <c r="O276" s="7"/>
      <c r="P276" s="13" t="str">
        <f aca="false">IF(C276="","",IF(ISNUMBER(SEARCH("JPY",C276)),100,10000))</f>
        <v/>
      </c>
      <c r="Q276" s="14" t="str">
        <f aca="false">IF(OR(C276="",H276="",J276=""),"",ROUND((J276-H276)*P276*IF(D276="Short",-1,1),1))</f>
        <v/>
      </c>
      <c r="R276" s="14" t="str">
        <f aca="false">IF(OR(C276="",H276="",I276=""),"",ROUND(ABS(H276-I276)*P276,1))</f>
        <v/>
      </c>
      <c r="S276" s="15" t="str">
        <f aca="false">IF(OR(R276="",G276="",K276=""),"",R276*K276*G276)</f>
        <v/>
      </c>
      <c r="T276" s="15" t="str">
        <f aca="false">IF(OR(Q276="",G276="",K276=""),"",Q276*K276*G276)</f>
        <v/>
      </c>
      <c r="U276" s="15" t="str">
        <f aca="false">IF(T276="","",T276+N(L276)-N(M276))</f>
        <v/>
      </c>
      <c r="V276" s="16" t="str">
        <f aca="false">IF(OR(U276="",N(S276)=0),"",U276/S276)</f>
        <v/>
      </c>
      <c r="W276" s="13" t="str">
        <f aca="false">IF(U276="","",COUNT($U$7:U276))</f>
        <v/>
      </c>
      <c r="X276" s="17" t="str">
        <f aca="false">IF(U276="","",DATE(YEAR(IF(B276="",A276,B276)),MONTH(IF(B276="",A276,B276)),1))</f>
        <v/>
      </c>
      <c r="Y276" s="15" t="str">
        <f aca="false">IF(U276="","",N($C$3)+SUM($U$7:U276))</f>
        <v/>
      </c>
      <c r="Z276" s="15" t="str">
        <f aca="false">IF(Y276="","",Y276-MAX(N($C$3),MAX($Y$7:Y276)))</f>
        <v/>
      </c>
      <c r="AA276" s="13" t="str">
        <f aca="false">IF(U276="","",IF(U276&gt;0,"Win",IF(U276&lt;0,"Loss","Scratch")))</f>
        <v/>
      </c>
      <c r="AB276" s="18" t="e">
        <f aca="false">IF(W276="",NA(),W276)</f>
        <v>#N/A</v>
      </c>
      <c r="AC276" s="19" t="e">
        <f aca="false">IF(W276="",NA(),Y276)</f>
        <v>#N/A</v>
      </c>
    </row>
    <row r="277" customFormat="false" ht="15" hidden="false" customHeight="false" outlineLevel="0" collapsed="false">
      <c r="A277" s="10"/>
      <c r="B277" s="10"/>
      <c r="C277" s="7"/>
      <c r="D277" s="7"/>
      <c r="E277" s="7"/>
      <c r="F277" s="7"/>
      <c r="G277" s="11"/>
      <c r="H277" s="12"/>
      <c r="I277" s="12"/>
      <c r="J277" s="12"/>
      <c r="K277" s="5"/>
      <c r="L277" s="5"/>
      <c r="M277" s="5"/>
      <c r="N277" s="7"/>
      <c r="O277" s="7"/>
      <c r="P277" s="13" t="str">
        <f aca="false">IF(C277="","",IF(ISNUMBER(SEARCH("JPY",C277)),100,10000))</f>
        <v/>
      </c>
      <c r="Q277" s="14" t="str">
        <f aca="false">IF(OR(C277="",H277="",J277=""),"",ROUND((J277-H277)*P277*IF(D277="Short",-1,1),1))</f>
        <v/>
      </c>
      <c r="R277" s="14" t="str">
        <f aca="false">IF(OR(C277="",H277="",I277=""),"",ROUND(ABS(H277-I277)*P277,1))</f>
        <v/>
      </c>
      <c r="S277" s="15" t="str">
        <f aca="false">IF(OR(R277="",G277="",K277=""),"",R277*K277*G277)</f>
        <v/>
      </c>
      <c r="T277" s="15" t="str">
        <f aca="false">IF(OR(Q277="",G277="",K277=""),"",Q277*K277*G277)</f>
        <v/>
      </c>
      <c r="U277" s="15" t="str">
        <f aca="false">IF(T277="","",T277+N(L277)-N(M277))</f>
        <v/>
      </c>
      <c r="V277" s="16" t="str">
        <f aca="false">IF(OR(U277="",N(S277)=0),"",U277/S277)</f>
        <v/>
      </c>
      <c r="W277" s="13" t="str">
        <f aca="false">IF(U277="","",COUNT($U$7:U277))</f>
        <v/>
      </c>
      <c r="X277" s="17" t="str">
        <f aca="false">IF(U277="","",DATE(YEAR(IF(B277="",A277,B277)),MONTH(IF(B277="",A277,B277)),1))</f>
        <v/>
      </c>
      <c r="Y277" s="15" t="str">
        <f aca="false">IF(U277="","",N($C$3)+SUM($U$7:U277))</f>
        <v/>
      </c>
      <c r="Z277" s="15" t="str">
        <f aca="false">IF(Y277="","",Y277-MAX(N($C$3),MAX($Y$7:Y277)))</f>
        <v/>
      </c>
      <c r="AA277" s="13" t="str">
        <f aca="false">IF(U277="","",IF(U277&gt;0,"Win",IF(U277&lt;0,"Loss","Scratch")))</f>
        <v/>
      </c>
      <c r="AB277" s="18" t="e">
        <f aca="false">IF(W277="",NA(),W277)</f>
        <v>#N/A</v>
      </c>
      <c r="AC277" s="19" t="e">
        <f aca="false">IF(W277="",NA(),Y277)</f>
        <v>#N/A</v>
      </c>
    </row>
    <row r="278" customFormat="false" ht="15" hidden="false" customHeight="false" outlineLevel="0" collapsed="false">
      <c r="A278" s="10"/>
      <c r="B278" s="10"/>
      <c r="C278" s="7"/>
      <c r="D278" s="7"/>
      <c r="E278" s="7"/>
      <c r="F278" s="7"/>
      <c r="G278" s="11"/>
      <c r="H278" s="12"/>
      <c r="I278" s="12"/>
      <c r="J278" s="12"/>
      <c r="K278" s="5"/>
      <c r="L278" s="5"/>
      <c r="M278" s="5"/>
      <c r="N278" s="7"/>
      <c r="O278" s="7"/>
      <c r="P278" s="13" t="str">
        <f aca="false">IF(C278="","",IF(ISNUMBER(SEARCH("JPY",C278)),100,10000))</f>
        <v/>
      </c>
      <c r="Q278" s="14" t="str">
        <f aca="false">IF(OR(C278="",H278="",J278=""),"",ROUND((J278-H278)*P278*IF(D278="Short",-1,1),1))</f>
        <v/>
      </c>
      <c r="R278" s="14" t="str">
        <f aca="false">IF(OR(C278="",H278="",I278=""),"",ROUND(ABS(H278-I278)*P278,1))</f>
        <v/>
      </c>
      <c r="S278" s="15" t="str">
        <f aca="false">IF(OR(R278="",G278="",K278=""),"",R278*K278*G278)</f>
        <v/>
      </c>
      <c r="T278" s="15" t="str">
        <f aca="false">IF(OR(Q278="",G278="",K278=""),"",Q278*K278*G278)</f>
        <v/>
      </c>
      <c r="U278" s="15" t="str">
        <f aca="false">IF(T278="","",T278+N(L278)-N(M278))</f>
        <v/>
      </c>
      <c r="V278" s="16" t="str">
        <f aca="false">IF(OR(U278="",N(S278)=0),"",U278/S278)</f>
        <v/>
      </c>
      <c r="W278" s="13" t="str">
        <f aca="false">IF(U278="","",COUNT($U$7:U278))</f>
        <v/>
      </c>
      <c r="X278" s="17" t="str">
        <f aca="false">IF(U278="","",DATE(YEAR(IF(B278="",A278,B278)),MONTH(IF(B278="",A278,B278)),1))</f>
        <v/>
      </c>
      <c r="Y278" s="15" t="str">
        <f aca="false">IF(U278="","",N($C$3)+SUM($U$7:U278))</f>
        <v/>
      </c>
      <c r="Z278" s="15" t="str">
        <f aca="false">IF(Y278="","",Y278-MAX(N($C$3),MAX($Y$7:Y278)))</f>
        <v/>
      </c>
      <c r="AA278" s="13" t="str">
        <f aca="false">IF(U278="","",IF(U278&gt;0,"Win",IF(U278&lt;0,"Loss","Scratch")))</f>
        <v/>
      </c>
      <c r="AB278" s="18" t="e">
        <f aca="false">IF(W278="",NA(),W278)</f>
        <v>#N/A</v>
      </c>
      <c r="AC278" s="19" t="e">
        <f aca="false">IF(W278="",NA(),Y278)</f>
        <v>#N/A</v>
      </c>
    </row>
    <row r="279" customFormat="false" ht="15" hidden="false" customHeight="false" outlineLevel="0" collapsed="false">
      <c r="A279" s="10"/>
      <c r="B279" s="10"/>
      <c r="C279" s="7"/>
      <c r="D279" s="7"/>
      <c r="E279" s="7"/>
      <c r="F279" s="7"/>
      <c r="G279" s="11"/>
      <c r="H279" s="12"/>
      <c r="I279" s="12"/>
      <c r="J279" s="12"/>
      <c r="K279" s="5"/>
      <c r="L279" s="5"/>
      <c r="M279" s="5"/>
      <c r="N279" s="7"/>
      <c r="O279" s="7"/>
      <c r="P279" s="13" t="str">
        <f aca="false">IF(C279="","",IF(ISNUMBER(SEARCH("JPY",C279)),100,10000))</f>
        <v/>
      </c>
      <c r="Q279" s="14" t="str">
        <f aca="false">IF(OR(C279="",H279="",J279=""),"",ROUND((J279-H279)*P279*IF(D279="Short",-1,1),1))</f>
        <v/>
      </c>
      <c r="R279" s="14" t="str">
        <f aca="false">IF(OR(C279="",H279="",I279=""),"",ROUND(ABS(H279-I279)*P279,1))</f>
        <v/>
      </c>
      <c r="S279" s="15" t="str">
        <f aca="false">IF(OR(R279="",G279="",K279=""),"",R279*K279*G279)</f>
        <v/>
      </c>
      <c r="T279" s="15" t="str">
        <f aca="false">IF(OR(Q279="",G279="",K279=""),"",Q279*K279*G279)</f>
        <v/>
      </c>
      <c r="U279" s="15" t="str">
        <f aca="false">IF(T279="","",T279+N(L279)-N(M279))</f>
        <v/>
      </c>
      <c r="V279" s="16" t="str">
        <f aca="false">IF(OR(U279="",N(S279)=0),"",U279/S279)</f>
        <v/>
      </c>
      <c r="W279" s="13" t="str">
        <f aca="false">IF(U279="","",COUNT($U$7:U279))</f>
        <v/>
      </c>
      <c r="X279" s="17" t="str">
        <f aca="false">IF(U279="","",DATE(YEAR(IF(B279="",A279,B279)),MONTH(IF(B279="",A279,B279)),1))</f>
        <v/>
      </c>
      <c r="Y279" s="15" t="str">
        <f aca="false">IF(U279="","",N($C$3)+SUM($U$7:U279))</f>
        <v/>
      </c>
      <c r="Z279" s="15" t="str">
        <f aca="false">IF(Y279="","",Y279-MAX(N($C$3),MAX($Y$7:Y279)))</f>
        <v/>
      </c>
      <c r="AA279" s="13" t="str">
        <f aca="false">IF(U279="","",IF(U279&gt;0,"Win",IF(U279&lt;0,"Loss","Scratch")))</f>
        <v/>
      </c>
      <c r="AB279" s="18" t="e">
        <f aca="false">IF(W279="",NA(),W279)</f>
        <v>#N/A</v>
      </c>
      <c r="AC279" s="19" t="e">
        <f aca="false">IF(W279="",NA(),Y279)</f>
        <v>#N/A</v>
      </c>
    </row>
    <row r="280" customFormat="false" ht="15" hidden="false" customHeight="false" outlineLevel="0" collapsed="false">
      <c r="A280" s="10"/>
      <c r="B280" s="10"/>
      <c r="C280" s="7"/>
      <c r="D280" s="7"/>
      <c r="E280" s="7"/>
      <c r="F280" s="7"/>
      <c r="G280" s="11"/>
      <c r="H280" s="12"/>
      <c r="I280" s="12"/>
      <c r="J280" s="12"/>
      <c r="K280" s="5"/>
      <c r="L280" s="5"/>
      <c r="M280" s="5"/>
      <c r="N280" s="7"/>
      <c r="O280" s="7"/>
      <c r="P280" s="13" t="str">
        <f aca="false">IF(C280="","",IF(ISNUMBER(SEARCH("JPY",C280)),100,10000))</f>
        <v/>
      </c>
      <c r="Q280" s="14" t="str">
        <f aca="false">IF(OR(C280="",H280="",J280=""),"",ROUND((J280-H280)*P280*IF(D280="Short",-1,1),1))</f>
        <v/>
      </c>
      <c r="R280" s="14" t="str">
        <f aca="false">IF(OR(C280="",H280="",I280=""),"",ROUND(ABS(H280-I280)*P280,1))</f>
        <v/>
      </c>
      <c r="S280" s="15" t="str">
        <f aca="false">IF(OR(R280="",G280="",K280=""),"",R280*K280*G280)</f>
        <v/>
      </c>
      <c r="T280" s="15" t="str">
        <f aca="false">IF(OR(Q280="",G280="",K280=""),"",Q280*K280*G280)</f>
        <v/>
      </c>
      <c r="U280" s="15" t="str">
        <f aca="false">IF(T280="","",T280+N(L280)-N(M280))</f>
        <v/>
      </c>
      <c r="V280" s="16" t="str">
        <f aca="false">IF(OR(U280="",N(S280)=0),"",U280/S280)</f>
        <v/>
      </c>
      <c r="W280" s="13" t="str">
        <f aca="false">IF(U280="","",COUNT($U$7:U280))</f>
        <v/>
      </c>
      <c r="X280" s="17" t="str">
        <f aca="false">IF(U280="","",DATE(YEAR(IF(B280="",A280,B280)),MONTH(IF(B280="",A280,B280)),1))</f>
        <v/>
      </c>
      <c r="Y280" s="15" t="str">
        <f aca="false">IF(U280="","",N($C$3)+SUM($U$7:U280))</f>
        <v/>
      </c>
      <c r="Z280" s="15" t="str">
        <f aca="false">IF(Y280="","",Y280-MAX(N($C$3),MAX($Y$7:Y280)))</f>
        <v/>
      </c>
      <c r="AA280" s="13" t="str">
        <f aca="false">IF(U280="","",IF(U280&gt;0,"Win",IF(U280&lt;0,"Loss","Scratch")))</f>
        <v/>
      </c>
      <c r="AB280" s="18" t="e">
        <f aca="false">IF(W280="",NA(),W280)</f>
        <v>#N/A</v>
      </c>
      <c r="AC280" s="19" t="e">
        <f aca="false">IF(W280="",NA(),Y280)</f>
        <v>#N/A</v>
      </c>
    </row>
    <row r="281" customFormat="false" ht="15" hidden="false" customHeight="false" outlineLevel="0" collapsed="false">
      <c r="A281" s="10"/>
      <c r="B281" s="10"/>
      <c r="C281" s="7"/>
      <c r="D281" s="7"/>
      <c r="E281" s="7"/>
      <c r="F281" s="7"/>
      <c r="G281" s="11"/>
      <c r="H281" s="12"/>
      <c r="I281" s="12"/>
      <c r="J281" s="12"/>
      <c r="K281" s="5"/>
      <c r="L281" s="5"/>
      <c r="M281" s="5"/>
      <c r="N281" s="7"/>
      <c r="O281" s="7"/>
      <c r="P281" s="13" t="str">
        <f aca="false">IF(C281="","",IF(ISNUMBER(SEARCH("JPY",C281)),100,10000))</f>
        <v/>
      </c>
      <c r="Q281" s="14" t="str">
        <f aca="false">IF(OR(C281="",H281="",J281=""),"",ROUND((J281-H281)*P281*IF(D281="Short",-1,1),1))</f>
        <v/>
      </c>
      <c r="R281" s="14" t="str">
        <f aca="false">IF(OR(C281="",H281="",I281=""),"",ROUND(ABS(H281-I281)*P281,1))</f>
        <v/>
      </c>
      <c r="S281" s="15" t="str">
        <f aca="false">IF(OR(R281="",G281="",K281=""),"",R281*K281*G281)</f>
        <v/>
      </c>
      <c r="T281" s="15" t="str">
        <f aca="false">IF(OR(Q281="",G281="",K281=""),"",Q281*K281*G281)</f>
        <v/>
      </c>
      <c r="U281" s="15" t="str">
        <f aca="false">IF(T281="","",T281+N(L281)-N(M281))</f>
        <v/>
      </c>
      <c r="V281" s="16" t="str">
        <f aca="false">IF(OR(U281="",N(S281)=0),"",U281/S281)</f>
        <v/>
      </c>
      <c r="W281" s="13" t="str">
        <f aca="false">IF(U281="","",COUNT($U$7:U281))</f>
        <v/>
      </c>
      <c r="X281" s="17" t="str">
        <f aca="false">IF(U281="","",DATE(YEAR(IF(B281="",A281,B281)),MONTH(IF(B281="",A281,B281)),1))</f>
        <v/>
      </c>
      <c r="Y281" s="15" t="str">
        <f aca="false">IF(U281="","",N($C$3)+SUM($U$7:U281))</f>
        <v/>
      </c>
      <c r="Z281" s="15" t="str">
        <f aca="false">IF(Y281="","",Y281-MAX(N($C$3),MAX($Y$7:Y281)))</f>
        <v/>
      </c>
      <c r="AA281" s="13" t="str">
        <f aca="false">IF(U281="","",IF(U281&gt;0,"Win",IF(U281&lt;0,"Loss","Scratch")))</f>
        <v/>
      </c>
      <c r="AB281" s="18" t="e">
        <f aca="false">IF(W281="",NA(),W281)</f>
        <v>#N/A</v>
      </c>
      <c r="AC281" s="19" t="e">
        <f aca="false">IF(W281="",NA(),Y281)</f>
        <v>#N/A</v>
      </c>
    </row>
    <row r="282" customFormat="false" ht="15" hidden="false" customHeight="false" outlineLevel="0" collapsed="false">
      <c r="A282" s="10"/>
      <c r="B282" s="10"/>
      <c r="C282" s="7"/>
      <c r="D282" s="7"/>
      <c r="E282" s="7"/>
      <c r="F282" s="7"/>
      <c r="G282" s="11"/>
      <c r="H282" s="12"/>
      <c r="I282" s="12"/>
      <c r="J282" s="12"/>
      <c r="K282" s="5"/>
      <c r="L282" s="5"/>
      <c r="M282" s="5"/>
      <c r="N282" s="7"/>
      <c r="O282" s="7"/>
      <c r="P282" s="13" t="str">
        <f aca="false">IF(C282="","",IF(ISNUMBER(SEARCH("JPY",C282)),100,10000))</f>
        <v/>
      </c>
      <c r="Q282" s="14" t="str">
        <f aca="false">IF(OR(C282="",H282="",J282=""),"",ROUND((J282-H282)*P282*IF(D282="Short",-1,1),1))</f>
        <v/>
      </c>
      <c r="R282" s="14" t="str">
        <f aca="false">IF(OR(C282="",H282="",I282=""),"",ROUND(ABS(H282-I282)*P282,1))</f>
        <v/>
      </c>
      <c r="S282" s="15" t="str">
        <f aca="false">IF(OR(R282="",G282="",K282=""),"",R282*K282*G282)</f>
        <v/>
      </c>
      <c r="T282" s="15" t="str">
        <f aca="false">IF(OR(Q282="",G282="",K282=""),"",Q282*K282*G282)</f>
        <v/>
      </c>
      <c r="U282" s="15" t="str">
        <f aca="false">IF(T282="","",T282+N(L282)-N(M282))</f>
        <v/>
      </c>
      <c r="V282" s="16" t="str">
        <f aca="false">IF(OR(U282="",N(S282)=0),"",U282/S282)</f>
        <v/>
      </c>
      <c r="W282" s="13" t="str">
        <f aca="false">IF(U282="","",COUNT($U$7:U282))</f>
        <v/>
      </c>
      <c r="X282" s="17" t="str">
        <f aca="false">IF(U282="","",DATE(YEAR(IF(B282="",A282,B282)),MONTH(IF(B282="",A282,B282)),1))</f>
        <v/>
      </c>
      <c r="Y282" s="15" t="str">
        <f aca="false">IF(U282="","",N($C$3)+SUM($U$7:U282))</f>
        <v/>
      </c>
      <c r="Z282" s="15" t="str">
        <f aca="false">IF(Y282="","",Y282-MAX(N($C$3),MAX($Y$7:Y282)))</f>
        <v/>
      </c>
      <c r="AA282" s="13" t="str">
        <f aca="false">IF(U282="","",IF(U282&gt;0,"Win",IF(U282&lt;0,"Loss","Scratch")))</f>
        <v/>
      </c>
      <c r="AB282" s="18" t="e">
        <f aca="false">IF(W282="",NA(),W282)</f>
        <v>#N/A</v>
      </c>
      <c r="AC282" s="19" t="e">
        <f aca="false">IF(W282="",NA(),Y282)</f>
        <v>#N/A</v>
      </c>
    </row>
    <row r="283" customFormat="false" ht="15" hidden="false" customHeight="false" outlineLevel="0" collapsed="false">
      <c r="A283" s="10"/>
      <c r="B283" s="10"/>
      <c r="C283" s="7"/>
      <c r="D283" s="7"/>
      <c r="E283" s="7"/>
      <c r="F283" s="7"/>
      <c r="G283" s="11"/>
      <c r="H283" s="12"/>
      <c r="I283" s="12"/>
      <c r="J283" s="12"/>
      <c r="K283" s="5"/>
      <c r="L283" s="5"/>
      <c r="M283" s="5"/>
      <c r="N283" s="7"/>
      <c r="O283" s="7"/>
      <c r="P283" s="13" t="str">
        <f aca="false">IF(C283="","",IF(ISNUMBER(SEARCH("JPY",C283)),100,10000))</f>
        <v/>
      </c>
      <c r="Q283" s="14" t="str">
        <f aca="false">IF(OR(C283="",H283="",J283=""),"",ROUND((J283-H283)*P283*IF(D283="Short",-1,1),1))</f>
        <v/>
      </c>
      <c r="R283" s="14" t="str">
        <f aca="false">IF(OR(C283="",H283="",I283=""),"",ROUND(ABS(H283-I283)*P283,1))</f>
        <v/>
      </c>
      <c r="S283" s="15" t="str">
        <f aca="false">IF(OR(R283="",G283="",K283=""),"",R283*K283*G283)</f>
        <v/>
      </c>
      <c r="T283" s="15" t="str">
        <f aca="false">IF(OR(Q283="",G283="",K283=""),"",Q283*K283*G283)</f>
        <v/>
      </c>
      <c r="U283" s="15" t="str">
        <f aca="false">IF(T283="","",T283+N(L283)-N(M283))</f>
        <v/>
      </c>
      <c r="V283" s="16" t="str">
        <f aca="false">IF(OR(U283="",N(S283)=0),"",U283/S283)</f>
        <v/>
      </c>
      <c r="W283" s="13" t="str">
        <f aca="false">IF(U283="","",COUNT($U$7:U283))</f>
        <v/>
      </c>
      <c r="X283" s="17" t="str">
        <f aca="false">IF(U283="","",DATE(YEAR(IF(B283="",A283,B283)),MONTH(IF(B283="",A283,B283)),1))</f>
        <v/>
      </c>
      <c r="Y283" s="15" t="str">
        <f aca="false">IF(U283="","",N($C$3)+SUM($U$7:U283))</f>
        <v/>
      </c>
      <c r="Z283" s="15" t="str">
        <f aca="false">IF(Y283="","",Y283-MAX(N($C$3),MAX($Y$7:Y283)))</f>
        <v/>
      </c>
      <c r="AA283" s="13" t="str">
        <f aca="false">IF(U283="","",IF(U283&gt;0,"Win",IF(U283&lt;0,"Loss","Scratch")))</f>
        <v/>
      </c>
      <c r="AB283" s="18" t="e">
        <f aca="false">IF(W283="",NA(),W283)</f>
        <v>#N/A</v>
      </c>
      <c r="AC283" s="19" t="e">
        <f aca="false">IF(W283="",NA(),Y283)</f>
        <v>#N/A</v>
      </c>
    </row>
    <row r="284" customFormat="false" ht="15" hidden="false" customHeight="false" outlineLevel="0" collapsed="false">
      <c r="A284" s="10"/>
      <c r="B284" s="10"/>
      <c r="C284" s="7"/>
      <c r="D284" s="7"/>
      <c r="E284" s="7"/>
      <c r="F284" s="7"/>
      <c r="G284" s="11"/>
      <c r="H284" s="12"/>
      <c r="I284" s="12"/>
      <c r="J284" s="12"/>
      <c r="K284" s="5"/>
      <c r="L284" s="5"/>
      <c r="M284" s="5"/>
      <c r="N284" s="7"/>
      <c r="O284" s="7"/>
      <c r="P284" s="13" t="str">
        <f aca="false">IF(C284="","",IF(ISNUMBER(SEARCH("JPY",C284)),100,10000))</f>
        <v/>
      </c>
      <c r="Q284" s="14" t="str">
        <f aca="false">IF(OR(C284="",H284="",J284=""),"",ROUND((J284-H284)*P284*IF(D284="Short",-1,1),1))</f>
        <v/>
      </c>
      <c r="R284" s="14" t="str">
        <f aca="false">IF(OR(C284="",H284="",I284=""),"",ROUND(ABS(H284-I284)*P284,1))</f>
        <v/>
      </c>
      <c r="S284" s="15" t="str">
        <f aca="false">IF(OR(R284="",G284="",K284=""),"",R284*K284*G284)</f>
        <v/>
      </c>
      <c r="T284" s="15" t="str">
        <f aca="false">IF(OR(Q284="",G284="",K284=""),"",Q284*K284*G284)</f>
        <v/>
      </c>
      <c r="U284" s="15" t="str">
        <f aca="false">IF(T284="","",T284+N(L284)-N(M284))</f>
        <v/>
      </c>
      <c r="V284" s="16" t="str">
        <f aca="false">IF(OR(U284="",N(S284)=0),"",U284/S284)</f>
        <v/>
      </c>
      <c r="W284" s="13" t="str">
        <f aca="false">IF(U284="","",COUNT($U$7:U284))</f>
        <v/>
      </c>
      <c r="X284" s="17" t="str">
        <f aca="false">IF(U284="","",DATE(YEAR(IF(B284="",A284,B284)),MONTH(IF(B284="",A284,B284)),1))</f>
        <v/>
      </c>
      <c r="Y284" s="15" t="str">
        <f aca="false">IF(U284="","",N($C$3)+SUM($U$7:U284))</f>
        <v/>
      </c>
      <c r="Z284" s="15" t="str">
        <f aca="false">IF(Y284="","",Y284-MAX(N($C$3),MAX($Y$7:Y284)))</f>
        <v/>
      </c>
      <c r="AA284" s="13" t="str">
        <f aca="false">IF(U284="","",IF(U284&gt;0,"Win",IF(U284&lt;0,"Loss","Scratch")))</f>
        <v/>
      </c>
      <c r="AB284" s="18" t="e">
        <f aca="false">IF(W284="",NA(),W284)</f>
        <v>#N/A</v>
      </c>
      <c r="AC284" s="19" t="e">
        <f aca="false">IF(W284="",NA(),Y284)</f>
        <v>#N/A</v>
      </c>
    </row>
    <row r="285" customFormat="false" ht="15" hidden="false" customHeight="false" outlineLevel="0" collapsed="false">
      <c r="A285" s="10"/>
      <c r="B285" s="10"/>
      <c r="C285" s="7"/>
      <c r="D285" s="7"/>
      <c r="E285" s="7"/>
      <c r="F285" s="7"/>
      <c r="G285" s="11"/>
      <c r="H285" s="12"/>
      <c r="I285" s="12"/>
      <c r="J285" s="12"/>
      <c r="K285" s="5"/>
      <c r="L285" s="5"/>
      <c r="M285" s="5"/>
      <c r="N285" s="7"/>
      <c r="O285" s="7"/>
      <c r="P285" s="13" t="str">
        <f aca="false">IF(C285="","",IF(ISNUMBER(SEARCH("JPY",C285)),100,10000))</f>
        <v/>
      </c>
      <c r="Q285" s="14" t="str">
        <f aca="false">IF(OR(C285="",H285="",J285=""),"",ROUND((J285-H285)*P285*IF(D285="Short",-1,1),1))</f>
        <v/>
      </c>
      <c r="R285" s="14" t="str">
        <f aca="false">IF(OR(C285="",H285="",I285=""),"",ROUND(ABS(H285-I285)*P285,1))</f>
        <v/>
      </c>
      <c r="S285" s="15" t="str">
        <f aca="false">IF(OR(R285="",G285="",K285=""),"",R285*K285*G285)</f>
        <v/>
      </c>
      <c r="T285" s="15" t="str">
        <f aca="false">IF(OR(Q285="",G285="",K285=""),"",Q285*K285*G285)</f>
        <v/>
      </c>
      <c r="U285" s="15" t="str">
        <f aca="false">IF(T285="","",T285+N(L285)-N(M285))</f>
        <v/>
      </c>
      <c r="V285" s="16" t="str">
        <f aca="false">IF(OR(U285="",N(S285)=0),"",U285/S285)</f>
        <v/>
      </c>
      <c r="W285" s="13" t="str">
        <f aca="false">IF(U285="","",COUNT($U$7:U285))</f>
        <v/>
      </c>
      <c r="X285" s="17" t="str">
        <f aca="false">IF(U285="","",DATE(YEAR(IF(B285="",A285,B285)),MONTH(IF(B285="",A285,B285)),1))</f>
        <v/>
      </c>
      <c r="Y285" s="15" t="str">
        <f aca="false">IF(U285="","",N($C$3)+SUM($U$7:U285))</f>
        <v/>
      </c>
      <c r="Z285" s="15" t="str">
        <f aca="false">IF(Y285="","",Y285-MAX(N($C$3),MAX($Y$7:Y285)))</f>
        <v/>
      </c>
      <c r="AA285" s="13" t="str">
        <f aca="false">IF(U285="","",IF(U285&gt;0,"Win",IF(U285&lt;0,"Loss","Scratch")))</f>
        <v/>
      </c>
      <c r="AB285" s="18" t="e">
        <f aca="false">IF(W285="",NA(),W285)</f>
        <v>#N/A</v>
      </c>
      <c r="AC285" s="19" t="e">
        <f aca="false">IF(W285="",NA(),Y285)</f>
        <v>#N/A</v>
      </c>
    </row>
    <row r="286" customFormat="false" ht="15" hidden="false" customHeight="false" outlineLevel="0" collapsed="false">
      <c r="A286" s="10"/>
      <c r="B286" s="10"/>
      <c r="C286" s="7"/>
      <c r="D286" s="7"/>
      <c r="E286" s="7"/>
      <c r="F286" s="7"/>
      <c r="G286" s="11"/>
      <c r="H286" s="12"/>
      <c r="I286" s="12"/>
      <c r="J286" s="12"/>
      <c r="K286" s="5"/>
      <c r="L286" s="5"/>
      <c r="M286" s="5"/>
      <c r="N286" s="7"/>
      <c r="O286" s="7"/>
      <c r="P286" s="13" t="str">
        <f aca="false">IF(C286="","",IF(ISNUMBER(SEARCH("JPY",C286)),100,10000))</f>
        <v/>
      </c>
      <c r="Q286" s="14" t="str">
        <f aca="false">IF(OR(C286="",H286="",J286=""),"",ROUND((J286-H286)*P286*IF(D286="Short",-1,1),1))</f>
        <v/>
      </c>
      <c r="R286" s="14" t="str">
        <f aca="false">IF(OR(C286="",H286="",I286=""),"",ROUND(ABS(H286-I286)*P286,1))</f>
        <v/>
      </c>
      <c r="S286" s="15" t="str">
        <f aca="false">IF(OR(R286="",G286="",K286=""),"",R286*K286*G286)</f>
        <v/>
      </c>
      <c r="T286" s="15" t="str">
        <f aca="false">IF(OR(Q286="",G286="",K286=""),"",Q286*K286*G286)</f>
        <v/>
      </c>
      <c r="U286" s="15" t="str">
        <f aca="false">IF(T286="","",T286+N(L286)-N(M286))</f>
        <v/>
      </c>
      <c r="V286" s="16" t="str">
        <f aca="false">IF(OR(U286="",N(S286)=0),"",U286/S286)</f>
        <v/>
      </c>
      <c r="W286" s="13" t="str">
        <f aca="false">IF(U286="","",COUNT($U$7:U286))</f>
        <v/>
      </c>
      <c r="X286" s="17" t="str">
        <f aca="false">IF(U286="","",DATE(YEAR(IF(B286="",A286,B286)),MONTH(IF(B286="",A286,B286)),1))</f>
        <v/>
      </c>
      <c r="Y286" s="15" t="str">
        <f aca="false">IF(U286="","",N($C$3)+SUM($U$7:U286))</f>
        <v/>
      </c>
      <c r="Z286" s="15" t="str">
        <f aca="false">IF(Y286="","",Y286-MAX(N($C$3),MAX($Y$7:Y286)))</f>
        <v/>
      </c>
      <c r="AA286" s="13" t="str">
        <f aca="false">IF(U286="","",IF(U286&gt;0,"Win",IF(U286&lt;0,"Loss","Scratch")))</f>
        <v/>
      </c>
      <c r="AB286" s="18" t="e">
        <f aca="false">IF(W286="",NA(),W286)</f>
        <v>#N/A</v>
      </c>
      <c r="AC286" s="19" t="e">
        <f aca="false">IF(W286="",NA(),Y286)</f>
        <v>#N/A</v>
      </c>
    </row>
    <row r="287" customFormat="false" ht="15" hidden="false" customHeight="false" outlineLevel="0" collapsed="false">
      <c r="A287" s="10"/>
      <c r="B287" s="10"/>
      <c r="C287" s="7"/>
      <c r="D287" s="7"/>
      <c r="E287" s="7"/>
      <c r="F287" s="7"/>
      <c r="G287" s="11"/>
      <c r="H287" s="12"/>
      <c r="I287" s="12"/>
      <c r="J287" s="12"/>
      <c r="K287" s="5"/>
      <c r="L287" s="5"/>
      <c r="M287" s="5"/>
      <c r="N287" s="7"/>
      <c r="O287" s="7"/>
      <c r="P287" s="13" t="str">
        <f aca="false">IF(C287="","",IF(ISNUMBER(SEARCH("JPY",C287)),100,10000))</f>
        <v/>
      </c>
      <c r="Q287" s="14" t="str">
        <f aca="false">IF(OR(C287="",H287="",J287=""),"",ROUND((J287-H287)*P287*IF(D287="Short",-1,1),1))</f>
        <v/>
      </c>
      <c r="R287" s="14" t="str">
        <f aca="false">IF(OR(C287="",H287="",I287=""),"",ROUND(ABS(H287-I287)*P287,1))</f>
        <v/>
      </c>
      <c r="S287" s="15" t="str">
        <f aca="false">IF(OR(R287="",G287="",K287=""),"",R287*K287*G287)</f>
        <v/>
      </c>
      <c r="T287" s="15" t="str">
        <f aca="false">IF(OR(Q287="",G287="",K287=""),"",Q287*K287*G287)</f>
        <v/>
      </c>
      <c r="U287" s="15" t="str">
        <f aca="false">IF(T287="","",T287+N(L287)-N(M287))</f>
        <v/>
      </c>
      <c r="V287" s="16" t="str">
        <f aca="false">IF(OR(U287="",N(S287)=0),"",U287/S287)</f>
        <v/>
      </c>
      <c r="W287" s="13" t="str">
        <f aca="false">IF(U287="","",COUNT($U$7:U287))</f>
        <v/>
      </c>
      <c r="X287" s="17" t="str">
        <f aca="false">IF(U287="","",DATE(YEAR(IF(B287="",A287,B287)),MONTH(IF(B287="",A287,B287)),1))</f>
        <v/>
      </c>
      <c r="Y287" s="15" t="str">
        <f aca="false">IF(U287="","",N($C$3)+SUM($U$7:U287))</f>
        <v/>
      </c>
      <c r="Z287" s="15" t="str">
        <f aca="false">IF(Y287="","",Y287-MAX(N($C$3),MAX($Y$7:Y287)))</f>
        <v/>
      </c>
      <c r="AA287" s="13" t="str">
        <f aca="false">IF(U287="","",IF(U287&gt;0,"Win",IF(U287&lt;0,"Loss","Scratch")))</f>
        <v/>
      </c>
      <c r="AB287" s="18" t="e">
        <f aca="false">IF(W287="",NA(),W287)</f>
        <v>#N/A</v>
      </c>
      <c r="AC287" s="19" t="e">
        <f aca="false">IF(W287="",NA(),Y287)</f>
        <v>#N/A</v>
      </c>
    </row>
    <row r="288" customFormat="false" ht="15" hidden="false" customHeight="false" outlineLevel="0" collapsed="false">
      <c r="A288" s="10"/>
      <c r="B288" s="10"/>
      <c r="C288" s="7"/>
      <c r="D288" s="7"/>
      <c r="E288" s="7"/>
      <c r="F288" s="7"/>
      <c r="G288" s="11"/>
      <c r="H288" s="12"/>
      <c r="I288" s="12"/>
      <c r="J288" s="12"/>
      <c r="K288" s="5"/>
      <c r="L288" s="5"/>
      <c r="M288" s="5"/>
      <c r="N288" s="7"/>
      <c r="O288" s="7"/>
      <c r="P288" s="13" t="str">
        <f aca="false">IF(C288="","",IF(ISNUMBER(SEARCH("JPY",C288)),100,10000))</f>
        <v/>
      </c>
      <c r="Q288" s="14" t="str">
        <f aca="false">IF(OR(C288="",H288="",J288=""),"",ROUND((J288-H288)*P288*IF(D288="Short",-1,1),1))</f>
        <v/>
      </c>
      <c r="R288" s="14" t="str">
        <f aca="false">IF(OR(C288="",H288="",I288=""),"",ROUND(ABS(H288-I288)*P288,1))</f>
        <v/>
      </c>
      <c r="S288" s="15" t="str">
        <f aca="false">IF(OR(R288="",G288="",K288=""),"",R288*K288*G288)</f>
        <v/>
      </c>
      <c r="T288" s="15" t="str">
        <f aca="false">IF(OR(Q288="",G288="",K288=""),"",Q288*K288*G288)</f>
        <v/>
      </c>
      <c r="U288" s="15" t="str">
        <f aca="false">IF(T288="","",T288+N(L288)-N(M288))</f>
        <v/>
      </c>
      <c r="V288" s="16" t="str">
        <f aca="false">IF(OR(U288="",N(S288)=0),"",U288/S288)</f>
        <v/>
      </c>
      <c r="W288" s="13" t="str">
        <f aca="false">IF(U288="","",COUNT($U$7:U288))</f>
        <v/>
      </c>
      <c r="X288" s="17" t="str">
        <f aca="false">IF(U288="","",DATE(YEAR(IF(B288="",A288,B288)),MONTH(IF(B288="",A288,B288)),1))</f>
        <v/>
      </c>
      <c r="Y288" s="15" t="str">
        <f aca="false">IF(U288="","",N($C$3)+SUM($U$7:U288))</f>
        <v/>
      </c>
      <c r="Z288" s="15" t="str">
        <f aca="false">IF(Y288="","",Y288-MAX(N($C$3),MAX($Y$7:Y288)))</f>
        <v/>
      </c>
      <c r="AA288" s="13" t="str">
        <f aca="false">IF(U288="","",IF(U288&gt;0,"Win",IF(U288&lt;0,"Loss","Scratch")))</f>
        <v/>
      </c>
      <c r="AB288" s="18" t="e">
        <f aca="false">IF(W288="",NA(),W288)</f>
        <v>#N/A</v>
      </c>
      <c r="AC288" s="19" t="e">
        <f aca="false">IF(W288="",NA(),Y288)</f>
        <v>#N/A</v>
      </c>
    </row>
    <row r="289" customFormat="false" ht="15" hidden="false" customHeight="false" outlineLevel="0" collapsed="false">
      <c r="A289" s="10"/>
      <c r="B289" s="10"/>
      <c r="C289" s="7"/>
      <c r="D289" s="7"/>
      <c r="E289" s="7"/>
      <c r="F289" s="7"/>
      <c r="G289" s="11"/>
      <c r="H289" s="12"/>
      <c r="I289" s="12"/>
      <c r="J289" s="12"/>
      <c r="K289" s="5"/>
      <c r="L289" s="5"/>
      <c r="M289" s="5"/>
      <c r="N289" s="7"/>
      <c r="O289" s="7"/>
      <c r="P289" s="13" t="str">
        <f aca="false">IF(C289="","",IF(ISNUMBER(SEARCH("JPY",C289)),100,10000))</f>
        <v/>
      </c>
      <c r="Q289" s="14" t="str">
        <f aca="false">IF(OR(C289="",H289="",J289=""),"",ROUND((J289-H289)*P289*IF(D289="Short",-1,1),1))</f>
        <v/>
      </c>
      <c r="R289" s="14" t="str">
        <f aca="false">IF(OR(C289="",H289="",I289=""),"",ROUND(ABS(H289-I289)*P289,1))</f>
        <v/>
      </c>
      <c r="S289" s="15" t="str">
        <f aca="false">IF(OR(R289="",G289="",K289=""),"",R289*K289*G289)</f>
        <v/>
      </c>
      <c r="T289" s="15" t="str">
        <f aca="false">IF(OR(Q289="",G289="",K289=""),"",Q289*K289*G289)</f>
        <v/>
      </c>
      <c r="U289" s="15" t="str">
        <f aca="false">IF(T289="","",T289+N(L289)-N(M289))</f>
        <v/>
      </c>
      <c r="V289" s="16" t="str">
        <f aca="false">IF(OR(U289="",N(S289)=0),"",U289/S289)</f>
        <v/>
      </c>
      <c r="W289" s="13" t="str">
        <f aca="false">IF(U289="","",COUNT($U$7:U289))</f>
        <v/>
      </c>
      <c r="X289" s="17" t="str">
        <f aca="false">IF(U289="","",DATE(YEAR(IF(B289="",A289,B289)),MONTH(IF(B289="",A289,B289)),1))</f>
        <v/>
      </c>
      <c r="Y289" s="15" t="str">
        <f aca="false">IF(U289="","",N($C$3)+SUM($U$7:U289))</f>
        <v/>
      </c>
      <c r="Z289" s="15" t="str">
        <f aca="false">IF(Y289="","",Y289-MAX(N($C$3),MAX($Y$7:Y289)))</f>
        <v/>
      </c>
      <c r="AA289" s="13" t="str">
        <f aca="false">IF(U289="","",IF(U289&gt;0,"Win",IF(U289&lt;0,"Loss","Scratch")))</f>
        <v/>
      </c>
      <c r="AB289" s="18" t="e">
        <f aca="false">IF(W289="",NA(),W289)</f>
        <v>#N/A</v>
      </c>
      <c r="AC289" s="19" t="e">
        <f aca="false">IF(W289="",NA(),Y289)</f>
        <v>#N/A</v>
      </c>
    </row>
    <row r="290" customFormat="false" ht="15" hidden="false" customHeight="false" outlineLevel="0" collapsed="false">
      <c r="A290" s="10"/>
      <c r="B290" s="10"/>
      <c r="C290" s="7"/>
      <c r="D290" s="7"/>
      <c r="E290" s="7"/>
      <c r="F290" s="7"/>
      <c r="G290" s="11"/>
      <c r="H290" s="12"/>
      <c r="I290" s="12"/>
      <c r="J290" s="12"/>
      <c r="K290" s="5"/>
      <c r="L290" s="5"/>
      <c r="M290" s="5"/>
      <c r="N290" s="7"/>
      <c r="O290" s="7"/>
      <c r="P290" s="13" t="str">
        <f aca="false">IF(C290="","",IF(ISNUMBER(SEARCH("JPY",C290)),100,10000))</f>
        <v/>
      </c>
      <c r="Q290" s="14" t="str">
        <f aca="false">IF(OR(C290="",H290="",J290=""),"",ROUND((J290-H290)*P290*IF(D290="Short",-1,1),1))</f>
        <v/>
      </c>
      <c r="R290" s="14" t="str">
        <f aca="false">IF(OR(C290="",H290="",I290=""),"",ROUND(ABS(H290-I290)*P290,1))</f>
        <v/>
      </c>
      <c r="S290" s="15" t="str">
        <f aca="false">IF(OR(R290="",G290="",K290=""),"",R290*K290*G290)</f>
        <v/>
      </c>
      <c r="T290" s="15" t="str">
        <f aca="false">IF(OR(Q290="",G290="",K290=""),"",Q290*K290*G290)</f>
        <v/>
      </c>
      <c r="U290" s="15" t="str">
        <f aca="false">IF(T290="","",T290+N(L290)-N(M290))</f>
        <v/>
      </c>
      <c r="V290" s="16" t="str">
        <f aca="false">IF(OR(U290="",N(S290)=0),"",U290/S290)</f>
        <v/>
      </c>
      <c r="W290" s="13" t="str">
        <f aca="false">IF(U290="","",COUNT($U$7:U290))</f>
        <v/>
      </c>
      <c r="X290" s="17" t="str">
        <f aca="false">IF(U290="","",DATE(YEAR(IF(B290="",A290,B290)),MONTH(IF(B290="",A290,B290)),1))</f>
        <v/>
      </c>
      <c r="Y290" s="15" t="str">
        <f aca="false">IF(U290="","",N($C$3)+SUM($U$7:U290))</f>
        <v/>
      </c>
      <c r="Z290" s="15" t="str">
        <f aca="false">IF(Y290="","",Y290-MAX(N($C$3),MAX($Y$7:Y290)))</f>
        <v/>
      </c>
      <c r="AA290" s="13" t="str">
        <f aca="false">IF(U290="","",IF(U290&gt;0,"Win",IF(U290&lt;0,"Loss","Scratch")))</f>
        <v/>
      </c>
      <c r="AB290" s="18" t="e">
        <f aca="false">IF(W290="",NA(),W290)</f>
        <v>#N/A</v>
      </c>
      <c r="AC290" s="19" t="e">
        <f aca="false">IF(W290="",NA(),Y290)</f>
        <v>#N/A</v>
      </c>
    </row>
    <row r="291" customFormat="false" ht="15" hidden="false" customHeight="false" outlineLevel="0" collapsed="false">
      <c r="A291" s="10"/>
      <c r="B291" s="10"/>
      <c r="C291" s="7"/>
      <c r="D291" s="7"/>
      <c r="E291" s="7"/>
      <c r="F291" s="7"/>
      <c r="G291" s="11"/>
      <c r="H291" s="12"/>
      <c r="I291" s="12"/>
      <c r="J291" s="12"/>
      <c r="K291" s="5"/>
      <c r="L291" s="5"/>
      <c r="M291" s="5"/>
      <c r="N291" s="7"/>
      <c r="O291" s="7"/>
      <c r="P291" s="13" t="str">
        <f aca="false">IF(C291="","",IF(ISNUMBER(SEARCH("JPY",C291)),100,10000))</f>
        <v/>
      </c>
      <c r="Q291" s="14" t="str">
        <f aca="false">IF(OR(C291="",H291="",J291=""),"",ROUND((J291-H291)*P291*IF(D291="Short",-1,1),1))</f>
        <v/>
      </c>
      <c r="R291" s="14" t="str">
        <f aca="false">IF(OR(C291="",H291="",I291=""),"",ROUND(ABS(H291-I291)*P291,1))</f>
        <v/>
      </c>
      <c r="S291" s="15" t="str">
        <f aca="false">IF(OR(R291="",G291="",K291=""),"",R291*K291*G291)</f>
        <v/>
      </c>
      <c r="T291" s="15" t="str">
        <f aca="false">IF(OR(Q291="",G291="",K291=""),"",Q291*K291*G291)</f>
        <v/>
      </c>
      <c r="U291" s="15" t="str">
        <f aca="false">IF(T291="","",T291+N(L291)-N(M291))</f>
        <v/>
      </c>
      <c r="V291" s="16" t="str">
        <f aca="false">IF(OR(U291="",N(S291)=0),"",U291/S291)</f>
        <v/>
      </c>
      <c r="W291" s="13" t="str">
        <f aca="false">IF(U291="","",COUNT($U$7:U291))</f>
        <v/>
      </c>
      <c r="X291" s="17" t="str">
        <f aca="false">IF(U291="","",DATE(YEAR(IF(B291="",A291,B291)),MONTH(IF(B291="",A291,B291)),1))</f>
        <v/>
      </c>
      <c r="Y291" s="15" t="str">
        <f aca="false">IF(U291="","",N($C$3)+SUM($U$7:U291))</f>
        <v/>
      </c>
      <c r="Z291" s="15" t="str">
        <f aca="false">IF(Y291="","",Y291-MAX(N($C$3),MAX($Y$7:Y291)))</f>
        <v/>
      </c>
      <c r="AA291" s="13" t="str">
        <f aca="false">IF(U291="","",IF(U291&gt;0,"Win",IF(U291&lt;0,"Loss","Scratch")))</f>
        <v/>
      </c>
      <c r="AB291" s="18" t="e">
        <f aca="false">IF(W291="",NA(),W291)</f>
        <v>#N/A</v>
      </c>
      <c r="AC291" s="19" t="e">
        <f aca="false">IF(W291="",NA(),Y291)</f>
        <v>#N/A</v>
      </c>
    </row>
    <row r="292" customFormat="false" ht="15" hidden="false" customHeight="false" outlineLevel="0" collapsed="false">
      <c r="A292" s="10"/>
      <c r="B292" s="10"/>
      <c r="C292" s="7"/>
      <c r="D292" s="7"/>
      <c r="E292" s="7"/>
      <c r="F292" s="7"/>
      <c r="G292" s="11"/>
      <c r="H292" s="12"/>
      <c r="I292" s="12"/>
      <c r="J292" s="12"/>
      <c r="K292" s="5"/>
      <c r="L292" s="5"/>
      <c r="M292" s="5"/>
      <c r="N292" s="7"/>
      <c r="O292" s="7"/>
      <c r="P292" s="13" t="str">
        <f aca="false">IF(C292="","",IF(ISNUMBER(SEARCH("JPY",C292)),100,10000))</f>
        <v/>
      </c>
      <c r="Q292" s="14" t="str">
        <f aca="false">IF(OR(C292="",H292="",J292=""),"",ROUND((J292-H292)*P292*IF(D292="Short",-1,1),1))</f>
        <v/>
      </c>
      <c r="R292" s="14" t="str">
        <f aca="false">IF(OR(C292="",H292="",I292=""),"",ROUND(ABS(H292-I292)*P292,1))</f>
        <v/>
      </c>
      <c r="S292" s="15" t="str">
        <f aca="false">IF(OR(R292="",G292="",K292=""),"",R292*K292*G292)</f>
        <v/>
      </c>
      <c r="T292" s="15" t="str">
        <f aca="false">IF(OR(Q292="",G292="",K292=""),"",Q292*K292*G292)</f>
        <v/>
      </c>
      <c r="U292" s="15" t="str">
        <f aca="false">IF(T292="","",T292+N(L292)-N(M292))</f>
        <v/>
      </c>
      <c r="V292" s="16" t="str">
        <f aca="false">IF(OR(U292="",N(S292)=0),"",U292/S292)</f>
        <v/>
      </c>
      <c r="W292" s="13" t="str">
        <f aca="false">IF(U292="","",COUNT($U$7:U292))</f>
        <v/>
      </c>
      <c r="X292" s="17" t="str">
        <f aca="false">IF(U292="","",DATE(YEAR(IF(B292="",A292,B292)),MONTH(IF(B292="",A292,B292)),1))</f>
        <v/>
      </c>
      <c r="Y292" s="15" t="str">
        <f aca="false">IF(U292="","",N($C$3)+SUM($U$7:U292))</f>
        <v/>
      </c>
      <c r="Z292" s="15" t="str">
        <f aca="false">IF(Y292="","",Y292-MAX(N($C$3),MAX($Y$7:Y292)))</f>
        <v/>
      </c>
      <c r="AA292" s="13" t="str">
        <f aca="false">IF(U292="","",IF(U292&gt;0,"Win",IF(U292&lt;0,"Loss","Scratch")))</f>
        <v/>
      </c>
      <c r="AB292" s="18" t="e">
        <f aca="false">IF(W292="",NA(),W292)</f>
        <v>#N/A</v>
      </c>
      <c r="AC292" s="19" t="e">
        <f aca="false">IF(W292="",NA(),Y292)</f>
        <v>#N/A</v>
      </c>
    </row>
    <row r="293" customFormat="false" ht="15" hidden="false" customHeight="false" outlineLevel="0" collapsed="false">
      <c r="A293" s="10"/>
      <c r="B293" s="10"/>
      <c r="C293" s="7"/>
      <c r="D293" s="7"/>
      <c r="E293" s="7"/>
      <c r="F293" s="7"/>
      <c r="G293" s="11"/>
      <c r="H293" s="12"/>
      <c r="I293" s="12"/>
      <c r="J293" s="12"/>
      <c r="K293" s="5"/>
      <c r="L293" s="5"/>
      <c r="M293" s="5"/>
      <c r="N293" s="7"/>
      <c r="O293" s="7"/>
      <c r="P293" s="13" t="str">
        <f aca="false">IF(C293="","",IF(ISNUMBER(SEARCH("JPY",C293)),100,10000))</f>
        <v/>
      </c>
      <c r="Q293" s="14" t="str">
        <f aca="false">IF(OR(C293="",H293="",J293=""),"",ROUND((J293-H293)*P293*IF(D293="Short",-1,1),1))</f>
        <v/>
      </c>
      <c r="R293" s="14" t="str">
        <f aca="false">IF(OR(C293="",H293="",I293=""),"",ROUND(ABS(H293-I293)*P293,1))</f>
        <v/>
      </c>
      <c r="S293" s="15" t="str">
        <f aca="false">IF(OR(R293="",G293="",K293=""),"",R293*K293*G293)</f>
        <v/>
      </c>
      <c r="T293" s="15" t="str">
        <f aca="false">IF(OR(Q293="",G293="",K293=""),"",Q293*K293*G293)</f>
        <v/>
      </c>
      <c r="U293" s="15" t="str">
        <f aca="false">IF(T293="","",T293+N(L293)-N(M293))</f>
        <v/>
      </c>
      <c r="V293" s="16" t="str">
        <f aca="false">IF(OR(U293="",N(S293)=0),"",U293/S293)</f>
        <v/>
      </c>
      <c r="W293" s="13" t="str">
        <f aca="false">IF(U293="","",COUNT($U$7:U293))</f>
        <v/>
      </c>
      <c r="X293" s="17" t="str">
        <f aca="false">IF(U293="","",DATE(YEAR(IF(B293="",A293,B293)),MONTH(IF(B293="",A293,B293)),1))</f>
        <v/>
      </c>
      <c r="Y293" s="15" t="str">
        <f aca="false">IF(U293="","",N($C$3)+SUM($U$7:U293))</f>
        <v/>
      </c>
      <c r="Z293" s="15" t="str">
        <f aca="false">IF(Y293="","",Y293-MAX(N($C$3),MAX($Y$7:Y293)))</f>
        <v/>
      </c>
      <c r="AA293" s="13" t="str">
        <f aca="false">IF(U293="","",IF(U293&gt;0,"Win",IF(U293&lt;0,"Loss","Scratch")))</f>
        <v/>
      </c>
      <c r="AB293" s="18" t="e">
        <f aca="false">IF(W293="",NA(),W293)</f>
        <v>#N/A</v>
      </c>
      <c r="AC293" s="19" t="e">
        <f aca="false">IF(W293="",NA(),Y293)</f>
        <v>#N/A</v>
      </c>
    </row>
    <row r="294" customFormat="false" ht="15" hidden="false" customHeight="false" outlineLevel="0" collapsed="false">
      <c r="A294" s="10"/>
      <c r="B294" s="10"/>
      <c r="C294" s="7"/>
      <c r="D294" s="7"/>
      <c r="E294" s="7"/>
      <c r="F294" s="7"/>
      <c r="G294" s="11"/>
      <c r="H294" s="12"/>
      <c r="I294" s="12"/>
      <c r="J294" s="12"/>
      <c r="K294" s="5"/>
      <c r="L294" s="5"/>
      <c r="M294" s="5"/>
      <c r="N294" s="7"/>
      <c r="O294" s="7"/>
      <c r="P294" s="13" t="str">
        <f aca="false">IF(C294="","",IF(ISNUMBER(SEARCH("JPY",C294)),100,10000))</f>
        <v/>
      </c>
      <c r="Q294" s="14" t="str">
        <f aca="false">IF(OR(C294="",H294="",J294=""),"",ROUND((J294-H294)*P294*IF(D294="Short",-1,1),1))</f>
        <v/>
      </c>
      <c r="R294" s="14" t="str">
        <f aca="false">IF(OR(C294="",H294="",I294=""),"",ROUND(ABS(H294-I294)*P294,1))</f>
        <v/>
      </c>
      <c r="S294" s="15" t="str">
        <f aca="false">IF(OR(R294="",G294="",K294=""),"",R294*K294*G294)</f>
        <v/>
      </c>
      <c r="T294" s="15" t="str">
        <f aca="false">IF(OR(Q294="",G294="",K294=""),"",Q294*K294*G294)</f>
        <v/>
      </c>
      <c r="U294" s="15" t="str">
        <f aca="false">IF(T294="","",T294+N(L294)-N(M294))</f>
        <v/>
      </c>
      <c r="V294" s="16" t="str">
        <f aca="false">IF(OR(U294="",N(S294)=0),"",U294/S294)</f>
        <v/>
      </c>
      <c r="W294" s="13" t="str">
        <f aca="false">IF(U294="","",COUNT($U$7:U294))</f>
        <v/>
      </c>
      <c r="X294" s="17" t="str">
        <f aca="false">IF(U294="","",DATE(YEAR(IF(B294="",A294,B294)),MONTH(IF(B294="",A294,B294)),1))</f>
        <v/>
      </c>
      <c r="Y294" s="15" t="str">
        <f aca="false">IF(U294="","",N($C$3)+SUM($U$7:U294))</f>
        <v/>
      </c>
      <c r="Z294" s="15" t="str">
        <f aca="false">IF(Y294="","",Y294-MAX(N($C$3),MAX($Y$7:Y294)))</f>
        <v/>
      </c>
      <c r="AA294" s="13" t="str">
        <f aca="false">IF(U294="","",IF(U294&gt;0,"Win",IF(U294&lt;0,"Loss","Scratch")))</f>
        <v/>
      </c>
      <c r="AB294" s="18" t="e">
        <f aca="false">IF(W294="",NA(),W294)</f>
        <v>#N/A</v>
      </c>
      <c r="AC294" s="19" t="e">
        <f aca="false">IF(W294="",NA(),Y294)</f>
        <v>#N/A</v>
      </c>
    </row>
    <row r="295" customFormat="false" ht="15" hidden="false" customHeight="false" outlineLevel="0" collapsed="false">
      <c r="A295" s="10"/>
      <c r="B295" s="10"/>
      <c r="C295" s="7"/>
      <c r="D295" s="7"/>
      <c r="E295" s="7"/>
      <c r="F295" s="7"/>
      <c r="G295" s="11"/>
      <c r="H295" s="12"/>
      <c r="I295" s="12"/>
      <c r="J295" s="12"/>
      <c r="K295" s="5"/>
      <c r="L295" s="5"/>
      <c r="M295" s="5"/>
      <c r="N295" s="7"/>
      <c r="O295" s="7"/>
      <c r="P295" s="13" t="str">
        <f aca="false">IF(C295="","",IF(ISNUMBER(SEARCH("JPY",C295)),100,10000))</f>
        <v/>
      </c>
      <c r="Q295" s="14" t="str">
        <f aca="false">IF(OR(C295="",H295="",J295=""),"",ROUND((J295-H295)*P295*IF(D295="Short",-1,1),1))</f>
        <v/>
      </c>
      <c r="R295" s="14" t="str">
        <f aca="false">IF(OR(C295="",H295="",I295=""),"",ROUND(ABS(H295-I295)*P295,1))</f>
        <v/>
      </c>
      <c r="S295" s="15" t="str">
        <f aca="false">IF(OR(R295="",G295="",K295=""),"",R295*K295*G295)</f>
        <v/>
      </c>
      <c r="T295" s="15" t="str">
        <f aca="false">IF(OR(Q295="",G295="",K295=""),"",Q295*K295*G295)</f>
        <v/>
      </c>
      <c r="U295" s="15" t="str">
        <f aca="false">IF(T295="","",T295+N(L295)-N(M295))</f>
        <v/>
      </c>
      <c r="V295" s="16" t="str">
        <f aca="false">IF(OR(U295="",N(S295)=0),"",U295/S295)</f>
        <v/>
      </c>
      <c r="W295" s="13" t="str">
        <f aca="false">IF(U295="","",COUNT($U$7:U295))</f>
        <v/>
      </c>
      <c r="X295" s="17" t="str">
        <f aca="false">IF(U295="","",DATE(YEAR(IF(B295="",A295,B295)),MONTH(IF(B295="",A295,B295)),1))</f>
        <v/>
      </c>
      <c r="Y295" s="15" t="str">
        <f aca="false">IF(U295="","",N($C$3)+SUM($U$7:U295))</f>
        <v/>
      </c>
      <c r="Z295" s="15" t="str">
        <f aca="false">IF(Y295="","",Y295-MAX(N($C$3),MAX($Y$7:Y295)))</f>
        <v/>
      </c>
      <c r="AA295" s="13" t="str">
        <f aca="false">IF(U295="","",IF(U295&gt;0,"Win",IF(U295&lt;0,"Loss","Scratch")))</f>
        <v/>
      </c>
      <c r="AB295" s="18" t="e">
        <f aca="false">IF(W295="",NA(),W295)</f>
        <v>#N/A</v>
      </c>
      <c r="AC295" s="19" t="e">
        <f aca="false">IF(W295="",NA(),Y295)</f>
        <v>#N/A</v>
      </c>
    </row>
    <row r="296" customFormat="false" ht="15" hidden="false" customHeight="false" outlineLevel="0" collapsed="false">
      <c r="A296" s="10"/>
      <c r="B296" s="10"/>
      <c r="C296" s="7"/>
      <c r="D296" s="7"/>
      <c r="E296" s="7"/>
      <c r="F296" s="7"/>
      <c r="G296" s="11"/>
      <c r="H296" s="12"/>
      <c r="I296" s="12"/>
      <c r="J296" s="12"/>
      <c r="K296" s="5"/>
      <c r="L296" s="5"/>
      <c r="M296" s="5"/>
      <c r="N296" s="7"/>
      <c r="O296" s="7"/>
      <c r="P296" s="13" t="str">
        <f aca="false">IF(C296="","",IF(ISNUMBER(SEARCH("JPY",C296)),100,10000))</f>
        <v/>
      </c>
      <c r="Q296" s="14" t="str">
        <f aca="false">IF(OR(C296="",H296="",J296=""),"",ROUND((J296-H296)*P296*IF(D296="Short",-1,1),1))</f>
        <v/>
      </c>
      <c r="R296" s="14" t="str">
        <f aca="false">IF(OR(C296="",H296="",I296=""),"",ROUND(ABS(H296-I296)*P296,1))</f>
        <v/>
      </c>
      <c r="S296" s="15" t="str">
        <f aca="false">IF(OR(R296="",G296="",K296=""),"",R296*K296*G296)</f>
        <v/>
      </c>
      <c r="T296" s="15" t="str">
        <f aca="false">IF(OR(Q296="",G296="",K296=""),"",Q296*K296*G296)</f>
        <v/>
      </c>
      <c r="U296" s="15" t="str">
        <f aca="false">IF(T296="","",T296+N(L296)-N(M296))</f>
        <v/>
      </c>
      <c r="V296" s="16" t="str">
        <f aca="false">IF(OR(U296="",N(S296)=0),"",U296/S296)</f>
        <v/>
      </c>
      <c r="W296" s="13" t="str">
        <f aca="false">IF(U296="","",COUNT($U$7:U296))</f>
        <v/>
      </c>
      <c r="X296" s="17" t="str">
        <f aca="false">IF(U296="","",DATE(YEAR(IF(B296="",A296,B296)),MONTH(IF(B296="",A296,B296)),1))</f>
        <v/>
      </c>
      <c r="Y296" s="15" t="str">
        <f aca="false">IF(U296="","",N($C$3)+SUM($U$7:U296))</f>
        <v/>
      </c>
      <c r="Z296" s="15" t="str">
        <f aca="false">IF(Y296="","",Y296-MAX(N($C$3),MAX($Y$7:Y296)))</f>
        <v/>
      </c>
      <c r="AA296" s="13" t="str">
        <f aca="false">IF(U296="","",IF(U296&gt;0,"Win",IF(U296&lt;0,"Loss","Scratch")))</f>
        <v/>
      </c>
      <c r="AB296" s="18" t="e">
        <f aca="false">IF(W296="",NA(),W296)</f>
        <v>#N/A</v>
      </c>
      <c r="AC296" s="19" t="e">
        <f aca="false">IF(W296="",NA(),Y296)</f>
        <v>#N/A</v>
      </c>
    </row>
    <row r="297" customFormat="false" ht="15" hidden="false" customHeight="false" outlineLevel="0" collapsed="false">
      <c r="A297" s="10"/>
      <c r="B297" s="10"/>
      <c r="C297" s="7"/>
      <c r="D297" s="7"/>
      <c r="E297" s="7"/>
      <c r="F297" s="7"/>
      <c r="G297" s="11"/>
      <c r="H297" s="12"/>
      <c r="I297" s="12"/>
      <c r="J297" s="12"/>
      <c r="K297" s="5"/>
      <c r="L297" s="5"/>
      <c r="M297" s="5"/>
      <c r="N297" s="7"/>
      <c r="O297" s="7"/>
      <c r="P297" s="13" t="str">
        <f aca="false">IF(C297="","",IF(ISNUMBER(SEARCH("JPY",C297)),100,10000))</f>
        <v/>
      </c>
      <c r="Q297" s="14" t="str">
        <f aca="false">IF(OR(C297="",H297="",J297=""),"",ROUND((J297-H297)*P297*IF(D297="Short",-1,1),1))</f>
        <v/>
      </c>
      <c r="R297" s="14" t="str">
        <f aca="false">IF(OR(C297="",H297="",I297=""),"",ROUND(ABS(H297-I297)*P297,1))</f>
        <v/>
      </c>
      <c r="S297" s="15" t="str">
        <f aca="false">IF(OR(R297="",G297="",K297=""),"",R297*K297*G297)</f>
        <v/>
      </c>
      <c r="T297" s="15" t="str">
        <f aca="false">IF(OR(Q297="",G297="",K297=""),"",Q297*K297*G297)</f>
        <v/>
      </c>
      <c r="U297" s="15" t="str">
        <f aca="false">IF(T297="","",T297+N(L297)-N(M297))</f>
        <v/>
      </c>
      <c r="V297" s="16" t="str">
        <f aca="false">IF(OR(U297="",N(S297)=0),"",U297/S297)</f>
        <v/>
      </c>
      <c r="W297" s="13" t="str">
        <f aca="false">IF(U297="","",COUNT($U$7:U297))</f>
        <v/>
      </c>
      <c r="X297" s="17" t="str">
        <f aca="false">IF(U297="","",DATE(YEAR(IF(B297="",A297,B297)),MONTH(IF(B297="",A297,B297)),1))</f>
        <v/>
      </c>
      <c r="Y297" s="15" t="str">
        <f aca="false">IF(U297="","",N($C$3)+SUM($U$7:U297))</f>
        <v/>
      </c>
      <c r="Z297" s="15" t="str">
        <f aca="false">IF(Y297="","",Y297-MAX(N($C$3),MAX($Y$7:Y297)))</f>
        <v/>
      </c>
      <c r="AA297" s="13" t="str">
        <f aca="false">IF(U297="","",IF(U297&gt;0,"Win",IF(U297&lt;0,"Loss","Scratch")))</f>
        <v/>
      </c>
      <c r="AB297" s="18" t="e">
        <f aca="false">IF(W297="",NA(),W297)</f>
        <v>#N/A</v>
      </c>
      <c r="AC297" s="19" t="e">
        <f aca="false">IF(W297="",NA(),Y297)</f>
        <v>#N/A</v>
      </c>
    </row>
    <row r="298" customFormat="false" ht="15" hidden="false" customHeight="false" outlineLevel="0" collapsed="false">
      <c r="A298" s="10"/>
      <c r="B298" s="10"/>
      <c r="C298" s="7"/>
      <c r="D298" s="7"/>
      <c r="E298" s="7"/>
      <c r="F298" s="7"/>
      <c r="G298" s="11"/>
      <c r="H298" s="12"/>
      <c r="I298" s="12"/>
      <c r="J298" s="12"/>
      <c r="K298" s="5"/>
      <c r="L298" s="5"/>
      <c r="M298" s="5"/>
      <c r="N298" s="7"/>
      <c r="O298" s="7"/>
      <c r="P298" s="13" t="str">
        <f aca="false">IF(C298="","",IF(ISNUMBER(SEARCH("JPY",C298)),100,10000))</f>
        <v/>
      </c>
      <c r="Q298" s="14" t="str">
        <f aca="false">IF(OR(C298="",H298="",J298=""),"",ROUND((J298-H298)*P298*IF(D298="Short",-1,1),1))</f>
        <v/>
      </c>
      <c r="R298" s="14" t="str">
        <f aca="false">IF(OR(C298="",H298="",I298=""),"",ROUND(ABS(H298-I298)*P298,1))</f>
        <v/>
      </c>
      <c r="S298" s="15" t="str">
        <f aca="false">IF(OR(R298="",G298="",K298=""),"",R298*K298*G298)</f>
        <v/>
      </c>
      <c r="T298" s="15" t="str">
        <f aca="false">IF(OR(Q298="",G298="",K298=""),"",Q298*K298*G298)</f>
        <v/>
      </c>
      <c r="U298" s="15" t="str">
        <f aca="false">IF(T298="","",T298+N(L298)-N(M298))</f>
        <v/>
      </c>
      <c r="V298" s="16" t="str">
        <f aca="false">IF(OR(U298="",N(S298)=0),"",U298/S298)</f>
        <v/>
      </c>
      <c r="W298" s="13" t="str">
        <f aca="false">IF(U298="","",COUNT($U$7:U298))</f>
        <v/>
      </c>
      <c r="X298" s="17" t="str">
        <f aca="false">IF(U298="","",DATE(YEAR(IF(B298="",A298,B298)),MONTH(IF(B298="",A298,B298)),1))</f>
        <v/>
      </c>
      <c r="Y298" s="15" t="str">
        <f aca="false">IF(U298="","",N($C$3)+SUM($U$7:U298))</f>
        <v/>
      </c>
      <c r="Z298" s="15" t="str">
        <f aca="false">IF(Y298="","",Y298-MAX(N($C$3),MAX($Y$7:Y298)))</f>
        <v/>
      </c>
      <c r="AA298" s="13" t="str">
        <f aca="false">IF(U298="","",IF(U298&gt;0,"Win",IF(U298&lt;0,"Loss","Scratch")))</f>
        <v/>
      </c>
      <c r="AB298" s="18" t="e">
        <f aca="false">IF(W298="",NA(),W298)</f>
        <v>#N/A</v>
      </c>
      <c r="AC298" s="19" t="e">
        <f aca="false">IF(W298="",NA(),Y298)</f>
        <v>#N/A</v>
      </c>
    </row>
    <row r="299" customFormat="false" ht="15" hidden="false" customHeight="false" outlineLevel="0" collapsed="false">
      <c r="A299" s="10"/>
      <c r="B299" s="10"/>
      <c r="C299" s="7"/>
      <c r="D299" s="7"/>
      <c r="E299" s="7"/>
      <c r="F299" s="7"/>
      <c r="G299" s="11"/>
      <c r="H299" s="12"/>
      <c r="I299" s="12"/>
      <c r="J299" s="12"/>
      <c r="K299" s="5"/>
      <c r="L299" s="5"/>
      <c r="M299" s="5"/>
      <c r="N299" s="7"/>
      <c r="O299" s="7"/>
      <c r="P299" s="13" t="str">
        <f aca="false">IF(C299="","",IF(ISNUMBER(SEARCH("JPY",C299)),100,10000))</f>
        <v/>
      </c>
      <c r="Q299" s="14" t="str">
        <f aca="false">IF(OR(C299="",H299="",J299=""),"",ROUND((J299-H299)*P299*IF(D299="Short",-1,1),1))</f>
        <v/>
      </c>
      <c r="R299" s="14" t="str">
        <f aca="false">IF(OR(C299="",H299="",I299=""),"",ROUND(ABS(H299-I299)*P299,1))</f>
        <v/>
      </c>
      <c r="S299" s="15" t="str">
        <f aca="false">IF(OR(R299="",G299="",K299=""),"",R299*K299*G299)</f>
        <v/>
      </c>
      <c r="T299" s="15" t="str">
        <f aca="false">IF(OR(Q299="",G299="",K299=""),"",Q299*K299*G299)</f>
        <v/>
      </c>
      <c r="U299" s="15" t="str">
        <f aca="false">IF(T299="","",T299+N(L299)-N(M299))</f>
        <v/>
      </c>
      <c r="V299" s="16" t="str">
        <f aca="false">IF(OR(U299="",N(S299)=0),"",U299/S299)</f>
        <v/>
      </c>
      <c r="W299" s="13" t="str">
        <f aca="false">IF(U299="","",COUNT($U$7:U299))</f>
        <v/>
      </c>
      <c r="X299" s="17" t="str">
        <f aca="false">IF(U299="","",DATE(YEAR(IF(B299="",A299,B299)),MONTH(IF(B299="",A299,B299)),1))</f>
        <v/>
      </c>
      <c r="Y299" s="15" t="str">
        <f aca="false">IF(U299="","",N($C$3)+SUM($U$7:U299))</f>
        <v/>
      </c>
      <c r="Z299" s="15" t="str">
        <f aca="false">IF(Y299="","",Y299-MAX(N($C$3),MAX($Y$7:Y299)))</f>
        <v/>
      </c>
      <c r="AA299" s="13" t="str">
        <f aca="false">IF(U299="","",IF(U299&gt;0,"Win",IF(U299&lt;0,"Loss","Scratch")))</f>
        <v/>
      </c>
      <c r="AB299" s="18" t="e">
        <f aca="false">IF(W299="",NA(),W299)</f>
        <v>#N/A</v>
      </c>
      <c r="AC299" s="19" t="e">
        <f aca="false">IF(W299="",NA(),Y299)</f>
        <v>#N/A</v>
      </c>
    </row>
    <row r="300" customFormat="false" ht="15" hidden="false" customHeight="false" outlineLevel="0" collapsed="false">
      <c r="A300" s="10"/>
      <c r="B300" s="10"/>
      <c r="C300" s="7"/>
      <c r="D300" s="7"/>
      <c r="E300" s="7"/>
      <c r="F300" s="7"/>
      <c r="G300" s="11"/>
      <c r="H300" s="12"/>
      <c r="I300" s="12"/>
      <c r="J300" s="12"/>
      <c r="K300" s="5"/>
      <c r="L300" s="5"/>
      <c r="M300" s="5"/>
      <c r="N300" s="7"/>
      <c r="O300" s="7"/>
      <c r="P300" s="13" t="str">
        <f aca="false">IF(C300="","",IF(ISNUMBER(SEARCH("JPY",C300)),100,10000))</f>
        <v/>
      </c>
      <c r="Q300" s="14" t="str">
        <f aca="false">IF(OR(C300="",H300="",J300=""),"",ROUND((J300-H300)*P300*IF(D300="Short",-1,1),1))</f>
        <v/>
      </c>
      <c r="R300" s="14" t="str">
        <f aca="false">IF(OR(C300="",H300="",I300=""),"",ROUND(ABS(H300-I300)*P300,1))</f>
        <v/>
      </c>
      <c r="S300" s="15" t="str">
        <f aca="false">IF(OR(R300="",G300="",K300=""),"",R300*K300*G300)</f>
        <v/>
      </c>
      <c r="T300" s="15" t="str">
        <f aca="false">IF(OR(Q300="",G300="",K300=""),"",Q300*K300*G300)</f>
        <v/>
      </c>
      <c r="U300" s="15" t="str">
        <f aca="false">IF(T300="","",T300+N(L300)-N(M300))</f>
        <v/>
      </c>
      <c r="V300" s="16" t="str">
        <f aca="false">IF(OR(U300="",N(S300)=0),"",U300/S300)</f>
        <v/>
      </c>
      <c r="W300" s="13" t="str">
        <f aca="false">IF(U300="","",COUNT($U$7:U300))</f>
        <v/>
      </c>
      <c r="X300" s="17" t="str">
        <f aca="false">IF(U300="","",DATE(YEAR(IF(B300="",A300,B300)),MONTH(IF(B300="",A300,B300)),1))</f>
        <v/>
      </c>
      <c r="Y300" s="15" t="str">
        <f aca="false">IF(U300="","",N($C$3)+SUM($U$7:U300))</f>
        <v/>
      </c>
      <c r="Z300" s="15" t="str">
        <f aca="false">IF(Y300="","",Y300-MAX(N($C$3),MAX($Y$7:Y300)))</f>
        <v/>
      </c>
      <c r="AA300" s="13" t="str">
        <f aca="false">IF(U300="","",IF(U300&gt;0,"Win",IF(U300&lt;0,"Loss","Scratch")))</f>
        <v/>
      </c>
      <c r="AB300" s="18" t="e">
        <f aca="false">IF(W300="",NA(),W300)</f>
        <v>#N/A</v>
      </c>
      <c r="AC300" s="19" t="e">
        <f aca="false">IF(W300="",NA(),Y300)</f>
        <v>#N/A</v>
      </c>
    </row>
    <row r="301" customFormat="false" ht="15" hidden="false" customHeight="false" outlineLevel="0" collapsed="false">
      <c r="A301" s="10"/>
      <c r="B301" s="10"/>
      <c r="C301" s="7"/>
      <c r="D301" s="7"/>
      <c r="E301" s="7"/>
      <c r="F301" s="7"/>
      <c r="G301" s="11"/>
      <c r="H301" s="12"/>
      <c r="I301" s="12"/>
      <c r="J301" s="12"/>
      <c r="K301" s="5"/>
      <c r="L301" s="5"/>
      <c r="M301" s="5"/>
      <c r="N301" s="7"/>
      <c r="O301" s="7"/>
      <c r="P301" s="13" t="str">
        <f aca="false">IF(C301="","",IF(ISNUMBER(SEARCH("JPY",C301)),100,10000))</f>
        <v/>
      </c>
      <c r="Q301" s="14" t="str">
        <f aca="false">IF(OR(C301="",H301="",J301=""),"",ROUND((J301-H301)*P301*IF(D301="Short",-1,1),1))</f>
        <v/>
      </c>
      <c r="R301" s="14" t="str">
        <f aca="false">IF(OR(C301="",H301="",I301=""),"",ROUND(ABS(H301-I301)*P301,1))</f>
        <v/>
      </c>
      <c r="S301" s="15" t="str">
        <f aca="false">IF(OR(R301="",G301="",K301=""),"",R301*K301*G301)</f>
        <v/>
      </c>
      <c r="T301" s="15" t="str">
        <f aca="false">IF(OR(Q301="",G301="",K301=""),"",Q301*K301*G301)</f>
        <v/>
      </c>
      <c r="U301" s="15" t="str">
        <f aca="false">IF(T301="","",T301+N(L301)-N(M301))</f>
        <v/>
      </c>
      <c r="V301" s="16" t="str">
        <f aca="false">IF(OR(U301="",N(S301)=0),"",U301/S301)</f>
        <v/>
      </c>
      <c r="W301" s="13" t="str">
        <f aca="false">IF(U301="","",COUNT($U$7:U301))</f>
        <v/>
      </c>
      <c r="X301" s="17" t="str">
        <f aca="false">IF(U301="","",DATE(YEAR(IF(B301="",A301,B301)),MONTH(IF(B301="",A301,B301)),1))</f>
        <v/>
      </c>
      <c r="Y301" s="15" t="str">
        <f aca="false">IF(U301="","",N($C$3)+SUM($U$7:U301))</f>
        <v/>
      </c>
      <c r="Z301" s="15" t="str">
        <f aca="false">IF(Y301="","",Y301-MAX(N($C$3),MAX($Y$7:Y301)))</f>
        <v/>
      </c>
      <c r="AA301" s="13" t="str">
        <f aca="false">IF(U301="","",IF(U301&gt;0,"Win",IF(U301&lt;0,"Loss","Scratch")))</f>
        <v/>
      </c>
      <c r="AB301" s="18" t="e">
        <f aca="false">IF(W301="",NA(),W301)</f>
        <v>#N/A</v>
      </c>
      <c r="AC301" s="19" t="e">
        <f aca="false">IF(W301="",NA(),Y301)</f>
        <v>#N/A</v>
      </c>
    </row>
    <row r="302" customFormat="false" ht="15" hidden="false" customHeight="false" outlineLevel="0" collapsed="false">
      <c r="A302" s="10"/>
      <c r="B302" s="10"/>
      <c r="C302" s="7"/>
      <c r="D302" s="7"/>
      <c r="E302" s="7"/>
      <c r="F302" s="7"/>
      <c r="G302" s="11"/>
      <c r="H302" s="12"/>
      <c r="I302" s="12"/>
      <c r="J302" s="12"/>
      <c r="K302" s="5"/>
      <c r="L302" s="5"/>
      <c r="M302" s="5"/>
      <c r="N302" s="7"/>
      <c r="O302" s="7"/>
      <c r="P302" s="13" t="str">
        <f aca="false">IF(C302="","",IF(ISNUMBER(SEARCH("JPY",C302)),100,10000))</f>
        <v/>
      </c>
      <c r="Q302" s="14" t="str">
        <f aca="false">IF(OR(C302="",H302="",J302=""),"",ROUND((J302-H302)*P302*IF(D302="Short",-1,1),1))</f>
        <v/>
      </c>
      <c r="R302" s="14" t="str">
        <f aca="false">IF(OR(C302="",H302="",I302=""),"",ROUND(ABS(H302-I302)*P302,1))</f>
        <v/>
      </c>
      <c r="S302" s="15" t="str">
        <f aca="false">IF(OR(R302="",G302="",K302=""),"",R302*K302*G302)</f>
        <v/>
      </c>
      <c r="T302" s="15" t="str">
        <f aca="false">IF(OR(Q302="",G302="",K302=""),"",Q302*K302*G302)</f>
        <v/>
      </c>
      <c r="U302" s="15" t="str">
        <f aca="false">IF(T302="","",T302+N(L302)-N(M302))</f>
        <v/>
      </c>
      <c r="V302" s="16" t="str">
        <f aca="false">IF(OR(U302="",N(S302)=0),"",U302/S302)</f>
        <v/>
      </c>
      <c r="W302" s="13" t="str">
        <f aca="false">IF(U302="","",COUNT($U$7:U302))</f>
        <v/>
      </c>
      <c r="X302" s="17" t="str">
        <f aca="false">IF(U302="","",DATE(YEAR(IF(B302="",A302,B302)),MONTH(IF(B302="",A302,B302)),1))</f>
        <v/>
      </c>
      <c r="Y302" s="15" t="str">
        <f aca="false">IF(U302="","",N($C$3)+SUM($U$7:U302))</f>
        <v/>
      </c>
      <c r="Z302" s="15" t="str">
        <f aca="false">IF(Y302="","",Y302-MAX(N($C$3),MAX($Y$7:Y302)))</f>
        <v/>
      </c>
      <c r="AA302" s="13" t="str">
        <f aca="false">IF(U302="","",IF(U302&gt;0,"Win",IF(U302&lt;0,"Loss","Scratch")))</f>
        <v/>
      </c>
      <c r="AB302" s="18" t="e">
        <f aca="false">IF(W302="",NA(),W302)</f>
        <v>#N/A</v>
      </c>
      <c r="AC302" s="19" t="e">
        <f aca="false">IF(W302="",NA(),Y302)</f>
        <v>#N/A</v>
      </c>
    </row>
    <row r="303" customFormat="false" ht="15" hidden="false" customHeight="false" outlineLevel="0" collapsed="false">
      <c r="A303" s="10"/>
      <c r="B303" s="10"/>
      <c r="C303" s="7"/>
      <c r="D303" s="7"/>
      <c r="E303" s="7"/>
      <c r="F303" s="7"/>
      <c r="G303" s="11"/>
      <c r="H303" s="12"/>
      <c r="I303" s="12"/>
      <c r="J303" s="12"/>
      <c r="K303" s="5"/>
      <c r="L303" s="5"/>
      <c r="M303" s="5"/>
      <c r="N303" s="7"/>
      <c r="O303" s="7"/>
      <c r="P303" s="13" t="str">
        <f aca="false">IF(C303="","",IF(ISNUMBER(SEARCH("JPY",C303)),100,10000))</f>
        <v/>
      </c>
      <c r="Q303" s="14" t="str">
        <f aca="false">IF(OR(C303="",H303="",J303=""),"",ROUND((J303-H303)*P303*IF(D303="Short",-1,1),1))</f>
        <v/>
      </c>
      <c r="R303" s="14" t="str">
        <f aca="false">IF(OR(C303="",H303="",I303=""),"",ROUND(ABS(H303-I303)*P303,1))</f>
        <v/>
      </c>
      <c r="S303" s="15" t="str">
        <f aca="false">IF(OR(R303="",G303="",K303=""),"",R303*K303*G303)</f>
        <v/>
      </c>
      <c r="T303" s="15" t="str">
        <f aca="false">IF(OR(Q303="",G303="",K303=""),"",Q303*K303*G303)</f>
        <v/>
      </c>
      <c r="U303" s="15" t="str">
        <f aca="false">IF(T303="","",T303+N(L303)-N(M303))</f>
        <v/>
      </c>
      <c r="V303" s="16" t="str">
        <f aca="false">IF(OR(U303="",N(S303)=0),"",U303/S303)</f>
        <v/>
      </c>
      <c r="W303" s="13" t="str">
        <f aca="false">IF(U303="","",COUNT($U$7:U303))</f>
        <v/>
      </c>
      <c r="X303" s="17" t="str">
        <f aca="false">IF(U303="","",DATE(YEAR(IF(B303="",A303,B303)),MONTH(IF(B303="",A303,B303)),1))</f>
        <v/>
      </c>
      <c r="Y303" s="15" t="str">
        <f aca="false">IF(U303="","",N($C$3)+SUM($U$7:U303))</f>
        <v/>
      </c>
      <c r="Z303" s="15" t="str">
        <f aca="false">IF(Y303="","",Y303-MAX(N($C$3),MAX($Y$7:Y303)))</f>
        <v/>
      </c>
      <c r="AA303" s="13" t="str">
        <f aca="false">IF(U303="","",IF(U303&gt;0,"Win",IF(U303&lt;0,"Loss","Scratch")))</f>
        <v/>
      </c>
      <c r="AB303" s="18" t="e">
        <f aca="false">IF(W303="",NA(),W303)</f>
        <v>#N/A</v>
      </c>
      <c r="AC303" s="19" t="e">
        <f aca="false">IF(W303="",NA(),Y303)</f>
        <v>#N/A</v>
      </c>
    </row>
    <row r="304" customFormat="false" ht="15" hidden="false" customHeight="false" outlineLevel="0" collapsed="false">
      <c r="A304" s="10"/>
      <c r="B304" s="10"/>
      <c r="C304" s="7"/>
      <c r="D304" s="7"/>
      <c r="E304" s="7"/>
      <c r="F304" s="7"/>
      <c r="G304" s="11"/>
      <c r="H304" s="12"/>
      <c r="I304" s="12"/>
      <c r="J304" s="12"/>
      <c r="K304" s="5"/>
      <c r="L304" s="5"/>
      <c r="M304" s="5"/>
      <c r="N304" s="7"/>
      <c r="O304" s="7"/>
      <c r="P304" s="13" t="str">
        <f aca="false">IF(C304="","",IF(ISNUMBER(SEARCH("JPY",C304)),100,10000))</f>
        <v/>
      </c>
      <c r="Q304" s="14" t="str">
        <f aca="false">IF(OR(C304="",H304="",J304=""),"",ROUND((J304-H304)*P304*IF(D304="Short",-1,1),1))</f>
        <v/>
      </c>
      <c r="R304" s="14" t="str">
        <f aca="false">IF(OR(C304="",H304="",I304=""),"",ROUND(ABS(H304-I304)*P304,1))</f>
        <v/>
      </c>
      <c r="S304" s="15" t="str">
        <f aca="false">IF(OR(R304="",G304="",K304=""),"",R304*K304*G304)</f>
        <v/>
      </c>
      <c r="T304" s="15" t="str">
        <f aca="false">IF(OR(Q304="",G304="",K304=""),"",Q304*K304*G304)</f>
        <v/>
      </c>
      <c r="U304" s="15" t="str">
        <f aca="false">IF(T304="","",T304+N(L304)-N(M304))</f>
        <v/>
      </c>
      <c r="V304" s="16" t="str">
        <f aca="false">IF(OR(U304="",N(S304)=0),"",U304/S304)</f>
        <v/>
      </c>
      <c r="W304" s="13" t="str">
        <f aca="false">IF(U304="","",COUNT($U$7:U304))</f>
        <v/>
      </c>
      <c r="X304" s="17" t="str">
        <f aca="false">IF(U304="","",DATE(YEAR(IF(B304="",A304,B304)),MONTH(IF(B304="",A304,B304)),1))</f>
        <v/>
      </c>
      <c r="Y304" s="15" t="str">
        <f aca="false">IF(U304="","",N($C$3)+SUM($U$7:U304))</f>
        <v/>
      </c>
      <c r="Z304" s="15" t="str">
        <f aca="false">IF(Y304="","",Y304-MAX(N($C$3),MAX($Y$7:Y304)))</f>
        <v/>
      </c>
      <c r="AA304" s="13" t="str">
        <f aca="false">IF(U304="","",IF(U304&gt;0,"Win",IF(U304&lt;0,"Loss","Scratch")))</f>
        <v/>
      </c>
      <c r="AB304" s="18" t="e">
        <f aca="false">IF(W304="",NA(),W304)</f>
        <v>#N/A</v>
      </c>
      <c r="AC304" s="19" t="e">
        <f aca="false">IF(W304="",NA(),Y304)</f>
        <v>#N/A</v>
      </c>
    </row>
    <row r="305" customFormat="false" ht="15" hidden="false" customHeight="false" outlineLevel="0" collapsed="false">
      <c r="A305" s="10"/>
      <c r="B305" s="10"/>
      <c r="C305" s="7"/>
      <c r="D305" s="7"/>
      <c r="E305" s="7"/>
      <c r="F305" s="7"/>
      <c r="G305" s="11"/>
      <c r="H305" s="12"/>
      <c r="I305" s="12"/>
      <c r="J305" s="12"/>
      <c r="K305" s="5"/>
      <c r="L305" s="5"/>
      <c r="M305" s="5"/>
      <c r="N305" s="7"/>
      <c r="O305" s="7"/>
      <c r="P305" s="13" t="str">
        <f aca="false">IF(C305="","",IF(ISNUMBER(SEARCH("JPY",C305)),100,10000))</f>
        <v/>
      </c>
      <c r="Q305" s="14" t="str">
        <f aca="false">IF(OR(C305="",H305="",J305=""),"",ROUND((J305-H305)*P305*IF(D305="Short",-1,1),1))</f>
        <v/>
      </c>
      <c r="R305" s="14" t="str">
        <f aca="false">IF(OR(C305="",H305="",I305=""),"",ROUND(ABS(H305-I305)*P305,1))</f>
        <v/>
      </c>
      <c r="S305" s="15" t="str">
        <f aca="false">IF(OR(R305="",G305="",K305=""),"",R305*K305*G305)</f>
        <v/>
      </c>
      <c r="T305" s="15" t="str">
        <f aca="false">IF(OR(Q305="",G305="",K305=""),"",Q305*K305*G305)</f>
        <v/>
      </c>
      <c r="U305" s="15" t="str">
        <f aca="false">IF(T305="","",T305+N(L305)-N(M305))</f>
        <v/>
      </c>
      <c r="V305" s="16" t="str">
        <f aca="false">IF(OR(U305="",N(S305)=0),"",U305/S305)</f>
        <v/>
      </c>
      <c r="W305" s="13" t="str">
        <f aca="false">IF(U305="","",COUNT($U$7:U305))</f>
        <v/>
      </c>
      <c r="X305" s="17" t="str">
        <f aca="false">IF(U305="","",DATE(YEAR(IF(B305="",A305,B305)),MONTH(IF(B305="",A305,B305)),1))</f>
        <v/>
      </c>
      <c r="Y305" s="15" t="str">
        <f aca="false">IF(U305="","",N($C$3)+SUM($U$7:U305))</f>
        <v/>
      </c>
      <c r="Z305" s="15" t="str">
        <f aca="false">IF(Y305="","",Y305-MAX(N($C$3),MAX($Y$7:Y305)))</f>
        <v/>
      </c>
      <c r="AA305" s="13" t="str">
        <f aca="false">IF(U305="","",IF(U305&gt;0,"Win",IF(U305&lt;0,"Loss","Scratch")))</f>
        <v/>
      </c>
      <c r="AB305" s="18" t="e">
        <f aca="false">IF(W305="",NA(),W305)</f>
        <v>#N/A</v>
      </c>
      <c r="AC305" s="19" t="e">
        <f aca="false">IF(W305="",NA(),Y305)</f>
        <v>#N/A</v>
      </c>
    </row>
    <row r="306" customFormat="false" ht="15" hidden="false" customHeight="false" outlineLevel="0" collapsed="false">
      <c r="A306" s="10"/>
      <c r="B306" s="10"/>
      <c r="C306" s="7"/>
      <c r="D306" s="7"/>
      <c r="E306" s="7"/>
      <c r="F306" s="7"/>
      <c r="G306" s="11"/>
      <c r="H306" s="12"/>
      <c r="I306" s="12"/>
      <c r="J306" s="12"/>
      <c r="K306" s="5"/>
      <c r="L306" s="5"/>
      <c r="M306" s="5"/>
      <c r="N306" s="7"/>
      <c r="O306" s="7"/>
      <c r="P306" s="13" t="str">
        <f aca="false">IF(C306="","",IF(ISNUMBER(SEARCH("JPY",C306)),100,10000))</f>
        <v/>
      </c>
      <c r="Q306" s="14" t="str">
        <f aca="false">IF(OR(C306="",H306="",J306=""),"",ROUND((J306-H306)*P306*IF(D306="Short",-1,1),1))</f>
        <v/>
      </c>
      <c r="R306" s="14" t="str">
        <f aca="false">IF(OR(C306="",H306="",I306=""),"",ROUND(ABS(H306-I306)*P306,1))</f>
        <v/>
      </c>
      <c r="S306" s="15" t="str">
        <f aca="false">IF(OR(R306="",G306="",K306=""),"",R306*K306*G306)</f>
        <v/>
      </c>
      <c r="T306" s="15" t="str">
        <f aca="false">IF(OR(Q306="",G306="",K306=""),"",Q306*K306*G306)</f>
        <v/>
      </c>
      <c r="U306" s="15" t="str">
        <f aca="false">IF(T306="","",T306+N(L306)-N(M306))</f>
        <v/>
      </c>
      <c r="V306" s="16" t="str">
        <f aca="false">IF(OR(U306="",N(S306)=0),"",U306/S306)</f>
        <v/>
      </c>
      <c r="W306" s="13" t="str">
        <f aca="false">IF(U306="","",COUNT($U$7:U306))</f>
        <v/>
      </c>
      <c r="X306" s="17" t="str">
        <f aca="false">IF(U306="","",DATE(YEAR(IF(B306="",A306,B306)),MONTH(IF(B306="",A306,B306)),1))</f>
        <v/>
      </c>
      <c r="Y306" s="15" t="str">
        <f aca="false">IF(U306="","",N($C$3)+SUM($U$7:U306))</f>
        <v/>
      </c>
      <c r="Z306" s="15" t="str">
        <f aca="false">IF(Y306="","",Y306-MAX(N($C$3),MAX($Y$7:Y306)))</f>
        <v/>
      </c>
      <c r="AA306" s="13" t="str">
        <f aca="false">IF(U306="","",IF(U306&gt;0,"Win",IF(U306&lt;0,"Loss","Scratch")))</f>
        <v/>
      </c>
      <c r="AB306" s="18" t="e">
        <f aca="false">IF(W306="",NA(),W306)</f>
        <v>#N/A</v>
      </c>
      <c r="AC306" s="19" t="e">
        <f aca="false">IF(W306="",NA(),Y306)</f>
        <v>#N/A</v>
      </c>
    </row>
    <row r="307" customFormat="false" ht="15" hidden="false" customHeight="false" outlineLevel="0" collapsed="false">
      <c r="A307" s="10"/>
      <c r="B307" s="10"/>
      <c r="C307" s="7"/>
      <c r="D307" s="7"/>
      <c r="E307" s="7"/>
      <c r="F307" s="7"/>
      <c r="G307" s="11"/>
      <c r="H307" s="12"/>
      <c r="I307" s="12"/>
      <c r="J307" s="12"/>
      <c r="K307" s="5"/>
      <c r="L307" s="5"/>
      <c r="M307" s="5"/>
      <c r="N307" s="7"/>
      <c r="O307" s="7"/>
      <c r="P307" s="13" t="str">
        <f aca="false">IF(C307="","",IF(ISNUMBER(SEARCH("JPY",C307)),100,10000))</f>
        <v/>
      </c>
      <c r="Q307" s="14" t="str">
        <f aca="false">IF(OR(C307="",H307="",J307=""),"",ROUND((J307-H307)*P307*IF(D307="Short",-1,1),1))</f>
        <v/>
      </c>
      <c r="R307" s="14" t="str">
        <f aca="false">IF(OR(C307="",H307="",I307=""),"",ROUND(ABS(H307-I307)*P307,1))</f>
        <v/>
      </c>
      <c r="S307" s="15" t="str">
        <f aca="false">IF(OR(R307="",G307="",K307=""),"",R307*K307*G307)</f>
        <v/>
      </c>
      <c r="T307" s="15" t="str">
        <f aca="false">IF(OR(Q307="",G307="",K307=""),"",Q307*K307*G307)</f>
        <v/>
      </c>
      <c r="U307" s="15" t="str">
        <f aca="false">IF(T307="","",T307+N(L307)-N(M307))</f>
        <v/>
      </c>
      <c r="V307" s="16" t="str">
        <f aca="false">IF(OR(U307="",N(S307)=0),"",U307/S307)</f>
        <v/>
      </c>
      <c r="W307" s="13" t="str">
        <f aca="false">IF(U307="","",COUNT($U$7:U307))</f>
        <v/>
      </c>
      <c r="X307" s="17" t="str">
        <f aca="false">IF(U307="","",DATE(YEAR(IF(B307="",A307,B307)),MONTH(IF(B307="",A307,B307)),1))</f>
        <v/>
      </c>
      <c r="Y307" s="15" t="str">
        <f aca="false">IF(U307="","",N($C$3)+SUM($U$7:U307))</f>
        <v/>
      </c>
      <c r="Z307" s="15" t="str">
        <f aca="false">IF(Y307="","",Y307-MAX(N($C$3),MAX($Y$7:Y307)))</f>
        <v/>
      </c>
      <c r="AA307" s="13" t="str">
        <f aca="false">IF(U307="","",IF(U307&gt;0,"Win",IF(U307&lt;0,"Loss","Scratch")))</f>
        <v/>
      </c>
      <c r="AB307" s="18" t="e">
        <f aca="false">IF(W307="",NA(),W307)</f>
        <v>#N/A</v>
      </c>
      <c r="AC307" s="19" t="e">
        <f aca="false">IF(W307="",NA(),Y307)</f>
        <v>#N/A</v>
      </c>
    </row>
    <row r="308" customFormat="false" ht="15" hidden="false" customHeight="false" outlineLevel="0" collapsed="false">
      <c r="A308" s="10"/>
      <c r="B308" s="10"/>
      <c r="C308" s="7"/>
      <c r="D308" s="7"/>
      <c r="E308" s="7"/>
      <c r="F308" s="7"/>
      <c r="G308" s="11"/>
      <c r="H308" s="12"/>
      <c r="I308" s="12"/>
      <c r="J308" s="12"/>
      <c r="K308" s="5"/>
      <c r="L308" s="5"/>
      <c r="M308" s="5"/>
      <c r="N308" s="7"/>
      <c r="O308" s="7"/>
      <c r="P308" s="13" t="str">
        <f aca="false">IF(C308="","",IF(ISNUMBER(SEARCH("JPY",C308)),100,10000))</f>
        <v/>
      </c>
      <c r="Q308" s="14" t="str">
        <f aca="false">IF(OR(C308="",H308="",J308=""),"",ROUND((J308-H308)*P308*IF(D308="Short",-1,1),1))</f>
        <v/>
      </c>
      <c r="R308" s="14" t="str">
        <f aca="false">IF(OR(C308="",H308="",I308=""),"",ROUND(ABS(H308-I308)*P308,1))</f>
        <v/>
      </c>
      <c r="S308" s="15" t="str">
        <f aca="false">IF(OR(R308="",G308="",K308=""),"",R308*K308*G308)</f>
        <v/>
      </c>
      <c r="T308" s="15" t="str">
        <f aca="false">IF(OR(Q308="",G308="",K308=""),"",Q308*K308*G308)</f>
        <v/>
      </c>
      <c r="U308" s="15" t="str">
        <f aca="false">IF(T308="","",T308+N(L308)-N(M308))</f>
        <v/>
      </c>
      <c r="V308" s="16" t="str">
        <f aca="false">IF(OR(U308="",N(S308)=0),"",U308/S308)</f>
        <v/>
      </c>
      <c r="W308" s="13" t="str">
        <f aca="false">IF(U308="","",COUNT($U$7:U308))</f>
        <v/>
      </c>
      <c r="X308" s="17" t="str">
        <f aca="false">IF(U308="","",DATE(YEAR(IF(B308="",A308,B308)),MONTH(IF(B308="",A308,B308)),1))</f>
        <v/>
      </c>
      <c r="Y308" s="15" t="str">
        <f aca="false">IF(U308="","",N($C$3)+SUM($U$7:U308))</f>
        <v/>
      </c>
      <c r="Z308" s="15" t="str">
        <f aca="false">IF(Y308="","",Y308-MAX(N($C$3),MAX($Y$7:Y308)))</f>
        <v/>
      </c>
      <c r="AA308" s="13" t="str">
        <f aca="false">IF(U308="","",IF(U308&gt;0,"Win",IF(U308&lt;0,"Loss","Scratch")))</f>
        <v/>
      </c>
      <c r="AB308" s="18" t="e">
        <f aca="false">IF(W308="",NA(),W308)</f>
        <v>#N/A</v>
      </c>
      <c r="AC308" s="19" t="e">
        <f aca="false">IF(W308="",NA(),Y308)</f>
        <v>#N/A</v>
      </c>
    </row>
    <row r="309" customFormat="false" ht="15" hidden="false" customHeight="false" outlineLevel="0" collapsed="false">
      <c r="A309" s="10"/>
      <c r="B309" s="10"/>
      <c r="C309" s="7"/>
      <c r="D309" s="7"/>
      <c r="E309" s="7"/>
      <c r="F309" s="7"/>
      <c r="G309" s="11"/>
      <c r="H309" s="12"/>
      <c r="I309" s="12"/>
      <c r="J309" s="12"/>
      <c r="K309" s="5"/>
      <c r="L309" s="5"/>
      <c r="M309" s="5"/>
      <c r="N309" s="7"/>
      <c r="O309" s="7"/>
      <c r="P309" s="13" t="str">
        <f aca="false">IF(C309="","",IF(ISNUMBER(SEARCH("JPY",C309)),100,10000))</f>
        <v/>
      </c>
      <c r="Q309" s="14" t="str">
        <f aca="false">IF(OR(C309="",H309="",J309=""),"",ROUND((J309-H309)*P309*IF(D309="Short",-1,1),1))</f>
        <v/>
      </c>
      <c r="R309" s="14" t="str">
        <f aca="false">IF(OR(C309="",H309="",I309=""),"",ROUND(ABS(H309-I309)*P309,1))</f>
        <v/>
      </c>
      <c r="S309" s="15" t="str">
        <f aca="false">IF(OR(R309="",G309="",K309=""),"",R309*K309*G309)</f>
        <v/>
      </c>
      <c r="T309" s="15" t="str">
        <f aca="false">IF(OR(Q309="",G309="",K309=""),"",Q309*K309*G309)</f>
        <v/>
      </c>
      <c r="U309" s="15" t="str">
        <f aca="false">IF(T309="","",T309+N(L309)-N(M309))</f>
        <v/>
      </c>
      <c r="V309" s="16" t="str">
        <f aca="false">IF(OR(U309="",N(S309)=0),"",U309/S309)</f>
        <v/>
      </c>
      <c r="W309" s="13" t="str">
        <f aca="false">IF(U309="","",COUNT($U$7:U309))</f>
        <v/>
      </c>
      <c r="X309" s="17" t="str">
        <f aca="false">IF(U309="","",DATE(YEAR(IF(B309="",A309,B309)),MONTH(IF(B309="",A309,B309)),1))</f>
        <v/>
      </c>
      <c r="Y309" s="15" t="str">
        <f aca="false">IF(U309="","",N($C$3)+SUM($U$7:U309))</f>
        <v/>
      </c>
      <c r="Z309" s="15" t="str">
        <f aca="false">IF(Y309="","",Y309-MAX(N($C$3),MAX($Y$7:Y309)))</f>
        <v/>
      </c>
      <c r="AA309" s="13" t="str">
        <f aca="false">IF(U309="","",IF(U309&gt;0,"Win",IF(U309&lt;0,"Loss","Scratch")))</f>
        <v/>
      </c>
      <c r="AB309" s="18" t="e">
        <f aca="false">IF(W309="",NA(),W309)</f>
        <v>#N/A</v>
      </c>
      <c r="AC309" s="19" t="e">
        <f aca="false">IF(W309="",NA(),Y309)</f>
        <v>#N/A</v>
      </c>
    </row>
    <row r="310" customFormat="false" ht="15" hidden="false" customHeight="false" outlineLevel="0" collapsed="false">
      <c r="A310" s="10"/>
      <c r="B310" s="10"/>
      <c r="C310" s="7"/>
      <c r="D310" s="7"/>
      <c r="E310" s="7"/>
      <c r="F310" s="7"/>
      <c r="G310" s="11"/>
      <c r="H310" s="12"/>
      <c r="I310" s="12"/>
      <c r="J310" s="12"/>
      <c r="K310" s="5"/>
      <c r="L310" s="5"/>
      <c r="M310" s="5"/>
      <c r="N310" s="7"/>
      <c r="O310" s="7"/>
      <c r="P310" s="13" t="str">
        <f aca="false">IF(C310="","",IF(ISNUMBER(SEARCH("JPY",C310)),100,10000))</f>
        <v/>
      </c>
      <c r="Q310" s="14" t="str">
        <f aca="false">IF(OR(C310="",H310="",J310=""),"",ROUND((J310-H310)*P310*IF(D310="Short",-1,1),1))</f>
        <v/>
      </c>
      <c r="R310" s="14" t="str">
        <f aca="false">IF(OR(C310="",H310="",I310=""),"",ROUND(ABS(H310-I310)*P310,1))</f>
        <v/>
      </c>
      <c r="S310" s="15" t="str">
        <f aca="false">IF(OR(R310="",G310="",K310=""),"",R310*K310*G310)</f>
        <v/>
      </c>
      <c r="T310" s="15" t="str">
        <f aca="false">IF(OR(Q310="",G310="",K310=""),"",Q310*K310*G310)</f>
        <v/>
      </c>
      <c r="U310" s="15" t="str">
        <f aca="false">IF(T310="","",T310+N(L310)-N(M310))</f>
        <v/>
      </c>
      <c r="V310" s="16" t="str">
        <f aca="false">IF(OR(U310="",N(S310)=0),"",U310/S310)</f>
        <v/>
      </c>
      <c r="W310" s="13" t="str">
        <f aca="false">IF(U310="","",COUNT($U$7:U310))</f>
        <v/>
      </c>
      <c r="X310" s="17" t="str">
        <f aca="false">IF(U310="","",DATE(YEAR(IF(B310="",A310,B310)),MONTH(IF(B310="",A310,B310)),1))</f>
        <v/>
      </c>
      <c r="Y310" s="15" t="str">
        <f aca="false">IF(U310="","",N($C$3)+SUM($U$7:U310))</f>
        <v/>
      </c>
      <c r="Z310" s="15" t="str">
        <f aca="false">IF(Y310="","",Y310-MAX(N($C$3),MAX($Y$7:Y310)))</f>
        <v/>
      </c>
      <c r="AA310" s="13" t="str">
        <f aca="false">IF(U310="","",IF(U310&gt;0,"Win",IF(U310&lt;0,"Loss","Scratch")))</f>
        <v/>
      </c>
      <c r="AB310" s="18" t="e">
        <f aca="false">IF(W310="",NA(),W310)</f>
        <v>#N/A</v>
      </c>
      <c r="AC310" s="19" t="e">
        <f aca="false">IF(W310="",NA(),Y310)</f>
        <v>#N/A</v>
      </c>
    </row>
    <row r="311" customFormat="false" ht="15" hidden="false" customHeight="false" outlineLevel="0" collapsed="false">
      <c r="A311" s="10"/>
      <c r="B311" s="10"/>
      <c r="C311" s="7"/>
      <c r="D311" s="7"/>
      <c r="E311" s="7"/>
      <c r="F311" s="7"/>
      <c r="G311" s="11"/>
      <c r="H311" s="12"/>
      <c r="I311" s="12"/>
      <c r="J311" s="12"/>
      <c r="K311" s="5"/>
      <c r="L311" s="5"/>
      <c r="M311" s="5"/>
      <c r="N311" s="7"/>
      <c r="O311" s="7"/>
      <c r="P311" s="13" t="str">
        <f aca="false">IF(C311="","",IF(ISNUMBER(SEARCH("JPY",C311)),100,10000))</f>
        <v/>
      </c>
      <c r="Q311" s="14" t="str">
        <f aca="false">IF(OR(C311="",H311="",J311=""),"",ROUND((J311-H311)*P311*IF(D311="Short",-1,1),1))</f>
        <v/>
      </c>
      <c r="R311" s="14" t="str">
        <f aca="false">IF(OR(C311="",H311="",I311=""),"",ROUND(ABS(H311-I311)*P311,1))</f>
        <v/>
      </c>
      <c r="S311" s="15" t="str">
        <f aca="false">IF(OR(R311="",G311="",K311=""),"",R311*K311*G311)</f>
        <v/>
      </c>
      <c r="T311" s="15" t="str">
        <f aca="false">IF(OR(Q311="",G311="",K311=""),"",Q311*K311*G311)</f>
        <v/>
      </c>
      <c r="U311" s="15" t="str">
        <f aca="false">IF(T311="","",T311+N(L311)-N(M311))</f>
        <v/>
      </c>
      <c r="V311" s="16" t="str">
        <f aca="false">IF(OR(U311="",N(S311)=0),"",U311/S311)</f>
        <v/>
      </c>
      <c r="W311" s="13" t="str">
        <f aca="false">IF(U311="","",COUNT($U$7:U311))</f>
        <v/>
      </c>
      <c r="X311" s="17" t="str">
        <f aca="false">IF(U311="","",DATE(YEAR(IF(B311="",A311,B311)),MONTH(IF(B311="",A311,B311)),1))</f>
        <v/>
      </c>
      <c r="Y311" s="15" t="str">
        <f aca="false">IF(U311="","",N($C$3)+SUM($U$7:U311))</f>
        <v/>
      </c>
      <c r="Z311" s="15" t="str">
        <f aca="false">IF(Y311="","",Y311-MAX(N($C$3),MAX($Y$7:Y311)))</f>
        <v/>
      </c>
      <c r="AA311" s="13" t="str">
        <f aca="false">IF(U311="","",IF(U311&gt;0,"Win",IF(U311&lt;0,"Loss","Scratch")))</f>
        <v/>
      </c>
      <c r="AB311" s="18" t="e">
        <f aca="false">IF(W311="",NA(),W311)</f>
        <v>#N/A</v>
      </c>
      <c r="AC311" s="19" t="e">
        <f aca="false">IF(W311="",NA(),Y311)</f>
        <v>#N/A</v>
      </c>
    </row>
    <row r="312" customFormat="false" ht="15" hidden="false" customHeight="false" outlineLevel="0" collapsed="false">
      <c r="A312" s="10"/>
      <c r="B312" s="10"/>
      <c r="C312" s="7"/>
      <c r="D312" s="7"/>
      <c r="E312" s="7"/>
      <c r="F312" s="7"/>
      <c r="G312" s="11"/>
      <c r="H312" s="12"/>
      <c r="I312" s="12"/>
      <c r="J312" s="12"/>
      <c r="K312" s="5"/>
      <c r="L312" s="5"/>
      <c r="M312" s="5"/>
      <c r="N312" s="7"/>
      <c r="O312" s="7"/>
      <c r="P312" s="13" t="str">
        <f aca="false">IF(C312="","",IF(ISNUMBER(SEARCH("JPY",C312)),100,10000))</f>
        <v/>
      </c>
      <c r="Q312" s="14" t="str">
        <f aca="false">IF(OR(C312="",H312="",J312=""),"",ROUND((J312-H312)*P312*IF(D312="Short",-1,1),1))</f>
        <v/>
      </c>
      <c r="R312" s="14" t="str">
        <f aca="false">IF(OR(C312="",H312="",I312=""),"",ROUND(ABS(H312-I312)*P312,1))</f>
        <v/>
      </c>
      <c r="S312" s="15" t="str">
        <f aca="false">IF(OR(R312="",G312="",K312=""),"",R312*K312*G312)</f>
        <v/>
      </c>
      <c r="T312" s="15" t="str">
        <f aca="false">IF(OR(Q312="",G312="",K312=""),"",Q312*K312*G312)</f>
        <v/>
      </c>
      <c r="U312" s="15" t="str">
        <f aca="false">IF(T312="","",T312+N(L312)-N(M312))</f>
        <v/>
      </c>
      <c r="V312" s="16" t="str">
        <f aca="false">IF(OR(U312="",N(S312)=0),"",U312/S312)</f>
        <v/>
      </c>
      <c r="W312" s="13" t="str">
        <f aca="false">IF(U312="","",COUNT($U$7:U312))</f>
        <v/>
      </c>
      <c r="X312" s="17" t="str">
        <f aca="false">IF(U312="","",DATE(YEAR(IF(B312="",A312,B312)),MONTH(IF(B312="",A312,B312)),1))</f>
        <v/>
      </c>
      <c r="Y312" s="15" t="str">
        <f aca="false">IF(U312="","",N($C$3)+SUM($U$7:U312))</f>
        <v/>
      </c>
      <c r="Z312" s="15" t="str">
        <f aca="false">IF(Y312="","",Y312-MAX(N($C$3),MAX($Y$7:Y312)))</f>
        <v/>
      </c>
      <c r="AA312" s="13" t="str">
        <f aca="false">IF(U312="","",IF(U312&gt;0,"Win",IF(U312&lt;0,"Loss","Scratch")))</f>
        <v/>
      </c>
      <c r="AB312" s="18" t="e">
        <f aca="false">IF(W312="",NA(),W312)</f>
        <v>#N/A</v>
      </c>
      <c r="AC312" s="19" t="e">
        <f aca="false">IF(W312="",NA(),Y312)</f>
        <v>#N/A</v>
      </c>
    </row>
    <row r="313" customFormat="false" ht="15" hidden="false" customHeight="false" outlineLevel="0" collapsed="false">
      <c r="A313" s="10"/>
      <c r="B313" s="10"/>
      <c r="C313" s="7"/>
      <c r="D313" s="7"/>
      <c r="E313" s="7"/>
      <c r="F313" s="7"/>
      <c r="G313" s="11"/>
      <c r="H313" s="12"/>
      <c r="I313" s="12"/>
      <c r="J313" s="12"/>
      <c r="K313" s="5"/>
      <c r="L313" s="5"/>
      <c r="M313" s="5"/>
      <c r="N313" s="7"/>
      <c r="O313" s="7"/>
      <c r="P313" s="13" t="str">
        <f aca="false">IF(C313="","",IF(ISNUMBER(SEARCH("JPY",C313)),100,10000))</f>
        <v/>
      </c>
      <c r="Q313" s="14" t="str">
        <f aca="false">IF(OR(C313="",H313="",J313=""),"",ROUND((J313-H313)*P313*IF(D313="Short",-1,1),1))</f>
        <v/>
      </c>
      <c r="R313" s="14" t="str">
        <f aca="false">IF(OR(C313="",H313="",I313=""),"",ROUND(ABS(H313-I313)*P313,1))</f>
        <v/>
      </c>
      <c r="S313" s="15" t="str">
        <f aca="false">IF(OR(R313="",G313="",K313=""),"",R313*K313*G313)</f>
        <v/>
      </c>
      <c r="T313" s="15" t="str">
        <f aca="false">IF(OR(Q313="",G313="",K313=""),"",Q313*K313*G313)</f>
        <v/>
      </c>
      <c r="U313" s="15" t="str">
        <f aca="false">IF(T313="","",T313+N(L313)-N(M313))</f>
        <v/>
      </c>
      <c r="V313" s="16" t="str">
        <f aca="false">IF(OR(U313="",N(S313)=0),"",U313/S313)</f>
        <v/>
      </c>
      <c r="W313" s="13" t="str">
        <f aca="false">IF(U313="","",COUNT($U$7:U313))</f>
        <v/>
      </c>
      <c r="X313" s="17" t="str">
        <f aca="false">IF(U313="","",DATE(YEAR(IF(B313="",A313,B313)),MONTH(IF(B313="",A313,B313)),1))</f>
        <v/>
      </c>
      <c r="Y313" s="15" t="str">
        <f aca="false">IF(U313="","",N($C$3)+SUM($U$7:U313))</f>
        <v/>
      </c>
      <c r="Z313" s="15" t="str">
        <f aca="false">IF(Y313="","",Y313-MAX(N($C$3),MAX($Y$7:Y313)))</f>
        <v/>
      </c>
      <c r="AA313" s="13" t="str">
        <f aca="false">IF(U313="","",IF(U313&gt;0,"Win",IF(U313&lt;0,"Loss","Scratch")))</f>
        <v/>
      </c>
      <c r="AB313" s="18" t="e">
        <f aca="false">IF(W313="",NA(),W313)</f>
        <v>#N/A</v>
      </c>
      <c r="AC313" s="19" t="e">
        <f aca="false">IF(W313="",NA(),Y313)</f>
        <v>#N/A</v>
      </c>
    </row>
    <row r="314" customFormat="false" ht="15" hidden="false" customHeight="false" outlineLevel="0" collapsed="false">
      <c r="A314" s="10"/>
      <c r="B314" s="10"/>
      <c r="C314" s="7"/>
      <c r="D314" s="7"/>
      <c r="E314" s="7"/>
      <c r="F314" s="7"/>
      <c r="G314" s="11"/>
      <c r="H314" s="12"/>
      <c r="I314" s="12"/>
      <c r="J314" s="12"/>
      <c r="K314" s="5"/>
      <c r="L314" s="5"/>
      <c r="M314" s="5"/>
      <c r="N314" s="7"/>
      <c r="O314" s="7"/>
      <c r="P314" s="13" t="str">
        <f aca="false">IF(C314="","",IF(ISNUMBER(SEARCH("JPY",C314)),100,10000))</f>
        <v/>
      </c>
      <c r="Q314" s="14" t="str">
        <f aca="false">IF(OR(C314="",H314="",J314=""),"",ROUND((J314-H314)*P314*IF(D314="Short",-1,1),1))</f>
        <v/>
      </c>
      <c r="R314" s="14" t="str">
        <f aca="false">IF(OR(C314="",H314="",I314=""),"",ROUND(ABS(H314-I314)*P314,1))</f>
        <v/>
      </c>
      <c r="S314" s="15" t="str">
        <f aca="false">IF(OR(R314="",G314="",K314=""),"",R314*K314*G314)</f>
        <v/>
      </c>
      <c r="T314" s="15" t="str">
        <f aca="false">IF(OR(Q314="",G314="",K314=""),"",Q314*K314*G314)</f>
        <v/>
      </c>
      <c r="U314" s="15" t="str">
        <f aca="false">IF(T314="","",T314+N(L314)-N(M314))</f>
        <v/>
      </c>
      <c r="V314" s="16" t="str">
        <f aca="false">IF(OR(U314="",N(S314)=0),"",U314/S314)</f>
        <v/>
      </c>
      <c r="W314" s="13" t="str">
        <f aca="false">IF(U314="","",COUNT($U$7:U314))</f>
        <v/>
      </c>
      <c r="X314" s="17" t="str">
        <f aca="false">IF(U314="","",DATE(YEAR(IF(B314="",A314,B314)),MONTH(IF(B314="",A314,B314)),1))</f>
        <v/>
      </c>
      <c r="Y314" s="15" t="str">
        <f aca="false">IF(U314="","",N($C$3)+SUM($U$7:U314))</f>
        <v/>
      </c>
      <c r="Z314" s="15" t="str">
        <f aca="false">IF(Y314="","",Y314-MAX(N($C$3),MAX($Y$7:Y314)))</f>
        <v/>
      </c>
      <c r="AA314" s="13" t="str">
        <f aca="false">IF(U314="","",IF(U314&gt;0,"Win",IF(U314&lt;0,"Loss","Scratch")))</f>
        <v/>
      </c>
      <c r="AB314" s="18" t="e">
        <f aca="false">IF(W314="",NA(),W314)</f>
        <v>#N/A</v>
      </c>
      <c r="AC314" s="19" t="e">
        <f aca="false">IF(W314="",NA(),Y314)</f>
        <v>#N/A</v>
      </c>
    </row>
    <row r="315" customFormat="false" ht="15" hidden="false" customHeight="false" outlineLevel="0" collapsed="false">
      <c r="A315" s="10"/>
      <c r="B315" s="10"/>
      <c r="C315" s="7"/>
      <c r="D315" s="7"/>
      <c r="E315" s="7"/>
      <c r="F315" s="7"/>
      <c r="G315" s="11"/>
      <c r="H315" s="12"/>
      <c r="I315" s="12"/>
      <c r="J315" s="12"/>
      <c r="K315" s="5"/>
      <c r="L315" s="5"/>
      <c r="M315" s="5"/>
      <c r="N315" s="7"/>
      <c r="O315" s="7"/>
      <c r="P315" s="13" t="str">
        <f aca="false">IF(C315="","",IF(ISNUMBER(SEARCH("JPY",C315)),100,10000))</f>
        <v/>
      </c>
      <c r="Q315" s="14" t="str">
        <f aca="false">IF(OR(C315="",H315="",J315=""),"",ROUND((J315-H315)*P315*IF(D315="Short",-1,1),1))</f>
        <v/>
      </c>
      <c r="R315" s="14" t="str">
        <f aca="false">IF(OR(C315="",H315="",I315=""),"",ROUND(ABS(H315-I315)*P315,1))</f>
        <v/>
      </c>
      <c r="S315" s="15" t="str">
        <f aca="false">IF(OR(R315="",G315="",K315=""),"",R315*K315*G315)</f>
        <v/>
      </c>
      <c r="T315" s="15" t="str">
        <f aca="false">IF(OR(Q315="",G315="",K315=""),"",Q315*K315*G315)</f>
        <v/>
      </c>
      <c r="U315" s="15" t="str">
        <f aca="false">IF(T315="","",T315+N(L315)-N(M315))</f>
        <v/>
      </c>
      <c r="V315" s="16" t="str">
        <f aca="false">IF(OR(U315="",N(S315)=0),"",U315/S315)</f>
        <v/>
      </c>
      <c r="W315" s="13" t="str">
        <f aca="false">IF(U315="","",COUNT($U$7:U315))</f>
        <v/>
      </c>
      <c r="X315" s="17" t="str">
        <f aca="false">IF(U315="","",DATE(YEAR(IF(B315="",A315,B315)),MONTH(IF(B315="",A315,B315)),1))</f>
        <v/>
      </c>
      <c r="Y315" s="15" t="str">
        <f aca="false">IF(U315="","",N($C$3)+SUM($U$7:U315))</f>
        <v/>
      </c>
      <c r="Z315" s="15" t="str">
        <f aca="false">IF(Y315="","",Y315-MAX(N($C$3),MAX($Y$7:Y315)))</f>
        <v/>
      </c>
      <c r="AA315" s="13" t="str">
        <f aca="false">IF(U315="","",IF(U315&gt;0,"Win",IF(U315&lt;0,"Loss","Scratch")))</f>
        <v/>
      </c>
      <c r="AB315" s="18" t="e">
        <f aca="false">IF(W315="",NA(),W315)</f>
        <v>#N/A</v>
      </c>
      <c r="AC315" s="19" t="e">
        <f aca="false">IF(W315="",NA(),Y315)</f>
        <v>#N/A</v>
      </c>
    </row>
    <row r="316" customFormat="false" ht="15" hidden="false" customHeight="false" outlineLevel="0" collapsed="false">
      <c r="A316" s="10"/>
      <c r="B316" s="10"/>
      <c r="C316" s="7"/>
      <c r="D316" s="7"/>
      <c r="E316" s="7"/>
      <c r="F316" s="7"/>
      <c r="G316" s="11"/>
      <c r="H316" s="12"/>
      <c r="I316" s="12"/>
      <c r="J316" s="12"/>
      <c r="K316" s="5"/>
      <c r="L316" s="5"/>
      <c r="M316" s="5"/>
      <c r="N316" s="7"/>
      <c r="O316" s="7"/>
      <c r="P316" s="13" t="str">
        <f aca="false">IF(C316="","",IF(ISNUMBER(SEARCH("JPY",C316)),100,10000))</f>
        <v/>
      </c>
      <c r="Q316" s="14" t="str">
        <f aca="false">IF(OR(C316="",H316="",J316=""),"",ROUND((J316-H316)*P316*IF(D316="Short",-1,1),1))</f>
        <v/>
      </c>
      <c r="R316" s="14" t="str">
        <f aca="false">IF(OR(C316="",H316="",I316=""),"",ROUND(ABS(H316-I316)*P316,1))</f>
        <v/>
      </c>
      <c r="S316" s="15" t="str">
        <f aca="false">IF(OR(R316="",G316="",K316=""),"",R316*K316*G316)</f>
        <v/>
      </c>
      <c r="T316" s="15" t="str">
        <f aca="false">IF(OR(Q316="",G316="",K316=""),"",Q316*K316*G316)</f>
        <v/>
      </c>
      <c r="U316" s="15" t="str">
        <f aca="false">IF(T316="","",T316+N(L316)-N(M316))</f>
        <v/>
      </c>
      <c r="V316" s="16" t="str">
        <f aca="false">IF(OR(U316="",N(S316)=0),"",U316/S316)</f>
        <v/>
      </c>
      <c r="W316" s="13" t="str">
        <f aca="false">IF(U316="","",COUNT($U$7:U316))</f>
        <v/>
      </c>
      <c r="X316" s="17" t="str">
        <f aca="false">IF(U316="","",DATE(YEAR(IF(B316="",A316,B316)),MONTH(IF(B316="",A316,B316)),1))</f>
        <v/>
      </c>
      <c r="Y316" s="15" t="str">
        <f aca="false">IF(U316="","",N($C$3)+SUM($U$7:U316))</f>
        <v/>
      </c>
      <c r="Z316" s="15" t="str">
        <f aca="false">IF(Y316="","",Y316-MAX(N($C$3),MAX($Y$7:Y316)))</f>
        <v/>
      </c>
      <c r="AA316" s="13" t="str">
        <f aca="false">IF(U316="","",IF(U316&gt;0,"Win",IF(U316&lt;0,"Loss","Scratch")))</f>
        <v/>
      </c>
      <c r="AB316" s="18" t="e">
        <f aca="false">IF(W316="",NA(),W316)</f>
        <v>#N/A</v>
      </c>
      <c r="AC316" s="19" t="e">
        <f aca="false">IF(W316="",NA(),Y316)</f>
        <v>#N/A</v>
      </c>
    </row>
    <row r="317" customFormat="false" ht="15" hidden="false" customHeight="false" outlineLevel="0" collapsed="false">
      <c r="A317" s="10"/>
      <c r="B317" s="10"/>
      <c r="C317" s="7"/>
      <c r="D317" s="7"/>
      <c r="E317" s="7"/>
      <c r="F317" s="7"/>
      <c r="G317" s="11"/>
      <c r="H317" s="12"/>
      <c r="I317" s="12"/>
      <c r="J317" s="12"/>
      <c r="K317" s="5"/>
      <c r="L317" s="5"/>
      <c r="M317" s="5"/>
      <c r="N317" s="7"/>
      <c r="O317" s="7"/>
      <c r="P317" s="13" t="str">
        <f aca="false">IF(C317="","",IF(ISNUMBER(SEARCH("JPY",C317)),100,10000))</f>
        <v/>
      </c>
      <c r="Q317" s="14" t="str">
        <f aca="false">IF(OR(C317="",H317="",J317=""),"",ROUND((J317-H317)*P317*IF(D317="Short",-1,1),1))</f>
        <v/>
      </c>
      <c r="R317" s="14" t="str">
        <f aca="false">IF(OR(C317="",H317="",I317=""),"",ROUND(ABS(H317-I317)*P317,1))</f>
        <v/>
      </c>
      <c r="S317" s="15" t="str">
        <f aca="false">IF(OR(R317="",G317="",K317=""),"",R317*K317*G317)</f>
        <v/>
      </c>
      <c r="T317" s="15" t="str">
        <f aca="false">IF(OR(Q317="",G317="",K317=""),"",Q317*K317*G317)</f>
        <v/>
      </c>
      <c r="U317" s="15" t="str">
        <f aca="false">IF(T317="","",T317+N(L317)-N(M317))</f>
        <v/>
      </c>
      <c r="V317" s="16" t="str">
        <f aca="false">IF(OR(U317="",N(S317)=0),"",U317/S317)</f>
        <v/>
      </c>
      <c r="W317" s="13" t="str">
        <f aca="false">IF(U317="","",COUNT($U$7:U317))</f>
        <v/>
      </c>
      <c r="X317" s="17" t="str">
        <f aca="false">IF(U317="","",DATE(YEAR(IF(B317="",A317,B317)),MONTH(IF(B317="",A317,B317)),1))</f>
        <v/>
      </c>
      <c r="Y317" s="15" t="str">
        <f aca="false">IF(U317="","",N($C$3)+SUM($U$7:U317))</f>
        <v/>
      </c>
      <c r="Z317" s="15" t="str">
        <f aca="false">IF(Y317="","",Y317-MAX(N($C$3),MAX($Y$7:Y317)))</f>
        <v/>
      </c>
      <c r="AA317" s="13" t="str">
        <f aca="false">IF(U317="","",IF(U317&gt;0,"Win",IF(U317&lt;0,"Loss","Scratch")))</f>
        <v/>
      </c>
      <c r="AB317" s="18" t="e">
        <f aca="false">IF(W317="",NA(),W317)</f>
        <v>#N/A</v>
      </c>
      <c r="AC317" s="19" t="e">
        <f aca="false">IF(W317="",NA(),Y317)</f>
        <v>#N/A</v>
      </c>
    </row>
    <row r="318" customFormat="false" ht="15" hidden="false" customHeight="false" outlineLevel="0" collapsed="false">
      <c r="A318" s="10"/>
      <c r="B318" s="10"/>
      <c r="C318" s="7"/>
      <c r="D318" s="7"/>
      <c r="E318" s="7"/>
      <c r="F318" s="7"/>
      <c r="G318" s="11"/>
      <c r="H318" s="12"/>
      <c r="I318" s="12"/>
      <c r="J318" s="12"/>
      <c r="K318" s="5"/>
      <c r="L318" s="5"/>
      <c r="M318" s="5"/>
      <c r="N318" s="7"/>
      <c r="O318" s="7"/>
      <c r="P318" s="13" t="str">
        <f aca="false">IF(C318="","",IF(ISNUMBER(SEARCH("JPY",C318)),100,10000))</f>
        <v/>
      </c>
      <c r="Q318" s="14" t="str">
        <f aca="false">IF(OR(C318="",H318="",J318=""),"",ROUND((J318-H318)*P318*IF(D318="Short",-1,1),1))</f>
        <v/>
      </c>
      <c r="R318" s="14" t="str">
        <f aca="false">IF(OR(C318="",H318="",I318=""),"",ROUND(ABS(H318-I318)*P318,1))</f>
        <v/>
      </c>
      <c r="S318" s="15" t="str">
        <f aca="false">IF(OR(R318="",G318="",K318=""),"",R318*K318*G318)</f>
        <v/>
      </c>
      <c r="T318" s="15" t="str">
        <f aca="false">IF(OR(Q318="",G318="",K318=""),"",Q318*K318*G318)</f>
        <v/>
      </c>
      <c r="U318" s="15" t="str">
        <f aca="false">IF(T318="","",T318+N(L318)-N(M318))</f>
        <v/>
      </c>
      <c r="V318" s="16" t="str">
        <f aca="false">IF(OR(U318="",N(S318)=0),"",U318/S318)</f>
        <v/>
      </c>
      <c r="W318" s="13" t="str">
        <f aca="false">IF(U318="","",COUNT($U$7:U318))</f>
        <v/>
      </c>
      <c r="X318" s="17" t="str">
        <f aca="false">IF(U318="","",DATE(YEAR(IF(B318="",A318,B318)),MONTH(IF(B318="",A318,B318)),1))</f>
        <v/>
      </c>
      <c r="Y318" s="15" t="str">
        <f aca="false">IF(U318="","",N($C$3)+SUM($U$7:U318))</f>
        <v/>
      </c>
      <c r="Z318" s="15" t="str">
        <f aca="false">IF(Y318="","",Y318-MAX(N($C$3),MAX($Y$7:Y318)))</f>
        <v/>
      </c>
      <c r="AA318" s="13" t="str">
        <f aca="false">IF(U318="","",IF(U318&gt;0,"Win",IF(U318&lt;0,"Loss","Scratch")))</f>
        <v/>
      </c>
      <c r="AB318" s="18" t="e">
        <f aca="false">IF(W318="",NA(),W318)</f>
        <v>#N/A</v>
      </c>
      <c r="AC318" s="19" t="e">
        <f aca="false">IF(W318="",NA(),Y318)</f>
        <v>#N/A</v>
      </c>
    </row>
    <row r="319" customFormat="false" ht="15" hidden="false" customHeight="false" outlineLevel="0" collapsed="false">
      <c r="A319" s="10"/>
      <c r="B319" s="10"/>
      <c r="C319" s="7"/>
      <c r="D319" s="7"/>
      <c r="E319" s="7"/>
      <c r="F319" s="7"/>
      <c r="G319" s="11"/>
      <c r="H319" s="12"/>
      <c r="I319" s="12"/>
      <c r="J319" s="12"/>
      <c r="K319" s="5"/>
      <c r="L319" s="5"/>
      <c r="M319" s="5"/>
      <c r="N319" s="7"/>
      <c r="O319" s="7"/>
      <c r="P319" s="13" t="str">
        <f aca="false">IF(C319="","",IF(ISNUMBER(SEARCH("JPY",C319)),100,10000))</f>
        <v/>
      </c>
      <c r="Q319" s="14" t="str">
        <f aca="false">IF(OR(C319="",H319="",J319=""),"",ROUND((J319-H319)*P319*IF(D319="Short",-1,1),1))</f>
        <v/>
      </c>
      <c r="R319" s="14" t="str">
        <f aca="false">IF(OR(C319="",H319="",I319=""),"",ROUND(ABS(H319-I319)*P319,1))</f>
        <v/>
      </c>
      <c r="S319" s="15" t="str">
        <f aca="false">IF(OR(R319="",G319="",K319=""),"",R319*K319*G319)</f>
        <v/>
      </c>
      <c r="T319" s="15" t="str">
        <f aca="false">IF(OR(Q319="",G319="",K319=""),"",Q319*K319*G319)</f>
        <v/>
      </c>
      <c r="U319" s="15" t="str">
        <f aca="false">IF(T319="","",T319+N(L319)-N(M319))</f>
        <v/>
      </c>
      <c r="V319" s="16" t="str">
        <f aca="false">IF(OR(U319="",N(S319)=0),"",U319/S319)</f>
        <v/>
      </c>
      <c r="W319" s="13" t="str">
        <f aca="false">IF(U319="","",COUNT($U$7:U319))</f>
        <v/>
      </c>
      <c r="X319" s="17" t="str">
        <f aca="false">IF(U319="","",DATE(YEAR(IF(B319="",A319,B319)),MONTH(IF(B319="",A319,B319)),1))</f>
        <v/>
      </c>
      <c r="Y319" s="15" t="str">
        <f aca="false">IF(U319="","",N($C$3)+SUM($U$7:U319))</f>
        <v/>
      </c>
      <c r="Z319" s="15" t="str">
        <f aca="false">IF(Y319="","",Y319-MAX(N($C$3),MAX($Y$7:Y319)))</f>
        <v/>
      </c>
      <c r="AA319" s="13" t="str">
        <f aca="false">IF(U319="","",IF(U319&gt;0,"Win",IF(U319&lt;0,"Loss","Scratch")))</f>
        <v/>
      </c>
      <c r="AB319" s="18" t="e">
        <f aca="false">IF(W319="",NA(),W319)</f>
        <v>#N/A</v>
      </c>
      <c r="AC319" s="19" t="e">
        <f aca="false">IF(W319="",NA(),Y319)</f>
        <v>#N/A</v>
      </c>
    </row>
    <row r="320" customFormat="false" ht="15" hidden="false" customHeight="false" outlineLevel="0" collapsed="false">
      <c r="A320" s="10"/>
      <c r="B320" s="10"/>
      <c r="C320" s="7"/>
      <c r="D320" s="7"/>
      <c r="E320" s="7"/>
      <c r="F320" s="7"/>
      <c r="G320" s="11"/>
      <c r="H320" s="12"/>
      <c r="I320" s="12"/>
      <c r="J320" s="12"/>
      <c r="K320" s="5"/>
      <c r="L320" s="5"/>
      <c r="M320" s="5"/>
      <c r="N320" s="7"/>
      <c r="O320" s="7"/>
      <c r="P320" s="13" t="str">
        <f aca="false">IF(C320="","",IF(ISNUMBER(SEARCH("JPY",C320)),100,10000))</f>
        <v/>
      </c>
      <c r="Q320" s="14" t="str">
        <f aca="false">IF(OR(C320="",H320="",J320=""),"",ROUND((J320-H320)*P320*IF(D320="Short",-1,1),1))</f>
        <v/>
      </c>
      <c r="R320" s="14" t="str">
        <f aca="false">IF(OR(C320="",H320="",I320=""),"",ROUND(ABS(H320-I320)*P320,1))</f>
        <v/>
      </c>
      <c r="S320" s="15" t="str">
        <f aca="false">IF(OR(R320="",G320="",K320=""),"",R320*K320*G320)</f>
        <v/>
      </c>
      <c r="T320" s="15" t="str">
        <f aca="false">IF(OR(Q320="",G320="",K320=""),"",Q320*K320*G320)</f>
        <v/>
      </c>
      <c r="U320" s="15" t="str">
        <f aca="false">IF(T320="","",T320+N(L320)-N(M320))</f>
        <v/>
      </c>
      <c r="V320" s="16" t="str">
        <f aca="false">IF(OR(U320="",N(S320)=0),"",U320/S320)</f>
        <v/>
      </c>
      <c r="W320" s="13" t="str">
        <f aca="false">IF(U320="","",COUNT($U$7:U320))</f>
        <v/>
      </c>
      <c r="X320" s="17" t="str">
        <f aca="false">IF(U320="","",DATE(YEAR(IF(B320="",A320,B320)),MONTH(IF(B320="",A320,B320)),1))</f>
        <v/>
      </c>
      <c r="Y320" s="15" t="str">
        <f aca="false">IF(U320="","",N($C$3)+SUM($U$7:U320))</f>
        <v/>
      </c>
      <c r="Z320" s="15" t="str">
        <f aca="false">IF(Y320="","",Y320-MAX(N($C$3),MAX($Y$7:Y320)))</f>
        <v/>
      </c>
      <c r="AA320" s="13" t="str">
        <f aca="false">IF(U320="","",IF(U320&gt;0,"Win",IF(U320&lt;0,"Loss","Scratch")))</f>
        <v/>
      </c>
      <c r="AB320" s="18" t="e">
        <f aca="false">IF(W320="",NA(),W320)</f>
        <v>#N/A</v>
      </c>
      <c r="AC320" s="19" t="e">
        <f aca="false">IF(W320="",NA(),Y320)</f>
        <v>#N/A</v>
      </c>
    </row>
    <row r="321" customFormat="false" ht="15" hidden="false" customHeight="false" outlineLevel="0" collapsed="false">
      <c r="A321" s="10"/>
      <c r="B321" s="10"/>
      <c r="C321" s="7"/>
      <c r="D321" s="7"/>
      <c r="E321" s="7"/>
      <c r="F321" s="7"/>
      <c r="G321" s="11"/>
      <c r="H321" s="12"/>
      <c r="I321" s="12"/>
      <c r="J321" s="12"/>
      <c r="K321" s="5"/>
      <c r="L321" s="5"/>
      <c r="M321" s="5"/>
      <c r="N321" s="7"/>
      <c r="O321" s="7"/>
      <c r="P321" s="13" t="str">
        <f aca="false">IF(C321="","",IF(ISNUMBER(SEARCH("JPY",C321)),100,10000))</f>
        <v/>
      </c>
      <c r="Q321" s="14" t="str">
        <f aca="false">IF(OR(C321="",H321="",J321=""),"",ROUND((J321-H321)*P321*IF(D321="Short",-1,1),1))</f>
        <v/>
      </c>
      <c r="R321" s="14" t="str">
        <f aca="false">IF(OR(C321="",H321="",I321=""),"",ROUND(ABS(H321-I321)*P321,1))</f>
        <v/>
      </c>
      <c r="S321" s="15" t="str">
        <f aca="false">IF(OR(R321="",G321="",K321=""),"",R321*K321*G321)</f>
        <v/>
      </c>
      <c r="T321" s="15" t="str">
        <f aca="false">IF(OR(Q321="",G321="",K321=""),"",Q321*K321*G321)</f>
        <v/>
      </c>
      <c r="U321" s="15" t="str">
        <f aca="false">IF(T321="","",T321+N(L321)-N(M321))</f>
        <v/>
      </c>
      <c r="V321" s="16" t="str">
        <f aca="false">IF(OR(U321="",N(S321)=0),"",U321/S321)</f>
        <v/>
      </c>
      <c r="W321" s="13" t="str">
        <f aca="false">IF(U321="","",COUNT($U$7:U321))</f>
        <v/>
      </c>
      <c r="X321" s="17" t="str">
        <f aca="false">IF(U321="","",DATE(YEAR(IF(B321="",A321,B321)),MONTH(IF(B321="",A321,B321)),1))</f>
        <v/>
      </c>
      <c r="Y321" s="15" t="str">
        <f aca="false">IF(U321="","",N($C$3)+SUM($U$7:U321))</f>
        <v/>
      </c>
      <c r="Z321" s="15" t="str">
        <f aca="false">IF(Y321="","",Y321-MAX(N($C$3),MAX($Y$7:Y321)))</f>
        <v/>
      </c>
      <c r="AA321" s="13" t="str">
        <f aca="false">IF(U321="","",IF(U321&gt;0,"Win",IF(U321&lt;0,"Loss","Scratch")))</f>
        <v/>
      </c>
      <c r="AB321" s="18" t="e">
        <f aca="false">IF(W321="",NA(),W321)</f>
        <v>#N/A</v>
      </c>
      <c r="AC321" s="19" t="e">
        <f aca="false">IF(W321="",NA(),Y321)</f>
        <v>#N/A</v>
      </c>
    </row>
    <row r="322" customFormat="false" ht="15" hidden="false" customHeight="false" outlineLevel="0" collapsed="false">
      <c r="A322" s="10"/>
      <c r="B322" s="10"/>
      <c r="C322" s="7"/>
      <c r="D322" s="7"/>
      <c r="E322" s="7"/>
      <c r="F322" s="7"/>
      <c r="G322" s="11"/>
      <c r="H322" s="12"/>
      <c r="I322" s="12"/>
      <c r="J322" s="12"/>
      <c r="K322" s="5"/>
      <c r="L322" s="5"/>
      <c r="M322" s="5"/>
      <c r="N322" s="7"/>
      <c r="O322" s="7"/>
      <c r="P322" s="13" t="str">
        <f aca="false">IF(C322="","",IF(ISNUMBER(SEARCH("JPY",C322)),100,10000))</f>
        <v/>
      </c>
      <c r="Q322" s="14" t="str">
        <f aca="false">IF(OR(C322="",H322="",J322=""),"",ROUND((J322-H322)*P322*IF(D322="Short",-1,1),1))</f>
        <v/>
      </c>
      <c r="R322" s="14" t="str">
        <f aca="false">IF(OR(C322="",H322="",I322=""),"",ROUND(ABS(H322-I322)*P322,1))</f>
        <v/>
      </c>
      <c r="S322" s="15" t="str">
        <f aca="false">IF(OR(R322="",G322="",K322=""),"",R322*K322*G322)</f>
        <v/>
      </c>
      <c r="T322" s="15" t="str">
        <f aca="false">IF(OR(Q322="",G322="",K322=""),"",Q322*K322*G322)</f>
        <v/>
      </c>
      <c r="U322" s="15" t="str">
        <f aca="false">IF(T322="","",T322+N(L322)-N(M322))</f>
        <v/>
      </c>
      <c r="V322" s="16" t="str">
        <f aca="false">IF(OR(U322="",N(S322)=0),"",U322/S322)</f>
        <v/>
      </c>
      <c r="W322" s="13" t="str">
        <f aca="false">IF(U322="","",COUNT($U$7:U322))</f>
        <v/>
      </c>
      <c r="X322" s="17" t="str">
        <f aca="false">IF(U322="","",DATE(YEAR(IF(B322="",A322,B322)),MONTH(IF(B322="",A322,B322)),1))</f>
        <v/>
      </c>
      <c r="Y322" s="15" t="str">
        <f aca="false">IF(U322="","",N($C$3)+SUM($U$7:U322))</f>
        <v/>
      </c>
      <c r="Z322" s="15" t="str">
        <f aca="false">IF(Y322="","",Y322-MAX(N($C$3),MAX($Y$7:Y322)))</f>
        <v/>
      </c>
      <c r="AA322" s="13" t="str">
        <f aca="false">IF(U322="","",IF(U322&gt;0,"Win",IF(U322&lt;0,"Loss","Scratch")))</f>
        <v/>
      </c>
      <c r="AB322" s="18" t="e">
        <f aca="false">IF(W322="",NA(),W322)</f>
        <v>#N/A</v>
      </c>
      <c r="AC322" s="19" t="e">
        <f aca="false">IF(W322="",NA(),Y322)</f>
        <v>#N/A</v>
      </c>
    </row>
    <row r="323" customFormat="false" ht="15" hidden="false" customHeight="false" outlineLevel="0" collapsed="false">
      <c r="A323" s="10"/>
      <c r="B323" s="10"/>
      <c r="C323" s="7"/>
      <c r="D323" s="7"/>
      <c r="E323" s="7"/>
      <c r="F323" s="7"/>
      <c r="G323" s="11"/>
      <c r="H323" s="12"/>
      <c r="I323" s="12"/>
      <c r="J323" s="12"/>
      <c r="K323" s="5"/>
      <c r="L323" s="5"/>
      <c r="M323" s="5"/>
      <c r="N323" s="7"/>
      <c r="O323" s="7"/>
      <c r="P323" s="13" t="str">
        <f aca="false">IF(C323="","",IF(ISNUMBER(SEARCH("JPY",C323)),100,10000))</f>
        <v/>
      </c>
      <c r="Q323" s="14" t="str">
        <f aca="false">IF(OR(C323="",H323="",J323=""),"",ROUND((J323-H323)*P323*IF(D323="Short",-1,1),1))</f>
        <v/>
      </c>
      <c r="R323" s="14" t="str">
        <f aca="false">IF(OR(C323="",H323="",I323=""),"",ROUND(ABS(H323-I323)*P323,1))</f>
        <v/>
      </c>
      <c r="S323" s="15" t="str">
        <f aca="false">IF(OR(R323="",G323="",K323=""),"",R323*K323*G323)</f>
        <v/>
      </c>
      <c r="T323" s="15" t="str">
        <f aca="false">IF(OR(Q323="",G323="",K323=""),"",Q323*K323*G323)</f>
        <v/>
      </c>
      <c r="U323" s="15" t="str">
        <f aca="false">IF(T323="","",T323+N(L323)-N(M323))</f>
        <v/>
      </c>
      <c r="V323" s="16" t="str">
        <f aca="false">IF(OR(U323="",N(S323)=0),"",U323/S323)</f>
        <v/>
      </c>
      <c r="W323" s="13" t="str">
        <f aca="false">IF(U323="","",COUNT($U$7:U323))</f>
        <v/>
      </c>
      <c r="X323" s="17" t="str">
        <f aca="false">IF(U323="","",DATE(YEAR(IF(B323="",A323,B323)),MONTH(IF(B323="",A323,B323)),1))</f>
        <v/>
      </c>
      <c r="Y323" s="15" t="str">
        <f aca="false">IF(U323="","",N($C$3)+SUM($U$7:U323))</f>
        <v/>
      </c>
      <c r="Z323" s="15" t="str">
        <f aca="false">IF(Y323="","",Y323-MAX(N($C$3),MAX($Y$7:Y323)))</f>
        <v/>
      </c>
      <c r="AA323" s="13" t="str">
        <f aca="false">IF(U323="","",IF(U323&gt;0,"Win",IF(U323&lt;0,"Loss","Scratch")))</f>
        <v/>
      </c>
      <c r="AB323" s="18" t="e">
        <f aca="false">IF(W323="",NA(),W323)</f>
        <v>#N/A</v>
      </c>
      <c r="AC323" s="19" t="e">
        <f aca="false">IF(W323="",NA(),Y323)</f>
        <v>#N/A</v>
      </c>
    </row>
    <row r="324" customFormat="false" ht="15" hidden="false" customHeight="false" outlineLevel="0" collapsed="false">
      <c r="A324" s="10"/>
      <c r="B324" s="10"/>
      <c r="C324" s="7"/>
      <c r="D324" s="7"/>
      <c r="E324" s="7"/>
      <c r="F324" s="7"/>
      <c r="G324" s="11"/>
      <c r="H324" s="12"/>
      <c r="I324" s="12"/>
      <c r="J324" s="12"/>
      <c r="K324" s="5"/>
      <c r="L324" s="5"/>
      <c r="M324" s="5"/>
      <c r="N324" s="7"/>
      <c r="O324" s="7"/>
      <c r="P324" s="13" t="str">
        <f aca="false">IF(C324="","",IF(ISNUMBER(SEARCH("JPY",C324)),100,10000))</f>
        <v/>
      </c>
      <c r="Q324" s="14" t="str">
        <f aca="false">IF(OR(C324="",H324="",J324=""),"",ROUND((J324-H324)*P324*IF(D324="Short",-1,1),1))</f>
        <v/>
      </c>
      <c r="R324" s="14" t="str">
        <f aca="false">IF(OR(C324="",H324="",I324=""),"",ROUND(ABS(H324-I324)*P324,1))</f>
        <v/>
      </c>
      <c r="S324" s="15" t="str">
        <f aca="false">IF(OR(R324="",G324="",K324=""),"",R324*K324*G324)</f>
        <v/>
      </c>
      <c r="T324" s="15" t="str">
        <f aca="false">IF(OR(Q324="",G324="",K324=""),"",Q324*K324*G324)</f>
        <v/>
      </c>
      <c r="U324" s="15" t="str">
        <f aca="false">IF(T324="","",T324+N(L324)-N(M324))</f>
        <v/>
      </c>
      <c r="V324" s="16" t="str">
        <f aca="false">IF(OR(U324="",N(S324)=0),"",U324/S324)</f>
        <v/>
      </c>
      <c r="W324" s="13" t="str">
        <f aca="false">IF(U324="","",COUNT($U$7:U324))</f>
        <v/>
      </c>
      <c r="X324" s="17" t="str">
        <f aca="false">IF(U324="","",DATE(YEAR(IF(B324="",A324,B324)),MONTH(IF(B324="",A324,B324)),1))</f>
        <v/>
      </c>
      <c r="Y324" s="15" t="str">
        <f aca="false">IF(U324="","",N($C$3)+SUM($U$7:U324))</f>
        <v/>
      </c>
      <c r="Z324" s="15" t="str">
        <f aca="false">IF(Y324="","",Y324-MAX(N($C$3),MAX($Y$7:Y324)))</f>
        <v/>
      </c>
      <c r="AA324" s="13" t="str">
        <f aca="false">IF(U324="","",IF(U324&gt;0,"Win",IF(U324&lt;0,"Loss","Scratch")))</f>
        <v/>
      </c>
      <c r="AB324" s="18" t="e">
        <f aca="false">IF(W324="",NA(),W324)</f>
        <v>#N/A</v>
      </c>
      <c r="AC324" s="19" t="e">
        <f aca="false">IF(W324="",NA(),Y324)</f>
        <v>#N/A</v>
      </c>
    </row>
    <row r="325" customFormat="false" ht="15" hidden="false" customHeight="false" outlineLevel="0" collapsed="false">
      <c r="A325" s="10"/>
      <c r="B325" s="10"/>
      <c r="C325" s="7"/>
      <c r="D325" s="7"/>
      <c r="E325" s="7"/>
      <c r="F325" s="7"/>
      <c r="G325" s="11"/>
      <c r="H325" s="12"/>
      <c r="I325" s="12"/>
      <c r="J325" s="12"/>
      <c r="K325" s="5"/>
      <c r="L325" s="5"/>
      <c r="M325" s="5"/>
      <c r="N325" s="7"/>
      <c r="O325" s="7"/>
      <c r="P325" s="13" t="str">
        <f aca="false">IF(C325="","",IF(ISNUMBER(SEARCH("JPY",C325)),100,10000))</f>
        <v/>
      </c>
      <c r="Q325" s="14" t="str">
        <f aca="false">IF(OR(C325="",H325="",J325=""),"",ROUND((J325-H325)*P325*IF(D325="Short",-1,1),1))</f>
        <v/>
      </c>
      <c r="R325" s="14" t="str">
        <f aca="false">IF(OR(C325="",H325="",I325=""),"",ROUND(ABS(H325-I325)*P325,1))</f>
        <v/>
      </c>
      <c r="S325" s="15" t="str">
        <f aca="false">IF(OR(R325="",G325="",K325=""),"",R325*K325*G325)</f>
        <v/>
      </c>
      <c r="T325" s="15" t="str">
        <f aca="false">IF(OR(Q325="",G325="",K325=""),"",Q325*K325*G325)</f>
        <v/>
      </c>
      <c r="U325" s="15" t="str">
        <f aca="false">IF(T325="","",T325+N(L325)-N(M325))</f>
        <v/>
      </c>
      <c r="V325" s="16" t="str">
        <f aca="false">IF(OR(U325="",N(S325)=0),"",U325/S325)</f>
        <v/>
      </c>
      <c r="W325" s="13" t="str">
        <f aca="false">IF(U325="","",COUNT($U$7:U325))</f>
        <v/>
      </c>
      <c r="X325" s="17" t="str">
        <f aca="false">IF(U325="","",DATE(YEAR(IF(B325="",A325,B325)),MONTH(IF(B325="",A325,B325)),1))</f>
        <v/>
      </c>
      <c r="Y325" s="15" t="str">
        <f aca="false">IF(U325="","",N($C$3)+SUM($U$7:U325))</f>
        <v/>
      </c>
      <c r="Z325" s="15" t="str">
        <f aca="false">IF(Y325="","",Y325-MAX(N($C$3),MAX($Y$7:Y325)))</f>
        <v/>
      </c>
      <c r="AA325" s="13" t="str">
        <f aca="false">IF(U325="","",IF(U325&gt;0,"Win",IF(U325&lt;0,"Loss","Scratch")))</f>
        <v/>
      </c>
      <c r="AB325" s="18" t="e">
        <f aca="false">IF(W325="",NA(),W325)</f>
        <v>#N/A</v>
      </c>
      <c r="AC325" s="19" t="e">
        <f aca="false">IF(W325="",NA(),Y325)</f>
        <v>#N/A</v>
      </c>
    </row>
    <row r="326" customFormat="false" ht="15" hidden="false" customHeight="false" outlineLevel="0" collapsed="false">
      <c r="A326" s="10"/>
      <c r="B326" s="10"/>
      <c r="C326" s="7"/>
      <c r="D326" s="7"/>
      <c r="E326" s="7"/>
      <c r="F326" s="7"/>
      <c r="G326" s="11"/>
      <c r="H326" s="12"/>
      <c r="I326" s="12"/>
      <c r="J326" s="12"/>
      <c r="K326" s="5"/>
      <c r="L326" s="5"/>
      <c r="M326" s="5"/>
      <c r="N326" s="7"/>
      <c r="O326" s="7"/>
      <c r="P326" s="13" t="str">
        <f aca="false">IF(C326="","",IF(ISNUMBER(SEARCH("JPY",C326)),100,10000))</f>
        <v/>
      </c>
      <c r="Q326" s="14" t="str">
        <f aca="false">IF(OR(C326="",H326="",J326=""),"",ROUND((J326-H326)*P326*IF(D326="Short",-1,1),1))</f>
        <v/>
      </c>
      <c r="R326" s="14" t="str">
        <f aca="false">IF(OR(C326="",H326="",I326=""),"",ROUND(ABS(H326-I326)*P326,1))</f>
        <v/>
      </c>
      <c r="S326" s="15" t="str">
        <f aca="false">IF(OR(R326="",G326="",K326=""),"",R326*K326*G326)</f>
        <v/>
      </c>
      <c r="T326" s="15" t="str">
        <f aca="false">IF(OR(Q326="",G326="",K326=""),"",Q326*K326*G326)</f>
        <v/>
      </c>
      <c r="U326" s="15" t="str">
        <f aca="false">IF(T326="","",T326+N(L326)-N(M326))</f>
        <v/>
      </c>
      <c r="V326" s="16" t="str">
        <f aca="false">IF(OR(U326="",N(S326)=0),"",U326/S326)</f>
        <v/>
      </c>
      <c r="W326" s="13" t="str">
        <f aca="false">IF(U326="","",COUNT($U$7:U326))</f>
        <v/>
      </c>
      <c r="X326" s="17" t="str">
        <f aca="false">IF(U326="","",DATE(YEAR(IF(B326="",A326,B326)),MONTH(IF(B326="",A326,B326)),1))</f>
        <v/>
      </c>
      <c r="Y326" s="15" t="str">
        <f aca="false">IF(U326="","",N($C$3)+SUM($U$7:U326))</f>
        <v/>
      </c>
      <c r="Z326" s="15" t="str">
        <f aca="false">IF(Y326="","",Y326-MAX(N($C$3),MAX($Y$7:Y326)))</f>
        <v/>
      </c>
      <c r="AA326" s="13" t="str">
        <f aca="false">IF(U326="","",IF(U326&gt;0,"Win",IF(U326&lt;0,"Loss","Scratch")))</f>
        <v/>
      </c>
      <c r="AB326" s="18" t="e">
        <f aca="false">IF(W326="",NA(),W326)</f>
        <v>#N/A</v>
      </c>
      <c r="AC326" s="19" t="e">
        <f aca="false">IF(W326="",NA(),Y326)</f>
        <v>#N/A</v>
      </c>
    </row>
    <row r="327" customFormat="false" ht="15" hidden="false" customHeight="false" outlineLevel="0" collapsed="false">
      <c r="A327" s="10"/>
      <c r="B327" s="10"/>
      <c r="C327" s="7"/>
      <c r="D327" s="7"/>
      <c r="E327" s="7"/>
      <c r="F327" s="7"/>
      <c r="G327" s="11"/>
      <c r="H327" s="12"/>
      <c r="I327" s="12"/>
      <c r="J327" s="12"/>
      <c r="K327" s="5"/>
      <c r="L327" s="5"/>
      <c r="M327" s="5"/>
      <c r="N327" s="7"/>
      <c r="O327" s="7"/>
      <c r="P327" s="13" t="str">
        <f aca="false">IF(C327="","",IF(ISNUMBER(SEARCH("JPY",C327)),100,10000))</f>
        <v/>
      </c>
      <c r="Q327" s="14" t="str">
        <f aca="false">IF(OR(C327="",H327="",J327=""),"",ROUND((J327-H327)*P327*IF(D327="Short",-1,1),1))</f>
        <v/>
      </c>
      <c r="R327" s="14" t="str">
        <f aca="false">IF(OR(C327="",H327="",I327=""),"",ROUND(ABS(H327-I327)*P327,1))</f>
        <v/>
      </c>
      <c r="S327" s="15" t="str">
        <f aca="false">IF(OR(R327="",G327="",K327=""),"",R327*K327*G327)</f>
        <v/>
      </c>
      <c r="T327" s="15" t="str">
        <f aca="false">IF(OR(Q327="",G327="",K327=""),"",Q327*K327*G327)</f>
        <v/>
      </c>
      <c r="U327" s="15" t="str">
        <f aca="false">IF(T327="","",T327+N(L327)-N(M327))</f>
        <v/>
      </c>
      <c r="V327" s="16" t="str">
        <f aca="false">IF(OR(U327="",N(S327)=0),"",U327/S327)</f>
        <v/>
      </c>
      <c r="W327" s="13" t="str">
        <f aca="false">IF(U327="","",COUNT($U$7:U327))</f>
        <v/>
      </c>
      <c r="X327" s="17" t="str">
        <f aca="false">IF(U327="","",DATE(YEAR(IF(B327="",A327,B327)),MONTH(IF(B327="",A327,B327)),1))</f>
        <v/>
      </c>
      <c r="Y327" s="15" t="str">
        <f aca="false">IF(U327="","",N($C$3)+SUM($U$7:U327))</f>
        <v/>
      </c>
      <c r="Z327" s="15" t="str">
        <f aca="false">IF(Y327="","",Y327-MAX(N($C$3),MAX($Y$7:Y327)))</f>
        <v/>
      </c>
      <c r="AA327" s="13" t="str">
        <f aca="false">IF(U327="","",IF(U327&gt;0,"Win",IF(U327&lt;0,"Loss","Scratch")))</f>
        <v/>
      </c>
      <c r="AB327" s="18" t="e">
        <f aca="false">IF(W327="",NA(),W327)</f>
        <v>#N/A</v>
      </c>
      <c r="AC327" s="19" t="e">
        <f aca="false">IF(W327="",NA(),Y327)</f>
        <v>#N/A</v>
      </c>
    </row>
    <row r="328" customFormat="false" ht="15" hidden="false" customHeight="false" outlineLevel="0" collapsed="false">
      <c r="A328" s="10"/>
      <c r="B328" s="10"/>
      <c r="C328" s="7"/>
      <c r="D328" s="7"/>
      <c r="E328" s="7"/>
      <c r="F328" s="7"/>
      <c r="G328" s="11"/>
      <c r="H328" s="12"/>
      <c r="I328" s="12"/>
      <c r="J328" s="12"/>
      <c r="K328" s="5"/>
      <c r="L328" s="5"/>
      <c r="M328" s="5"/>
      <c r="N328" s="7"/>
      <c r="O328" s="7"/>
      <c r="P328" s="13" t="str">
        <f aca="false">IF(C328="","",IF(ISNUMBER(SEARCH("JPY",C328)),100,10000))</f>
        <v/>
      </c>
      <c r="Q328" s="14" t="str">
        <f aca="false">IF(OR(C328="",H328="",J328=""),"",ROUND((J328-H328)*P328*IF(D328="Short",-1,1),1))</f>
        <v/>
      </c>
      <c r="R328" s="14" t="str">
        <f aca="false">IF(OR(C328="",H328="",I328=""),"",ROUND(ABS(H328-I328)*P328,1))</f>
        <v/>
      </c>
      <c r="S328" s="15" t="str">
        <f aca="false">IF(OR(R328="",G328="",K328=""),"",R328*K328*G328)</f>
        <v/>
      </c>
      <c r="T328" s="15" t="str">
        <f aca="false">IF(OR(Q328="",G328="",K328=""),"",Q328*K328*G328)</f>
        <v/>
      </c>
      <c r="U328" s="15" t="str">
        <f aca="false">IF(T328="","",T328+N(L328)-N(M328))</f>
        <v/>
      </c>
      <c r="V328" s="16" t="str">
        <f aca="false">IF(OR(U328="",N(S328)=0),"",U328/S328)</f>
        <v/>
      </c>
      <c r="W328" s="13" t="str">
        <f aca="false">IF(U328="","",COUNT($U$7:U328))</f>
        <v/>
      </c>
      <c r="X328" s="17" t="str">
        <f aca="false">IF(U328="","",DATE(YEAR(IF(B328="",A328,B328)),MONTH(IF(B328="",A328,B328)),1))</f>
        <v/>
      </c>
      <c r="Y328" s="15" t="str">
        <f aca="false">IF(U328="","",N($C$3)+SUM($U$7:U328))</f>
        <v/>
      </c>
      <c r="Z328" s="15" t="str">
        <f aca="false">IF(Y328="","",Y328-MAX(N($C$3),MAX($Y$7:Y328)))</f>
        <v/>
      </c>
      <c r="AA328" s="13" t="str">
        <f aca="false">IF(U328="","",IF(U328&gt;0,"Win",IF(U328&lt;0,"Loss","Scratch")))</f>
        <v/>
      </c>
      <c r="AB328" s="18" t="e">
        <f aca="false">IF(W328="",NA(),W328)</f>
        <v>#N/A</v>
      </c>
      <c r="AC328" s="19" t="e">
        <f aca="false">IF(W328="",NA(),Y328)</f>
        <v>#N/A</v>
      </c>
    </row>
    <row r="329" customFormat="false" ht="15" hidden="false" customHeight="false" outlineLevel="0" collapsed="false">
      <c r="A329" s="10"/>
      <c r="B329" s="10"/>
      <c r="C329" s="7"/>
      <c r="D329" s="7"/>
      <c r="E329" s="7"/>
      <c r="F329" s="7"/>
      <c r="G329" s="11"/>
      <c r="H329" s="12"/>
      <c r="I329" s="12"/>
      <c r="J329" s="12"/>
      <c r="K329" s="5"/>
      <c r="L329" s="5"/>
      <c r="M329" s="5"/>
      <c r="N329" s="7"/>
      <c r="O329" s="7"/>
      <c r="P329" s="13" t="str">
        <f aca="false">IF(C329="","",IF(ISNUMBER(SEARCH("JPY",C329)),100,10000))</f>
        <v/>
      </c>
      <c r="Q329" s="14" t="str">
        <f aca="false">IF(OR(C329="",H329="",J329=""),"",ROUND((J329-H329)*P329*IF(D329="Short",-1,1),1))</f>
        <v/>
      </c>
      <c r="R329" s="14" t="str">
        <f aca="false">IF(OR(C329="",H329="",I329=""),"",ROUND(ABS(H329-I329)*P329,1))</f>
        <v/>
      </c>
      <c r="S329" s="15" t="str">
        <f aca="false">IF(OR(R329="",G329="",K329=""),"",R329*K329*G329)</f>
        <v/>
      </c>
      <c r="T329" s="15" t="str">
        <f aca="false">IF(OR(Q329="",G329="",K329=""),"",Q329*K329*G329)</f>
        <v/>
      </c>
      <c r="U329" s="15" t="str">
        <f aca="false">IF(T329="","",T329+N(L329)-N(M329))</f>
        <v/>
      </c>
      <c r="V329" s="16" t="str">
        <f aca="false">IF(OR(U329="",N(S329)=0),"",U329/S329)</f>
        <v/>
      </c>
      <c r="W329" s="13" t="str">
        <f aca="false">IF(U329="","",COUNT($U$7:U329))</f>
        <v/>
      </c>
      <c r="X329" s="17" t="str">
        <f aca="false">IF(U329="","",DATE(YEAR(IF(B329="",A329,B329)),MONTH(IF(B329="",A329,B329)),1))</f>
        <v/>
      </c>
      <c r="Y329" s="15" t="str">
        <f aca="false">IF(U329="","",N($C$3)+SUM($U$7:U329))</f>
        <v/>
      </c>
      <c r="Z329" s="15" t="str">
        <f aca="false">IF(Y329="","",Y329-MAX(N($C$3),MAX($Y$7:Y329)))</f>
        <v/>
      </c>
      <c r="AA329" s="13" t="str">
        <f aca="false">IF(U329="","",IF(U329&gt;0,"Win",IF(U329&lt;0,"Loss","Scratch")))</f>
        <v/>
      </c>
      <c r="AB329" s="18" t="e">
        <f aca="false">IF(W329="",NA(),W329)</f>
        <v>#N/A</v>
      </c>
      <c r="AC329" s="19" t="e">
        <f aca="false">IF(W329="",NA(),Y329)</f>
        <v>#N/A</v>
      </c>
    </row>
    <row r="330" customFormat="false" ht="15" hidden="false" customHeight="false" outlineLevel="0" collapsed="false">
      <c r="A330" s="10"/>
      <c r="B330" s="10"/>
      <c r="C330" s="7"/>
      <c r="D330" s="7"/>
      <c r="E330" s="7"/>
      <c r="F330" s="7"/>
      <c r="G330" s="11"/>
      <c r="H330" s="12"/>
      <c r="I330" s="12"/>
      <c r="J330" s="12"/>
      <c r="K330" s="5"/>
      <c r="L330" s="5"/>
      <c r="M330" s="5"/>
      <c r="N330" s="7"/>
      <c r="O330" s="7"/>
      <c r="P330" s="13" t="str">
        <f aca="false">IF(C330="","",IF(ISNUMBER(SEARCH("JPY",C330)),100,10000))</f>
        <v/>
      </c>
      <c r="Q330" s="14" t="str">
        <f aca="false">IF(OR(C330="",H330="",J330=""),"",ROUND((J330-H330)*P330*IF(D330="Short",-1,1),1))</f>
        <v/>
      </c>
      <c r="R330" s="14" t="str">
        <f aca="false">IF(OR(C330="",H330="",I330=""),"",ROUND(ABS(H330-I330)*P330,1))</f>
        <v/>
      </c>
      <c r="S330" s="15" t="str">
        <f aca="false">IF(OR(R330="",G330="",K330=""),"",R330*K330*G330)</f>
        <v/>
      </c>
      <c r="T330" s="15" t="str">
        <f aca="false">IF(OR(Q330="",G330="",K330=""),"",Q330*K330*G330)</f>
        <v/>
      </c>
      <c r="U330" s="15" t="str">
        <f aca="false">IF(T330="","",T330+N(L330)-N(M330))</f>
        <v/>
      </c>
      <c r="V330" s="16" t="str">
        <f aca="false">IF(OR(U330="",N(S330)=0),"",U330/S330)</f>
        <v/>
      </c>
      <c r="W330" s="13" t="str">
        <f aca="false">IF(U330="","",COUNT($U$7:U330))</f>
        <v/>
      </c>
      <c r="X330" s="17" t="str">
        <f aca="false">IF(U330="","",DATE(YEAR(IF(B330="",A330,B330)),MONTH(IF(B330="",A330,B330)),1))</f>
        <v/>
      </c>
      <c r="Y330" s="15" t="str">
        <f aca="false">IF(U330="","",N($C$3)+SUM($U$7:U330))</f>
        <v/>
      </c>
      <c r="Z330" s="15" t="str">
        <f aca="false">IF(Y330="","",Y330-MAX(N($C$3),MAX($Y$7:Y330)))</f>
        <v/>
      </c>
      <c r="AA330" s="13" t="str">
        <f aca="false">IF(U330="","",IF(U330&gt;0,"Win",IF(U330&lt;0,"Loss","Scratch")))</f>
        <v/>
      </c>
      <c r="AB330" s="18" t="e">
        <f aca="false">IF(W330="",NA(),W330)</f>
        <v>#N/A</v>
      </c>
      <c r="AC330" s="19" t="e">
        <f aca="false">IF(W330="",NA(),Y330)</f>
        <v>#N/A</v>
      </c>
    </row>
    <row r="331" customFormat="false" ht="15" hidden="false" customHeight="false" outlineLevel="0" collapsed="false">
      <c r="A331" s="10"/>
      <c r="B331" s="10"/>
      <c r="C331" s="7"/>
      <c r="D331" s="7"/>
      <c r="E331" s="7"/>
      <c r="F331" s="7"/>
      <c r="G331" s="11"/>
      <c r="H331" s="12"/>
      <c r="I331" s="12"/>
      <c r="J331" s="12"/>
      <c r="K331" s="5"/>
      <c r="L331" s="5"/>
      <c r="M331" s="5"/>
      <c r="N331" s="7"/>
      <c r="O331" s="7"/>
      <c r="P331" s="13" t="str">
        <f aca="false">IF(C331="","",IF(ISNUMBER(SEARCH("JPY",C331)),100,10000))</f>
        <v/>
      </c>
      <c r="Q331" s="14" t="str">
        <f aca="false">IF(OR(C331="",H331="",J331=""),"",ROUND((J331-H331)*P331*IF(D331="Short",-1,1),1))</f>
        <v/>
      </c>
      <c r="R331" s="14" t="str">
        <f aca="false">IF(OR(C331="",H331="",I331=""),"",ROUND(ABS(H331-I331)*P331,1))</f>
        <v/>
      </c>
      <c r="S331" s="15" t="str">
        <f aca="false">IF(OR(R331="",G331="",K331=""),"",R331*K331*G331)</f>
        <v/>
      </c>
      <c r="T331" s="15" t="str">
        <f aca="false">IF(OR(Q331="",G331="",K331=""),"",Q331*K331*G331)</f>
        <v/>
      </c>
      <c r="U331" s="15" t="str">
        <f aca="false">IF(T331="","",T331+N(L331)-N(M331))</f>
        <v/>
      </c>
      <c r="V331" s="16" t="str">
        <f aca="false">IF(OR(U331="",N(S331)=0),"",U331/S331)</f>
        <v/>
      </c>
      <c r="W331" s="13" t="str">
        <f aca="false">IF(U331="","",COUNT($U$7:U331))</f>
        <v/>
      </c>
      <c r="X331" s="17" t="str">
        <f aca="false">IF(U331="","",DATE(YEAR(IF(B331="",A331,B331)),MONTH(IF(B331="",A331,B331)),1))</f>
        <v/>
      </c>
      <c r="Y331" s="15" t="str">
        <f aca="false">IF(U331="","",N($C$3)+SUM($U$7:U331))</f>
        <v/>
      </c>
      <c r="Z331" s="15" t="str">
        <f aca="false">IF(Y331="","",Y331-MAX(N($C$3),MAX($Y$7:Y331)))</f>
        <v/>
      </c>
      <c r="AA331" s="13" t="str">
        <f aca="false">IF(U331="","",IF(U331&gt;0,"Win",IF(U331&lt;0,"Loss","Scratch")))</f>
        <v/>
      </c>
      <c r="AB331" s="18" t="e">
        <f aca="false">IF(W331="",NA(),W331)</f>
        <v>#N/A</v>
      </c>
      <c r="AC331" s="19" t="e">
        <f aca="false">IF(W331="",NA(),Y331)</f>
        <v>#N/A</v>
      </c>
    </row>
    <row r="332" customFormat="false" ht="15" hidden="false" customHeight="false" outlineLevel="0" collapsed="false">
      <c r="A332" s="10"/>
      <c r="B332" s="10"/>
      <c r="C332" s="7"/>
      <c r="D332" s="7"/>
      <c r="E332" s="7"/>
      <c r="F332" s="7"/>
      <c r="G332" s="11"/>
      <c r="H332" s="12"/>
      <c r="I332" s="12"/>
      <c r="J332" s="12"/>
      <c r="K332" s="5"/>
      <c r="L332" s="5"/>
      <c r="M332" s="5"/>
      <c r="N332" s="7"/>
      <c r="O332" s="7"/>
      <c r="P332" s="13" t="str">
        <f aca="false">IF(C332="","",IF(ISNUMBER(SEARCH("JPY",C332)),100,10000))</f>
        <v/>
      </c>
      <c r="Q332" s="14" t="str">
        <f aca="false">IF(OR(C332="",H332="",J332=""),"",ROUND((J332-H332)*P332*IF(D332="Short",-1,1),1))</f>
        <v/>
      </c>
      <c r="R332" s="14" t="str">
        <f aca="false">IF(OR(C332="",H332="",I332=""),"",ROUND(ABS(H332-I332)*P332,1))</f>
        <v/>
      </c>
      <c r="S332" s="15" t="str">
        <f aca="false">IF(OR(R332="",G332="",K332=""),"",R332*K332*G332)</f>
        <v/>
      </c>
      <c r="T332" s="15" t="str">
        <f aca="false">IF(OR(Q332="",G332="",K332=""),"",Q332*K332*G332)</f>
        <v/>
      </c>
      <c r="U332" s="15" t="str">
        <f aca="false">IF(T332="","",T332+N(L332)-N(M332))</f>
        <v/>
      </c>
      <c r="V332" s="16" t="str">
        <f aca="false">IF(OR(U332="",N(S332)=0),"",U332/S332)</f>
        <v/>
      </c>
      <c r="W332" s="13" t="str">
        <f aca="false">IF(U332="","",COUNT($U$7:U332))</f>
        <v/>
      </c>
      <c r="X332" s="17" t="str">
        <f aca="false">IF(U332="","",DATE(YEAR(IF(B332="",A332,B332)),MONTH(IF(B332="",A332,B332)),1))</f>
        <v/>
      </c>
      <c r="Y332" s="15" t="str">
        <f aca="false">IF(U332="","",N($C$3)+SUM($U$7:U332))</f>
        <v/>
      </c>
      <c r="Z332" s="15" t="str">
        <f aca="false">IF(Y332="","",Y332-MAX(N($C$3),MAX($Y$7:Y332)))</f>
        <v/>
      </c>
      <c r="AA332" s="13" t="str">
        <f aca="false">IF(U332="","",IF(U332&gt;0,"Win",IF(U332&lt;0,"Loss","Scratch")))</f>
        <v/>
      </c>
      <c r="AB332" s="18" t="e">
        <f aca="false">IF(W332="",NA(),W332)</f>
        <v>#N/A</v>
      </c>
      <c r="AC332" s="19" t="e">
        <f aca="false">IF(W332="",NA(),Y332)</f>
        <v>#N/A</v>
      </c>
    </row>
    <row r="333" customFormat="false" ht="15" hidden="false" customHeight="false" outlineLevel="0" collapsed="false">
      <c r="A333" s="10"/>
      <c r="B333" s="10"/>
      <c r="C333" s="7"/>
      <c r="D333" s="7"/>
      <c r="E333" s="7"/>
      <c r="F333" s="7"/>
      <c r="G333" s="11"/>
      <c r="H333" s="12"/>
      <c r="I333" s="12"/>
      <c r="J333" s="12"/>
      <c r="K333" s="5"/>
      <c r="L333" s="5"/>
      <c r="M333" s="5"/>
      <c r="N333" s="7"/>
      <c r="O333" s="7"/>
      <c r="P333" s="13" t="str">
        <f aca="false">IF(C333="","",IF(ISNUMBER(SEARCH("JPY",C333)),100,10000))</f>
        <v/>
      </c>
      <c r="Q333" s="14" t="str">
        <f aca="false">IF(OR(C333="",H333="",J333=""),"",ROUND((J333-H333)*P333*IF(D333="Short",-1,1),1))</f>
        <v/>
      </c>
      <c r="R333" s="14" t="str">
        <f aca="false">IF(OR(C333="",H333="",I333=""),"",ROUND(ABS(H333-I333)*P333,1))</f>
        <v/>
      </c>
      <c r="S333" s="15" t="str">
        <f aca="false">IF(OR(R333="",G333="",K333=""),"",R333*K333*G333)</f>
        <v/>
      </c>
      <c r="T333" s="15" t="str">
        <f aca="false">IF(OR(Q333="",G333="",K333=""),"",Q333*K333*G333)</f>
        <v/>
      </c>
      <c r="U333" s="15" t="str">
        <f aca="false">IF(T333="","",T333+N(L333)-N(M333))</f>
        <v/>
      </c>
      <c r="V333" s="16" t="str">
        <f aca="false">IF(OR(U333="",N(S333)=0),"",U333/S333)</f>
        <v/>
      </c>
      <c r="W333" s="13" t="str">
        <f aca="false">IF(U333="","",COUNT($U$7:U333))</f>
        <v/>
      </c>
      <c r="X333" s="17" t="str">
        <f aca="false">IF(U333="","",DATE(YEAR(IF(B333="",A333,B333)),MONTH(IF(B333="",A333,B333)),1))</f>
        <v/>
      </c>
      <c r="Y333" s="15" t="str">
        <f aca="false">IF(U333="","",N($C$3)+SUM($U$7:U333))</f>
        <v/>
      </c>
      <c r="Z333" s="15" t="str">
        <f aca="false">IF(Y333="","",Y333-MAX(N($C$3),MAX($Y$7:Y333)))</f>
        <v/>
      </c>
      <c r="AA333" s="13" t="str">
        <f aca="false">IF(U333="","",IF(U333&gt;0,"Win",IF(U333&lt;0,"Loss","Scratch")))</f>
        <v/>
      </c>
      <c r="AB333" s="18" t="e">
        <f aca="false">IF(W333="",NA(),W333)</f>
        <v>#N/A</v>
      </c>
      <c r="AC333" s="19" t="e">
        <f aca="false">IF(W333="",NA(),Y333)</f>
        <v>#N/A</v>
      </c>
    </row>
    <row r="334" customFormat="false" ht="15" hidden="false" customHeight="false" outlineLevel="0" collapsed="false">
      <c r="A334" s="10"/>
      <c r="B334" s="10"/>
      <c r="C334" s="7"/>
      <c r="D334" s="7"/>
      <c r="E334" s="7"/>
      <c r="F334" s="7"/>
      <c r="G334" s="11"/>
      <c r="H334" s="12"/>
      <c r="I334" s="12"/>
      <c r="J334" s="12"/>
      <c r="K334" s="5"/>
      <c r="L334" s="5"/>
      <c r="M334" s="5"/>
      <c r="N334" s="7"/>
      <c r="O334" s="7"/>
      <c r="P334" s="13" t="str">
        <f aca="false">IF(C334="","",IF(ISNUMBER(SEARCH("JPY",C334)),100,10000))</f>
        <v/>
      </c>
      <c r="Q334" s="14" t="str">
        <f aca="false">IF(OR(C334="",H334="",J334=""),"",ROUND((J334-H334)*P334*IF(D334="Short",-1,1),1))</f>
        <v/>
      </c>
      <c r="R334" s="14" t="str">
        <f aca="false">IF(OR(C334="",H334="",I334=""),"",ROUND(ABS(H334-I334)*P334,1))</f>
        <v/>
      </c>
      <c r="S334" s="15" t="str">
        <f aca="false">IF(OR(R334="",G334="",K334=""),"",R334*K334*G334)</f>
        <v/>
      </c>
      <c r="T334" s="15" t="str">
        <f aca="false">IF(OR(Q334="",G334="",K334=""),"",Q334*K334*G334)</f>
        <v/>
      </c>
      <c r="U334" s="15" t="str">
        <f aca="false">IF(T334="","",T334+N(L334)-N(M334))</f>
        <v/>
      </c>
      <c r="V334" s="16" t="str">
        <f aca="false">IF(OR(U334="",N(S334)=0),"",U334/S334)</f>
        <v/>
      </c>
      <c r="W334" s="13" t="str">
        <f aca="false">IF(U334="","",COUNT($U$7:U334))</f>
        <v/>
      </c>
      <c r="X334" s="17" t="str">
        <f aca="false">IF(U334="","",DATE(YEAR(IF(B334="",A334,B334)),MONTH(IF(B334="",A334,B334)),1))</f>
        <v/>
      </c>
      <c r="Y334" s="15" t="str">
        <f aca="false">IF(U334="","",N($C$3)+SUM($U$7:U334))</f>
        <v/>
      </c>
      <c r="Z334" s="15" t="str">
        <f aca="false">IF(Y334="","",Y334-MAX(N($C$3),MAX($Y$7:Y334)))</f>
        <v/>
      </c>
      <c r="AA334" s="13" t="str">
        <f aca="false">IF(U334="","",IF(U334&gt;0,"Win",IF(U334&lt;0,"Loss","Scratch")))</f>
        <v/>
      </c>
      <c r="AB334" s="18" t="e">
        <f aca="false">IF(W334="",NA(),W334)</f>
        <v>#N/A</v>
      </c>
      <c r="AC334" s="19" t="e">
        <f aca="false">IF(W334="",NA(),Y334)</f>
        <v>#N/A</v>
      </c>
    </row>
    <row r="335" customFormat="false" ht="15" hidden="false" customHeight="false" outlineLevel="0" collapsed="false">
      <c r="A335" s="10"/>
      <c r="B335" s="10"/>
      <c r="C335" s="7"/>
      <c r="D335" s="7"/>
      <c r="E335" s="7"/>
      <c r="F335" s="7"/>
      <c r="G335" s="11"/>
      <c r="H335" s="12"/>
      <c r="I335" s="12"/>
      <c r="J335" s="12"/>
      <c r="K335" s="5"/>
      <c r="L335" s="5"/>
      <c r="M335" s="5"/>
      <c r="N335" s="7"/>
      <c r="O335" s="7"/>
      <c r="P335" s="13" t="str">
        <f aca="false">IF(C335="","",IF(ISNUMBER(SEARCH("JPY",C335)),100,10000))</f>
        <v/>
      </c>
      <c r="Q335" s="14" t="str">
        <f aca="false">IF(OR(C335="",H335="",J335=""),"",ROUND((J335-H335)*P335*IF(D335="Short",-1,1),1))</f>
        <v/>
      </c>
      <c r="R335" s="14" t="str">
        <f aca="false">IF(OR(C335="",H335="",I335=""),"",ROUND(ABS(H335-I335)*P335,1))</f>
        <v/>
      </c>
      <c r="S335" s="15" t="str">
        <f aca="false">IF(OR(R335="",G335="",K335=""),"",R335*K335*G335)</f>
        <v/>
      </c>
      <c r="T335" s="15" t="str">
        <f aca="false">IF(OR(Q335="",G335="",K335=""),"",Q335*K335*G335)</f>
        <v/>
      </c>
      <c r="U335" s="15" t="str">
        <f aca="false">IF(T335="","",T335+N(L335)-N(M335))</f>
        <v/>
      </c>
      <c r="V335" s="16" t="str">
        <f aca="false">IF(OR(U335="",N(S335)=0),"",U335/S335)</f>
        <v/>
      </c>
      <c r="W335" s="13" t="str">
        <f aca="false">IF(U335="","",COUNT($U$7:U335))</f>
        <v/>
      </c>
      <c r="X335" s="17" t="str">
        <f aca="false">IF(U335="","",DATE(YEAR(IF(B335="",A335,B335)),MONTH(IF(B335="",A335,B335)),1))</f>
        <v/>
      </c>
      <c r="Y335" s="15" t="str">
        <f aca="false">IF(U335="","",N($C$3)+SUM($U$7:U335))</f>
        <v/>
      </c>
      <c r="Z335" s="15" t="str">
        <f aca="false">IF(Y335="","",Y335-MAX(N($C$3),MAX($Y$7:Y335)))</f>
        <v/>
      </c>
      <c r="AA335" s="13" t="str">
        <f aca="false">IF(U335="","",IF(U335&gt;0,"Win",IF(U335&lt;0,"Loss","Scratch")))</f>
        <v/>
      </c>
      <c r="AB335" s="18" t="e">
        <f aca="false">IF(W335="",NA(),W335)</f>
        <v>#N/A</v>
      </c>
      <c r="AC335" s="19" t="e">
        <f aca="false">IF(W335="",NA(),Y335)</f>
        <v>#N/A</v>
      </c>
    </row>
    <row r="336" customFormat="false" ht="15" hidden="false" customHeight="false" outlineLevel="0" collapsed="false">
      <c r="A336" s="10"/>
      <c r="B336" s="10"/>
      <c r="C336" s="7"/>
      <c r="D336" s="7"/>
      <c r="E336" s="7"/>
      <c r="F336" s="7"/>
      <c r="G336" s="11"/>
      <c r="H336" s="12"/>
      <c r="I336" s="12"/>
      <c r="J336" s="12"/>
      <c r="K336" s="5"/>
      <c r="L336" s="5"/>
      <c r="M336" s="5"/>
      <c r="N336" s="7"/>
      <c r="O336" s="7"/>
      <c r="P336" s="13" t="str">
        <f aca="false">IF(C336="","",IF(ISNUMBER(SEARCH("JPY",C336)),100,10000))</f>
        <v/>
      </c>
      <c r="Q336" s="14" t="str">
        <f aca="false">IF(OR(C336="",H336="",J336=""),"",ROUND((J336-H336)*P336*IF(D336="Short",-1,1),1))</f>
        <v/>
      </c>
      <c r="R336" s="14" t="str">
        <f aca="false">IF(OR(C336="",H336="",I336=""),"",ROUND(ABS(H336-I336)*P336,1))</f>
        <v/>
      </c>
      <c r="S336" s="15" t="str">
        <f aca="false">IF(OR(R336="",G336="",K336=""),"",R336*K336*G336)</f>
        <v/>
      </c>
      <c r="T336" s="15" t="str">
        <f aca="false">IF(OR(Q336="",G336="",K336=""),"",Q336*K336*G336)</f>
        <v/>
      </c>
      <c r="U336" s="15" t="str">
        <f aca="false">IF(T336="","",T336+N(L336)-N(M336))</f>
        <v/>
      </c>
      <c r="V336" s="16" t="str">
        <f aca="false">IF(OR(U336="",N(S336)=0),"",U336/S336)</f>
        <v/>
      </c>
      <c r="W336" s="13" t="str">
        <f aca="false">IF(U336="","",COUNT($U$7:U336))</f>
        <v/>
      </c>
      <c r="X336" s="17" t="str">
        <f aca="false">IF(U336="","",DATE(YEAR(IF(B336="",A336,B336)),MONTH(IF(B336="",A336,B336)),1))</f>
        <v/>
      </c>
      <c r="Y336" s="15" t="str">
        <f aca="false">IF(U336="","",N($C$3)+SUM($U$7:U336))</f>
        <v/>
      </c>
      <c r="Z336" s="15" t="str">
        <f aca="false">IF(Y336="","",Y336-MAX(N($C$3),MAX($Y$7:Y336)))</f>
        <v/>
      </c>
      <c r="AA336" s="13" t="str">
        <f aca="false">IF(U336="","",IF(U336&gt;0,"Win",IF(U336&lt;0,"Loss","Scratch")))</f>
        <v/>
      </c>
      <c r="AB336" s="18" t="e">
        <f aca="false">IF(W336="",NA(),W336)</f>
        <v>#N/A</v>
      </c>
      <c r="AC336" s="19" t="e">
        <f aca="false">IF(W336="",NA(),Y336)</f>
        <v>#N/A</v>
      </c>
    </row>
    <row r="337" customFormat="false" ht="15" hidden="false" customHeight="false" outlineLevel="0" collapsed="false">
      <c r="A337" s="10"/>
      <c r="B337" s="10"/>
      <c r="C337" s="7"/>
      <c r="D337" s="7"/>
      <c r="E337" s="7"/>
      <c r="F337" s="7"/>
      <c r="G337" s="11"/>
      <c r="H337" s="12"/>
      <c r="I337" s="12"/>
      <c r="J337" s="12"/>
      <c r="K337" s="5"/>
      <c r="L337" s="5"/>
      <c r="M337" s="5"/>
      <c r="N337" s="7"/>
      <c r="O337" s="7"/>
      <c r="P337" s="13" t="str">
        <f aca="false">IF(C337="","",IF(ISNUMBER(SEARCH("JPY",C337)),100,10000))</f>
        <v/>
      </c>
      <c r="Q337" s="14" t="str">
        <f aca="false">IF(OR(C337="",H337="",J337=""),"",ROUND((J337-H337)*P337*IF(D337="Short",-1,1),1))</f>
        <v/>
      </c>
      <c r="R337" s="14" t="str">
        <f aca="false">IF(OR(C337="",H337="",I337=""),"",ROUND(ABS(H337-I337)*P337,1))</f>
        <v/>
      </c>
      <c r="S337" s="15" t="str">
        <f aca="false">IF(OR(R337="",G337="",K337=""),"",R337*K337*G337)</f>
        <v/>
      </c>
      <c r="T337" s="15" t="str">
        <f aca="false">IF(OR(Q337="",G337="",K337=""),"",Q337*K337*G337)</f>
        <v/>
      </c>
      <c r="U337" s="15" t="str">
        <f aca="false">IF(T337="","",T337+N(L337)-N(M337))</f>
        <v/>
      </c>
      <c r="V337" s="16" t="str">
        <f aca="false">IF(OR(U337="",N(S337)=0),"",U337/S337)</f>
        <v/>
      </c>
      <c r="W337" s="13" t="str">
        <f aca="false">IF(U337="","",COUNT($U$7:U337))</f>
        <v/>
      </c>
      <c r="X337" s="17" t="str">
        <f aca="false">IF(U337="","",DATE(YEAR(IF(B337="",A337,B337)),MONTH(IF(B337="",A337,B337)),1))</f>
        <v/>
      </c>
      <c r="Y337" s="15" t="str">
        <f aca="false">IF(U337="","",N($C$3)+SUM($U$7:U337))</f>
        <v/>
      </c>
      <c r="Z337" s="15" t="str">
        <f aca="false">IF(Y337="","",Y337-MAX(N($C$3),MAX($Y$7:Y337)))</f>
        <v/>
      </c>
      <c r="AA337" s="13" t="str">
        <f aca="false">IF(U337="","",IF(U337&gt;0,"Win",IF(U337&lt;0,"Loss","Scratch")))</f>
        <v/>
      </c>
      <c r="AB337" s="18" t="e">
        <f aca="false">IF(W337="",NA(),W337)</f>
        <v>#N/A</v>
      </c>
      <c r="AC337" s="19" t="e">
        <f aca="false">IF(W337="",NA(),Y337)</f>
        <v>#N/A</v>
      </c>
    </row>
    <row r="338" customFormat="false" ht="15" hidden="false" customHeight="false" outlineLevel="0" collapsed="false">
      <c r="A338" s="10"/>
      <c r="B338" s="10"/>
      <c r="C338" s="7"/>
      <c r="D338" s="7"/>
      <c r="E338" s="7"/>
      <c r="F338" s="7"/>
      <c r="G338" s="11"/>
      <c r="H338" s="12"/>
      <c r="I338" s="12"/>
      <c r="J338" s="12"/>
      <c r="K338" s="5"/>
      <c r="L338" s="5"/>
      <c r="M338" s="5"/>
      <c r="N338" s="7"/>
      <c r="O338" s="7"/>
      <c r="P338" s="13" t="str">
        <f aca="false">IF(C338="","",IF(ISNUMBER(SEARCH("JPY",C338)),100,10000))</f>
        <v/>
      </c>
      <c r="Q338" s="14" t="str">
        <f aca="false">IF(OR(C338="",H338="",J338=""),"",ROUND((J338-H338)*P338*IF(D338="Short",-1,1),1))</f>
        <v/>
      </c>
      <c r="R338" s="14" t="str">
        <f aca="false">IF(OR(C338="",H338="",I338=""),"",ROUND(ABS(H338-I338)*P338,1))</f>
        <v/>
      </c>
      <c r="S338" s="15" t="str">
        <f aca="false">IF(OR(R338="",G338="",K338=""),"",R338*K338*G338)</f>
        <v/>
      </c>
      <c r="T338" s="15" t="str">
        <f aca="false">IF(OR(Q338="",G338="",K338=""),"",Q338*K338*G338)</f>
        <v/>
      </c>
      <c r="U338" s="15" t="str">
        <f aca="false">IF(T338="","",T338+N(L338)-N(M338))</f>
        <v/>
      </c>
      <c r="V338" s="16" t="str">
        <f aca="false">IF(OR(U338="",N(S338)=0),"",U338/S338)</f>
        <v/>
      </c>
      <c r="W338" s="13" t="str">
        <f aca="false">IF(U338="","",COUNT($U$7:U338))</f>
        <v/>
      </c>
      <c r="X338" s="17" t="str">
        <f aca="false">IF(U338="","",DATE(YEAR(IF(B338="",A338,B338)),MONTH(IF(B338="",A338,B338)),1))</f>
        <v/>
      </c>
      <c r="Y338" s="15" t="str">
        <f aca="false">IF(U338="","",N($C$3)+SUM($U$7:U338))</f>
        <v/>
      </c>
      <c r="Z338" s="15" t="str">
        <f aca="false">IF(Y338="","",Y338-MAX(N($C$3),MAX($Y$7:Y338)))</f>
        <v/>
      </c>
      <c r="AA338" s="13" t="str">
        <f aca="false">IF(U338="","",IF(U338&gt;0,"Win",IF(U338&lt;0,"Loss","Scratch")))</f>
        <v/>
      </c>
      <c r="AB338" s="18" t="e">
        <f aca="false">IF(W338="",NA(),W338)</f>
        <v>#N/A</v>
      </c>
      <c r="AC338" s="19" t="e">
        <f aca="false">IF(W338="",NA(),Y338)</f>
        <v>#N/A</v>
      </c>
    </row>
    <row r="339" customFormat="false" ht="15" hidden="false" customHeight="false" outlineLevel="0" collapsed="false">
      <c r="A339" s="10"/>
      <c r="B339" s="10"/>
      <c r="C339" s="7"/>
      <c r="D339" s="7"/>
      <c r="E339" s="7"/>
      <c r="F339" s="7"/>
      <c r="G339" s="11"/>
      <c r="H339" s="12"/>
      <c r="I339" s="12"/>
      <c r="J339" s="12"/>
      <c r="K339" s="5"/>
      <c r="L339" s="5"/>
      <c r="M339" s="5"/>
      <c r="N339" s="7"/>
      <c r="O339" s="7"/>
      <c r="P339" s="13" t="str">
        <f aca="false">IF(C339="","",IF(ISNUMBER(SEARCH("JPY",C339)),100,10000))</f>
        <v/>
      </c>
      <c r="Q339" s="14" t="str">
        <f aca="false">IF(OR(C339="",H339="",J339=""),"",ROUND((J339-H339)*P339*IF(D339="Short",-1,1),1))</f>
        <v/>
      </c>
      <c r="R339" s="14" t="str">
        <f aca="false">IF(OR(C339="",H339="",I339=""),"",ROUND(ABS(H339-I339)*P339,1))</f>
        <v/>
      </c>
      <c r="S339" s="15" t="str">
        <f aca="false">IF(OR(R339="",G339="",K339=""),"",R339*K339*G339)</f>
        <v/>
      </c>
      <c r="T339" s="15" t="str">
        <f aca="false">IF(OR(Q339="",G339="",K339=""),"",Q339*K339*G339)</f>
        <v/>
      </c>
      <c r="U339" s="15" t="str">
        <f aca="false">IF(T339="","",T339+N(L339)-N(M339))</f>
        <v/>
      </c>
      <c r="V339" s="16" t="str">
        <f aca="false">IF(OR(U339="",N(S339)=0),"",U339/S339)</f>
        <v/>
      </c>
      <c r="W339" s="13" t="str">
        <f aca="false">IF(U339="","",COUNT($U$7:U339))</f>
        <v/>
      </c>
      <c r="X339" s="17" t="str">
        <f aca="false">IF(U339="","",DATE(YEAR(IF(B339="",A339,B339)),MONTH(IF(B339="",A339,B339)),1))</f>
        <v/>
      </c>
      <c r="Y339" s="15" t="str">
        <f aca="false">IF(U339="","",N($C$3)+SUM($U$7:U339))</f>
        <v/>
      </c>
      <c r="Z339" s="15" t="str">
        <f aca="false">IF(Y339="","",Y339-MAX(N($C$3),MAX($Y$7:Y339)))</f>
        <v/>
      </c>
      <c r="AA339" s="13" t="str">
        <f aca="false">IF(U339="","",IF(U339&gt;0,"Win",IF(U339&lt;0,"Loss","Scratch")))</f>
        <v/>
      </c>
      <c r="AB339" s="18" t="e">
        <f aca="false">IF(W339="",NA(),W339)</f>
        <v>#N/A</v>
      </c>
      <c r="AC339" s="19" t="e">
        <f aca="false">IF(W339="",NA(),Y339)</f>
        <v>#N/A</v>
      </c>
    </row>
    <row r="340" customFormat="false" ht="15" hidden="false" customHeight="false" outlineLevel="0" collapsed="false">
      <c r="A340" s="10"/>
      <c r="B340" s="10"/>
      <c r="C340" s="7"/>
      <c r="D340" s="7"/>
      <c r="E340" s="7"/>
      <c r="F340" s="7"/>
      <c r="G340" s="11"/>
      <c r="H340" s="12"/>
      <c r="I340" s="12"/>
      <c r="J340" s="12"/>
      <c r="K340" s="5"/>
      <c r="L340" s="5"/>
      <c r="M340" s="5"/>
      <c r="N340" s="7"/>
      <c r="O340" s="7"/>
      <c r="P340" s="13" t="str">
        <f aca="false">IF(C340="","",IF(ISNUMBER(SEARCH("JPY",C340)),100,10000))</f>
        <v/>
      </c>
      <c r="Q340" s="14" t="str">
        <f aca="false">IF(OR(C340="",H340="",J340=""),"",ROUND((J340-H340)*P340*IF(D340="Short",-1,1),1))</f>
        <v/>
      </c>
      <c r="R340" s="14" t="str">
        <f aca="false">IF(OR(C340="",H340="",I340=""),"",ROUND(ABS(H340-I340)*P340,1))</f>
        <v/>
      </c>
      <c r="S340" s="15" t="str">
        <f aca="false">IF(OR(R340="",G340="",K340=""),"",R340*K340*G340)</f>
        <v/>
      </c>
      <c r="T340" s="15" t="str">
        <f aca="false">IF(OR(Q340="",G340="",K340=""),"",Q340*K340*G340)</f>
        <v/>
      </c>
      <c r="U340" s="15" t="str">
        <f aca="false">IF(T340="","",T340+N(L340)-N(M340))</f>
        <v/>
      </c>
      <c r="V340" s="16" t="str">
        <f aca="false">IF(OR(U340="",N(S340)=0),"",U340/S340)</f>
        <v/>
      </c>
      <c r="W340" s="13" t="str">
        <f aca="false">IF(U340="","",COUNT($U$7:U340))</f>
        <v/>
      </c>
      <c r="X340" s="17" t="str">
        <f aca="false">IF(U340="","",DATE(YEAR(IF(B340="",A340,B340)),MONTH(IF(B340="",A340,B340)),1))</f>
        <v/>
      </c>
      <c r="Y340" s="15" t="str">
        <f aca="false">IF(U340="","",N($C$3)+SUM($U$7:U340))</f>
        <v/>
      </c>
      <c r="Z340" s="15" t="str">
        <f aca="false">IF(Y340="","",Y340-MAX(N($C$3),MAX($Y$7:Y340)))</f>
        <v/>
      </c>
      <c r="AA340" s="13" t="str">
        <f aca="false">IF(U340="","",IF(U340&gt;0,"Win",IF(U340&lt;0,"Loss","Scratch")))</f>
        <v/>
      </c>
      <c r="AB340" s="18" t="e">
        <f aca="false">IF(W340="",NA(),W340)</f>
        <v>#N/A</v>
      </c>
      <c r="AC340" s="19" t="e">
        <f aca="false">IF(W340="",NA(),Y340)</f>
        <v>#N/A</v>
      </c>
    </row>
    <row r="341" customFormat="false" ht="15" hidden="false" customHeight="false" outlineLevel="0" collapsed="false">
      <c r="A341" s="10"/>
      <c r="B341" s="10"/>
      <c r="C341" s="7"/>
      <c r="D341" s="7"/>
      <c r="E341" s="7"/>
      <c r="F341" s="7"/>
      <c r="G341" s="11"/>
      <c r="H341" s="12"/>
      <c r="I341" s="12"/>
      <c r="J341" s="12"/>
      <c r="K341" s="5"/>
      <c r="L341" s="5"/>
      <c r="M341" s="5"/>
      <c r="N341" s="7"/>
      <c r="O341" s="7"/>
      <c r="P341" s="13" t="str">
        <f aca="false">IF(C341="","",IF(ISNUMBER(SEARCH("JPY",C341)),100,10000))</f>
        <v/>
      </c>
      <c r="Q341" s="14" t="str">
        <f aca="false">IF(OR(C341="",H341="",J341=""),"",ROUND((J341-H341)*P341*IF(D341="Short",-1,1),1))</f>
        <v/>
      </c>
      <c r="R341" s="14" t="str">
        <f aca="false">IF(OR(C341="",H341="",I341=""),"",ROUND(ABS(H341-I341)*P341,1))</f>
        <v/>
      </c>
      <c r="S341" s="15" t="str">
        <f aca="false">IF(OR(R341="",G341="",K341=""),"",R341*K341*G341)</f>
        <v/>
      </c>
      <c r="T341" s="15" t="str">
        <f aca="false">IF(OR(Q341="",G341="",K341=""),"",Q341*K341*G341)</f>
        <v/>
      </c>
      <c r="U341" s="15" t="str">
        <f aca="false">IF(T341="","",T341+N(L341)-N(M341))</f>
        <v/>
      </c>
      <c r="V341" s="16" t="str">
        <f aca="false">IF(OR(U341="",N(S341)=0),"",U341/S341)</f>
        <v/>
      </c>
      <c r="W341" s="13" t="str">
        <f aca="false">IF(U341="","",COUNT($U$7:U341))</f>
        <v/>
      </c>
      <c r="X341" s="17" t="str">
        <f aca="false">IF(U341="","",DATE(YEAR(IF(B341="",A341,B341)),MONTH(IF(B341="",A341,B341)),1))</f>
        <v/>
      </c>
      <c r="Y341" s="15" t="str">
        <f aca="false">IF(U341="","",N($C$3)+SUM($U$7:U341))</f>
        <v/>
      </c>
      <c r="Z341" s="15" t="str">
        <f aca="false">IF(Y341="","",Y341-MAX(N($C$3),MAX($Y$7:Y341)))</f>
        <v/>
      </c>
      <c r="AA341" s="13" t="str">
        <f aca="false">IF(U341="","",IF(U341&gt;0,"Win",IF(U341&lt;0,"Loss","Scratch")))</f>
        <v/>
      </c>
      <c r="AB341" s="18" t="e">
        <f aca="false">IF(W341="",NA(),W341)</f>
        <v>#N/A</v>
      </c>
      <c r="AC341" s="19" t="e">
        <f aca="false">IF(W341="",NA(),Y341)</f>
        <v>#N/A</v>
      </c>
    </row>
    <row r="342" customFormat="false" ht="15" hidden="false" customHeight="false" outlineLevel="0" collapsed="false">
      <c r="A342" s="10"/>
      <c r="B342" s="10"/>
      <c r="C342" s="7"/>
      <c r="D342" s="7"/>
      <c r="E342" s="7"/>
      <c r="F342" s="7"/>
      <c r="G342" s="11"/>
      <c r="H342" s="12"/>
      <c r="I342" s="12"/>
      <c r="J342" s="12"/>
      <c r="K342" s="5"/>
      <c r="L342" s="5"/>
      <c r="M342" s="5"/>
      <c r="N342" s="7"/>
      <c r="O342" s="7"/>
      <c r="P342" s="13" t="str">
        <f aca="false">IF(C342="","",IF(ISNUMBER(SEARCH("JPY",C342)),100,10000))</f>
        <v/>
      </c>
      <c r="Q342" s="14" t="str">
        <f aca="false">IF(OR(C342="",H342="",J342=""),"",ROUND((J342-H342)*P342*IF(D342="Short",-1,1),1))</f>
        <v/>
      </c>
      <c r="R342" s="14" t="str">
        <f aca="false">IF(OR(C342="",H342="",I342=""),"",ROUND(ABS(H342-I342)*P342,1))</f>
        <v/>
      </c>
      <c r="S342" s="15" t="str">
        <f aca="false">IF(OR(R342="",G342="",K342=""),"",R342*K342*G342)</f>
        <v/>
      </c>
      <c r="T342" s="15" t="str">
        <f aca="false">IF(OR(Q342="",G342="",K342=""),"",Q342*K342*G342)</f>
        <v/>
      </c>
      <c r="U342" s="15" t="str">
        <f aca="false">IF(T342="","",T342+N(L342)-N(M342))</f>
        <v/>
      </c>
      <c r="V342" s="16" t="str">
        <f aca="false">IF(OR(U342="",N(S342)=0),"",U342/S342)</f>
        <v/>
      </c>
      <c r="W342" s="13" t="str">
        <f aca="false">IF(U342="","",COUNT($U$7:U342))</f>
        <v/>
      </c>
      <c r="X342" s="17" t="str">
        <f aca="false">IF(U342="","",DATE(YEAR(IF(B342="",A342,B342)),MONTH(IF(B342="",A342,B342)),1))</f>
        <v/>
      </c>
      <c r="Y342" s="15" t="str">
        <f aca="false">IF(U342="","",N($C$3)+SUM($U$7:U342))</f>
        <v/>
      </c>
      <c r="Z342" s="15" t="str">
        <f aca="false">IF(Y342="","",Y342-MAX(N($C$3),MAX($Y$7:Y342)))</f>
        <v/>
      </c>
      <c r="AA342" s="13" t="str">
        <f aca="false">IF(U342="","",IF(U342&gt;0,"Win",IF(U342&lt;0,"Loss","Scratch")))</f>
        <v/>
      </c>
      <c r="AB342" s="18" t="e">
        <f aca="false">IF(W342="",NA(),W342)</f>
        <v>#N/A</v>
      </c>
      <c r="AC342" s="19" t="e">
        <f aca="false">IF(W342="",NA(),Y342)</f>
        <v>#N/A</v>
      </c>
    </row>
    <row r="343" customFormat="false" ht="15" hidden="false" customHeight="false" outlineLevel="0" collapsed="false">
      <c r="A343" s="10"/>
      <c r="B343" s="10"/>
      <c r="C343" s="7"/>
      <c r="D343" s="7"/>
      <c r="E343" s="7"/>
      <c r="F343" s="7"/>
      <c r="G343" s="11"/>
      <c r="H343" s="12"/>
      <c r="I343" s="12"/>
      <c r="J343" s="12"/>
      <c r="K343" s="5"/>
      <c r="L343" s="5"/>
      <c r="M343" s="5"/>
      <c r="N343" s="7"/>
      <c r="O343" s="7"/>
      <c r="P343" s="13" t="str">
        <f aca="false">IF(C343="","",IF(ISNUMBER(SEARCH("JPY",C343)),100,10000))</f>
        <v/>
      </c>
      <c r="Q343" s="14" t="str">
        <f aca="false">IF(OR(C343="",H343="",J343=""),"",ROUND((J343-H343)*P343*IF(D343="Short",-1,1),1))</f>
        <v/>
      </c>
      <c r="R343" s="14" t="str">
        <f aca="false">IF(OR(C343="",H343="",I343=""),"",ROUND(ABS(H343-I343)*P343,1))</f>
        <v/>
      </c>
      <c r="S343" s="15" t="str">
        <f aca="false">IF(OR(R343="",G343="",K343=""),"",R343*K343*G343)</f>
        <v/>
      </c>
      <c r="T343" s="15" t="str">
        <f aca="false">IF(OR(Q343="",G343="",K343=""),"",Q343*K343*G343)</f>
        <v/>
      </c>
      <c r="U343" s="15" t="str">
        <f aca="false">IF(T343="","",T343+N(L343)-N(M343))</f>
        <v/>
      </c>
      <c r="V343" s="16" t="str">
        <f aca="false">IF(OR(U343="",N(S343)=0),"",U343/S343)</f>
        <v/>
      </c>
      <c r="W343" s="13" t="str">
        <f aca="false">IF(U343="","",COUNT($U$7:U343))</f>
        <v/>
      </c>
      <c r="X343" s="17" t="str">
        <f aca="false">IF(U343="","",DATE(YEAR(IF(B343="",A343,B343)),MONTH(IF(B343="",A343,B343)),1))</f>
        <v/>
      </c>
      <c r="Y343" s="15" t="str">
        <f aca="false">IF(U343="","",N($C$3)+SUM($U$7:U343))</f>
        <v/>
      </c>
      <c r="Z343" s="15" t="str">
        <f aca="false">IF(Y343="","",Y343-MAX(N($C$3),MAX($Y$7:Y343)))</f>
        <v/>
      </c>
      <c r="AA343" s="13" t="str">
        <f aca="false">IF(U343="","",IF(U343&gt;0,"Win",IF(U343&lt;0,"Loss","Scratch")))</f>
        <v/>
      </c>
      <c r="AB343" s="18" t="e">
        <f aca="false">IF(W343="",NA(),W343)</f>
        <v>#N/A</v>
      </c>
      <c r="AC343" s="19" t="e">
        <f aca="false">IF(W343="",NA(),Y343)</f>
        <v>#N/A</v>
      </c>
    </row>
    <row r="344" customFormat="false" ht="15" hidden="false" customHeight="false" outlineLevel="0" collapsed="false">
      <c r="A344" s="10"/>
      <c r="B344" s="10"/>
      <c r="C344" s="7"/>
      <c r="D344" s="7"/>
      <c r="E344" s="7"/>
      <c r="F344" s="7"/>
      <c r="G344" s="11"/>
      <c r="H344" s="12"/>
      <c r="I344" s="12"/>
      <c r="J344" s="12"/>
      <c r="K344" s="5"/>
      <c r="L344" s="5"/>
      <c r="M344" s="5"/>
      <c r="N344" s="7"/>
      <c r="O344" s="7"/>
      <c r="P344" s="13" t="str">
        <f aca="false">IF(C344="","",IF(ISNUMBER(SEARCH("JPY",C344)),100,10000))</f>
        <v/>
      </c>
      <c r="Q344" s="14" t="str">
        <f aca="false">IF(OR(C344="",H344="",J344=""),"",ROUND((J344-H344)*P344*IF(D344="Short",-1,1),1))</f>
        <v/>
      </c>
      <c r="R344" s="14" t="str">
        <f aca="false">IF(OR(C344="",H344="",I344=""),"",ROUND(ABS(H344-I344)*P344,1))</f>
        <v/>
      </c>
      <c r="S344" s="15" t="str">
        <f aca="false">IF(OR(R344="",G344="",K344=""),"",R344*K344*G344)</f>
        <v/>
      </c>
      <c r="T344" s="15" t="str">
        <f aca="false">IF(OR(Q344="",G344="",K344=""),"",Q344*K344*G344)</f>
        <v/>
      </c>
      <c r="U344" s="15" t="str">
        <f aca="false">IF(T344="","",T344+N(L344)-N(M344))</f>
        <v/>
      </c>
      <c r="V344" s="16" t="str">
        <f aca="false">IF(OR(U344="",N(S344)=0),"",U344/S344)</f>
        <v/>
      </c>
      <c r="W344" s="13" t="str">
        <f aca="false">IF(U344="","",COUNT($U$7:U344))</f>
        <v/>
      </c>
      <c r="X344" s="17" t="str">
        <f aca="false">IF(U344="","",DATE(YEAR(IF(B344="",A344,B344)),MONTH(IF(B344="",A344,B344)),1))</f>
        <v/>
      </c>
      <c r="Y344" s="15" t="str">
        <f aca="false">IF(U344="","",N($C$3)+SUM($U$7:U344))</f>
        <v/>
      </c>
      <c r="Z344" s="15" t="str">
        <f aca="false">IF(Y344="","",Y344-MAX(N($C$3),MAX($Y$7:Y344)))</f>
        <v/>
      </c>
      <c r="AA344" s="13" t="str">
        <f aca="false">IF(U344="","",IF(U344&gt;0,"Win",IF(U344&lt;0,"Loss","Scratch")))</f>
        <v/>
      </c>
      <c r="AB344" s="18" t="e">
        <f aca="false">IF(W344="",NA(),W344)</f>
        <v>#N/A</v>
      </c>
      <c r="AC344" s="19" t="e">
        <f aca="false">IF(W344="",NA(),Y344)</f>
        <v>#N/A</v>
      </c>
    </row>
    <row r="345" customFormat="false" ht="15" hidden="false" customHeight="false" outlineLevel="0" collapsed="false">
      <c r="A345" s="10"/>
      <c r="B345" s="10"/>
      <c r="C345" s="7"/>
      <c r="D345" s="7"/>
      <c r="E345" s="7"/>
      <c r="F345" s="7"/>
      <c r="G345" s="11"/>
      <c r="H345" s="12"/>
      <c r="I345" s="12"/>
      <c r="J345" s="12"/>
      <c r="K345" s="5"/>
      <c r="L345" s="5"/>
      <c r="M345" s="5"/>
      <c r="N345" s="7"/>
      <c r="O345" s="7"/>
      <c r="P345" s="13" t="str">
        <f aca="false">IF(C345="","",IF(ISNUMBER(SEARCH("JPY",C345)),100,10000))</f>
        <v/>
      </c>
      <c r="Q345" s="14" t="str">
        <f aca="false">IF(OR(C345="",H345="",J345=""),"",ROUND((J345-H345)*P345*IF(D345="Short",-1,1),1))</f>
        <v/>
      </c>
      <c r="R345" s="14" t="str">
        <f aca="false">IF(OR(C345="",H345="",I345=""),"",ROUND(ABS(H345-I345)*P345,1))</f>
        <v/>
      </c>
      <c r="S345" s="15" t="str">
        <f aca="false">IF(OR(R345="",G345="",K345=""),"",R345*K345*G345)</f>
        <v/>
      </c>
      <c r="T345" s="15" t="str">
        <f aca="false">IF(OR(Q345="",G345="",K345=""),"",Q345*K345*G345)</f>
        <v/>
      </c>
      <c r="U345" s="15" t="str">
        <f aca="false">IF(T345="","",T345+N(L345)-N(M345))</f>
        <v/>
      </c>
      <c r="V345" s="16" t="str">
        <f aca="false">IF(OR(U345="",N(S345)=0),"",U345/S345)</f>
        <v/>
      </c>
      <c r="W345" s="13" t="str">
        <f aca="false">IF(U345="","",COUNT($U$7:U345))</f>
        <v/>
      </c>
      <c r="X345" s="17" t="str">
        <f aca="false">IF(U345="","",DATE(YEAR(IF(B345="",A345,B345)),MONTH(IF(B345="",A345,B345)),1))</f>
        <v/>
      </c>
      <c r="Y345" s="15" t="str">
        <f aca="false">IF(U345="","",N($C$3)+SUM($U$7:U345))</f>
        <v/>
      </c>
      <c r="Z345" s="15" t="str">
        <f aca="false">IF(Y345="","",Y345-MAX(N($C$3),MAX($Y$7:Y345)))</f>
        <v/>
      </c>
      <c r="AA345" s="13" t="str">
        <f aca="false">IF(U345="","",IF(U345&gt;0,"Win",IF(U345&lt;0,"Loss","Scratch")))</f>
        <v/>
      </c>
      <c r="AB345" s="18" t="e">
        <f aca="false">IF(W345="",NA(),W345)</f>
        <v>#N/A</v>
      </c>
      <c r="AC345" s="19" t="e">
        <f aca="false">IF(W345="",NA(),Y345)</f>
        <v>#N/A</v>
      </c>
    </row>
    <row r="346" customFormat="false" ht="15" hidden="false" customHeight="false" outlineLevel="0" collapsed="false">
      <c r="A346" s="10"/>
      <c r="B346" s="10"/>
      <c r="C346" s="7"/>
      <c r="D346" s="7"/>
      <c r="E346" s="7"/>
      <c r="F346" s="7"/>
      <c r="G346" s="11"/>
      <c r="H346" s="12"/>
      <c r="I346" s="12"/>
      <c r="J346" s="12"/>
      <c r="K346" s="5"/>
      <c r="L346" s="5"/>
      <c r="M346" s="5"/>
      <c r="N346" s="7"/>
      <c r="O346" s="7"/>
      <c r="P346" s="13" t="str">
        <f aca="false">IF(C346="","",IF(ISNUMBER(SEARCH("JPY",C346)),100,10000))</f>
        <v/>
      </c>
      <c r="Q346" s="14" t="str">
        <f aca="false">IF(OR(C346="",H346="",J346=""),"",ROUND((J346-H346)*P346*IF(D346="Short",-1,1),1))</f>
        <v/>
      </c>
      <c r="R346" s="14" t="str">
        <f aca="false">IF(OR(C346="",H346="",I346=""),"",ROUND(ABS(H346-I346)*P346,1))</f>
        <v/>
      </c>
      <c r="S346" s="15" t="str">
        <f aca="false">IF(OR(R346="",G346="",K346=""),"",R346*K346*G346)</f>
        <v/>
      </c>
      <c r="T346" s="15" t="str">
        <f aca="false">IF(OR(Q346="",G346="",K346=""),"",Q346*K346*G346)</f>
        <v/>
      </c>
      <c r="U346" s="15" t="str">
        <f aca="false">IF(T346="","",T346+N(L346)-N(M346))</f>
        <v/>
      </c>
      <c r="V346" s="16" t="str">
        <f aca="false">IF(OR(U346="",N(S346)=0),"",U346/S346)</f>
        <v/>
      </c>
      <c r="W346" s="13" t="str">
        <f aca="false">IF(U346="","",COUNT($U$7:U346))</f>
        <v/>
      </c>
      <c r="X346" s="17" t="str">
        <f aca="false">IF(U346="","",DATE(YEAR(IF(B346="",A346,B346)),MONTH(IF(B346="",A346,B346)),1))</f>
        <v/>
      </c>
      <c r="Y346" s="15" t="str">
        <f aca="false">IF(U346="","",N($C$3)+SUM($U$7:U346))</f>
        <v/>
      </c>
      <c r="Z346" s="15" t="str">
        <f aca="false">IF(Y346="","",Y346-MAX(N($C$3),MAX($Y$7:Y346)))</f>
        <v/>
      </c>
      <c r="AA346" s="13" t="str">
        <f aca="false">IF(U346="","",IF(U346&gt;0,"Win",IF(U346&lt;0,"Loss","Scratch")))</f>
        <v/>
      </c>
      <c r="AB346" s="18" t="e">
        <f aca="false">IF(W346="",NA(),W346)</f>
        <v>#N/A</v>
      </c>
      <c r="AC346" s="19" t="e">
        <f aca="false">IF(W346="",NA(),Y346)</f>
        <v>#N/A</v>
      </c>
    </row>
    <row r="347" customFormat="false" ht="15" hidden="false" customHeight="false" outlineLevel="0" collapsed="false">
      <c r="A347" s="10"/>
      <c r="B347" s="10"/>
      <c r="C347" s="7"/>
      <c r="D347" s="7"/>
      <c r="E347" s="7"/>
      <c r="F347" s="7"/>
      <c r="G347" s="11"/>
      <c r="H347" s="12"/>
      <c r="I347" s="12"/>
      <c r="J347" s="12"/>
      <c r="K347" s="5"/>
      <c r="L347" s="5"/>
      <c r="M347" s="5"/>
      <c r="N347" s="7"/>
      <c r="O347" s="7"/>
      <c r="P347" s="13" t="str">
        <f aca="false">IF(C347="","",IF(ISNUMBER(SEARCH("JPY",C347)),100,10000))</f>
        <v/>
      </c>
      <c r="Q347" s="14" t="str">
        <f aca="false">IF(OR(C347="",H347="",J347=""),"",ROUND((J347-H347)*P347*IF(D347="Short",-1,1),1))</f>
        <v/>
      </c>
      <c r="R347" s="14" t="str">
        <f aca="false">IF(OR(C347="",H347="",I347=""),"",ROUND(ABS(H347-I347)*P347,1))</f>
        <v/>
      </c>
      <c r="S347" s="15" t="str">
        <f aca="false">IF(OR(R347="",G347="",K347=""),"",R347*K347*G347)</f>
        <v/>
      </c>
      <c r="T347" s="15" t="str">
        <f aca="false">IF(OR(Q347="",G347="",K347=""),"",Q347*K347*G347)</f>
        <v/>
      </c>
      <c r="U347" s="15" t="str">
        <f aca="false">IF(T347="","",T347+N(L347)-N(M347))</f>
        <v/>
      </c>
      <c r="V347" s="16" t="str">
        <f aca="false">IF(OR(U347="",N(S347)=0),"",U347/S347)</f>
        <v/>
      </c>
      <c r="W347" s="13" t="str">
        <f aca="false">IF(U347="","",COUNT($U$7:U347))</f>
        <v/>
      </c>
      <c r="X347" s="17" t="str">
        <f aca="false">IF(U347="","",DATE(YEAR(IF(B347="",A347,B347)),MONTH(IF(B347="",A347,B347)),1))</f>
        <v/>
      </c>
      <c r="Y347" s="15" t="str">
        <f aca="false">IF(U347="","",N($C$3)+SUM($U$7:U347))</f>
        <v/>
      </c>
      <c r="Z347" s="15" t="str">
        <f aca="false">IF(Y347="","",Y347-MAX(N($C$3),MAX($Y$7:Y347)))</f>
        <v/>
      </c>
      <c r="AA347" s="13" t="str">
        <f aca="false">IF(U347="","",IF(U347&gt;0,"Win",IF(U347&lt;0,"Loss","Scratch")))</f>
        <v/>
      </c>
      <c r="AB347" s="18" t="e">
        <f aca="false">IF(W347="",NA(),W347)</f>
        <v>#N/A</v>
      </c>
      <c r="AC347" s="19" t="e">
        <f aca="false">IF(W347="",NA(),Y347)</f>
        <v>#N/A</v>
      </c>
    </row>
    <row r="348" customFormat="false" ht="15" hidden="false" customHeight="false" outlineLevel="0" collapsed="false">
      <c r="A348" s="10"/>
      <c r="B348" s="10"/>
      <c r="C348" s="7"/>
      <c r="D348" s="7"/>
      <c r="E348" s="7"/>
      <c r="F348" s="7"/>
      <c r="G348" s="11"/>
      <c r="H348" s="12"/>
      <c r="I348" s="12"/>
      <c r="J348" s="12"/>
      <c r="K348" s="5"/>
      <c r="L348" s="5"/>
      <c r="M348" s="5"/>
      <c r="N348" s="7"/>
      <c r="O348" s="7"/>
      <c r="P348" s="13" t="str">
        <f aca="false">IF(C348="","",IF(ISNUMBER(SEARCH("JPY",C348)),100,10000))</f>
        <v/>
      </c>
      <c r="Q348" s="14" t="str">
        <f aca="false">IF(OR(C348="",H348="",J348=""),"",ROUND((J348-H348)*P348*IF(D348="Short",-1,1),1))</f>
        <v/>
      </c>
      <c r="R348" s="14" t="str">
        <f aca="false">IF(OR(C348="",H348="",I348=""),"",ROUND(ABS(H348-I348)*P348,1))</f>
        <v/>
      </c>
      <c r="S348" s="15" t="str">
        <f aca="false">IF(OR(R348="",G348="",K348=""),"",R348*K348*G348)</f>
        <v/>
      </c>
      <c r="T348" s="15" t="str">
        <f aca="false">IF(OR(Q348="",G348="",K348=""),"",Q348*K348*G348)</f>
        <v/>
      </c>
      <c r="U348" s="15" t="str">
        <f aca="false">IF(T348="","",T348+N(L348)-N(M348))</f>
        <v/>
      </c>
      <c r="V348" s="16" t="str">
        <f aca="false">IF(OR(U348="",N(S348)=0),"",U348/S348)</f>
        <v/>
      </c>
      <c r="W348" s="13" t="str">
        <f aca="false">IF(U348="","",COUNT($U$7:U348))</f>
        <v/>
      </c>
      <c r="X348" s="17" t="str">
        <f aca="false">IF(U348="","",DATE(YEAR(IF(B348="",A348,B348)),MONTH(IF(B348="",A348,B348)),1))</f>
        <v/>
      </c>
      <c r="Y348" s="15" t="str">
        <f aca="false">IF(U348="","",N($C$3)+SUM($U$7:U348))</f>
        <v/>
      </c>
      <c r="Z348" s="15" t="str">
        <f aca="false">IF(Y348="","",Y348-MAX(N($C$3),MAX($Y$7:Y348)))</f>
        <v/>
      </c>
      <c r="AA348" s="13" t="str">
        <f aca="false">IF(U348="","",IF(U348&gt;0,"Win",IF(U348&lt;0,"Loss","Scratch")))</f>
        <v/>
      </c>
      <c r="AB348" s="18" t="e">
        <f aca="false">IF(W348="",NA(),W348)</f>
        <v>#N/A</v>
      </c>
      <c r="AC348" s="19" t="e">
        <f aca="false">IF(W348="",NA(),Y348)</f>
        <v>#N/A</v>
      </c>
    </row>
    <row r="349" customFormat="false" ht="15" hidden="false" customHeight="false" outlineLevel="0" collapsed="false">
      <c r="A349" s="10"/>
      <c r="B349" s="10"/>
      <c r="C349" s="7"/>
      <c r="D349" s="7"/>
      <c r="E349" s="7"/>
      <c r="F349" s="7"/>
      <c r="G349" s="11"/>
      <c r="H349" s="12"/>
      <c r="I349" s="12"/>
      <c r="J349" s="12"/>
      <c r="K349" s="5"/>
      <c r="L349" s="5"/>
      <c r="M349" s="5"/>
      <c r="N349" s="7"/>
      <c r="O349" s="7"/>
      <c r="P349" s="13" t="str">
        <f aca="false">IF(C349="","",IF(ISNUMBER(SEARCH("JPY",C349)),100,10000))</f>
        <v/>
      </c>
      <c r="Q349" s="14" t="str">
        <f aca="false">IF(OR(C349="",H349="",J349=""),"",ROUND((J349-H349)*P349*IF(D349="Short",-1,1),1))</f>
        <v/>
      </c>
      <c r="R349" s="14" t="str">
        <f aca="false">IF(OR(C349="",H349="",I349=""),"",ROUND(ABS(H349-I349)*P349,1))</f>
        <v/>
      </c>
      <c r="S349" s="15" t="str">
        <f aca="false">IF(OR(R349="",G349="",K349=""),"",R349*K349*G349)</f>
        <v/>
      </c>
      <c r="T349" s="15" t="str">
        <f aca="false">IF(OR(Q349="",G349="",K349=""),"",Q349*K349*G349)</f>
        <v/>
      </c>
      <c r="U349" s="15" t="str">
        <f aca="false">IF(T349="","",T349+N(L349)-N(M349))</f>
        <v/>
      </c>
      <c r="V349" s="16" t="str">
        <f aca="false">IF(OR(U349="",N(S349)=0),"",U349/S349)</f>
        <v/>
      </c>
      <c r="W349" s="13" t="str">
        <f aca="false">IF(U349="","",COUNT($U$7:U349))</f>
        <v/>
      </c>
      <c r="X349" s="17" t="str">
        <f aca="false">IF(U349="","",DATE(YEAR(IF(B349="",A349,B349)),MONTH(IF(B349="",A349,B349)),1))</f>
        <v/>
      </c>
      <c r="Y349" s="15" t="str">
        <f aca="false">IF(U349="","",N($C$3)+SUM($U$7:U349))</f>
        <v/>
      </c>
      <c r="Z349" s="15" t="str">
        <f aca="false">IF(Y349="","",Y349-MAX(N($C$3),MAX($Y$7:Y349)))</f>
        <v/>
      </c>
      <c r="AA349" s="13" t="str">
        <f aca="false">IF(U349="","",IF(U349&gt;0,"Win",IF(U349&lt;0,"Loss","Scratch")))</f>
        <v/>
      </c>
      <c r="AB349" s="18" t="e">
        <f aca="false">IF(W349="",NA(),W349)</f>
        <v>#N/A</v>
      </c>
      <c r="AC349" s="19" t="e">
        <f aca="false">IF(W349="",NA(),Y349)</f>
        <v>#N/A</v>
      </c>
    </row>
    <row r="350" customFormat="false" ht="15" hidden="false" customHeight="false" outlineLevel="0" collapsed="false">
      <c r="A350" s="10"/>
      <c r="B350" s="10"/>
      <c r="C350" s="7"/>
      <c r="D350" s="7"/>
      <c r="E350" s="7"/>
      <c r="F350" s="7"/>
      <c r="G350" s="11"/>
      <c r="H350" s="12"/>
      <c r="I350" s="12"/>
      <c r="J350" s="12"/>
      <c r="K350" s="5"/>
      <c r="L350" s="5"/>
      <c r="M350" s="5"/>
      <c r="N350" s="7"/>
      <c r="O350" s="7"/>
      <c r="P350" s="13" t="str">
        <f aca="false">IF(C350="","",IF(ISNUMBER(SEARCH("JPY",C350)),100,10000))</f>
        <v/>
      </c>
      <c r="Q350" s="14" t="str">
        <f aca="false">IF(OR(C350="",H350="",J350=""),"",ROUND((J350-H350)*P350*IF(D350="Short",-1,1),1))</f>
        <v/>
      </c>
      <c r="R350" s="14" t="str">
        <f aca="false">IF(OR(C350="",H350="",I350=""),"",ROUND(ABS(H350-I350)*P350,1))</f>
        <v/>
      </c>
      <c r="S350" s="15" t="str">
        <f aca="false">IF(OR(R350="",G350="",K350=""),"",R350*K350*G350)</f>
        <v/>
      </c>
      <c r="T350" s="15" t="str">
        <f aca="false">IF(OR(Q350="",G350="",K350=""),"",Q350*K350*G350)</f>
        <v/>
      </c>
      <c r="U350" s="15" t="str">
        <f aca="false">IF(T350="","",T350+N(L350)-N(M350))</f>
        <v/>
      </c>
      <c r="V350" s="16" t="str">
        <f aca="false">IF(OR(U350="",N(S350)=0),"",U350/S350)</f>
        <v/>
      </c>
      <c r="W350" s="13" t="str">
        <f aca="false">IF(U350="","",COUNT($U$7:U350))</f>
        <v/>
      </c>
      <c r="X350" s="17" t="str">
        <f aca="false">IF(U350="","",DATE(YEAR(IF(B350="",A350,B350)),MONTH(IF(B350="",A350,B350)),1))</f>
        <v/>
      </c>
      <c r="Y350" s="15" t="str">
        <f aca="false">IF(U350="","",N($C$3)+SUM($U$7:U350))</f>
        <v/>
      </c>
      <c r="Z350" s="15" t="str">
        <f aca="false">IF(Y350="","",Y350-MAX(N($C$3),MAX($Y$7:Y350)))</f>
        <v/>
      </c>
      <c r="AA350" s="13" t="str">
        <f aca="false">IF(U350="","",IF(U350&gt;0,"Win",IF(U350&lt;0,"Loss","Scratch")))</f>
        <v/>
      </c>
      <c r="AB350" s="18" t="e">
        <f aca="false">IF(W350="",NA(),W350)</f>
        <v>#N/A</v>
      </c>
      <c r="AC350" s="19" t="e">
        <f aca="false">IF(W350="",NA(),Y350)</f>
        <v>#N/A</v>
      </c>
    </row>
    <row r="351" customFormat="false" ht="15" hidden="false" customHeight="false" outlineLevel="0" collapsed="false">
      <c r="A351" s="10"/>
      <c r="B351" s="10"/>
      <c r="C351" s="7"/>
      <c r="D351" s="7"/>
      <c r="E351" s="7"/>
      <c r="F351" s="7"/>
      <c r="G351" s="11"/>
      <c r="H351" s="12"/>
      <c r="I351" s="12"/>
      <c r="J351" s="12"/>
      <c r="K351" s="5"/>
      <c r="L351" s="5"/>
      <c r="M351" s="5"/>
      <c r="N351" s="7"/>
      <c r="O351" s="7"/>
      <c r="P351" s="13" t="str">
        <f aca="false">IF(C351="","",IF(ISNUMBER(SEARCH("JPY",C351)),100,10000))</f>
        <v/>
      </c>
      <c r="Q351" s="14" t="str">
        <f aca="false">IF(OR(C351="",H351="",J351=""),"",ROUND((J351-H351)*P351*IF(D351="Short",-1,1),1))</f>
        <v/>
      </c>
      <c r="R351" s="14" t="str">
        <f aca="false">IF(OR(C351="",H351="",I351=""),"",ROUND(ABS(H351-I351)*P351,1))</f>
        <v/>
      </c>
      <c r="S351" s="15" t="str">
        <f aca="false">IF(OR(R351="",G351="",K351=""),"",R351*K351*G351)</f>
        <v/>
      </c>
      <c r="T351" s="15" t="str">
        <f aca="false">IF(OR(Q351="",G351="",K351=""),"",Q351*K351*G351)</f>
        <v/>
      </c>
      <c r="U351" s="15" t="str">
        <f aca="false">IF(T351="","",T351+N(L351)-N(M351))</f>
        <v/>
      </c>
      <c r="V351" s="16" t="str">
        <f aca="false">IF(OR(U351="",N(S351)=0),"",U351/S351)</f>
        <v/>
      </c>
      <c r="W351" s="13" t="str">
        <f aca="false">IF(U351="","",COUNT($U$7:U351))</f>
        <v/>
      </c>
      <c r="X351" s="17" t="str">
        <f aca="false">IF(U351="","",DATE(YEAR(IF(B351="",A351,B351)),MONTH(IF(B351="",A351,B351)),1))</f>
        <v/>
      </c>
      <c r="Y351" s="15" t="str">
        <f aca="false">IF(U351="","",N($C$3)+SUM($U$7:U351))</f>
        <v/>
      </c>
      <c r="Z351" s="15" t="str">
        <f aca="false">IF(Y351="","",Y351-MAX(N($C$3),MAX($Y$7:Y351)))</f>
        <v/>
      </c>
      <c r="AA351" s="13" t="str">
        <f aca="false">IF(U351="","",IF(U351&gt;0,"Win",IF(U351&lt;0,"Loss","Scratch")))</f>
        <v/>
      </c>
      <c r="AB351" s="18" t="e">
        <f aca="false">IF(W351="",NA(),W351)</f>
        <v>#N/A</v>
      </c>
      <c r="AC351" s="19" t="e">
        <f aca="false">IF(W351="",NA(),Y351)</f>
        <v>#N/A</v>
      </c>
    </row>
    <row r="352" customFormat="false" ht="15" hidden="false" customHeight="false" outlineLevel="0" collapsed="false">
      <c r="A352" s="10"/>
      <c r="B352" s="10"/>
      <c r="C352" s="7"/>
      <c r="D352" s="7"/>
      <c r="E352" s="7"/>
      <c r="F352" s="7"/>
      <c r="G352" s="11"/>
      <c r="H352" s="12"/>
      <c r="I352" s="12"/>
      <c r="J352" s="12"/>
      <c r="K352" s="5"/>
      <c r="L352" s="5"/>
      <c r="M352" s="5"/>
      <c r="N352" s="7"/>
      <c r="O352" s="7"/>
      <c r="P352" s="13" t="str">
        <f aca="false">IF(C352="","",IF(ISNUMBER(SEARCH("JPY",C352)),100,10000))</f>
        <v/>
      </c>
      <c r="Q352" s="14" t="str">
        <f aca="false">IF(OR(C352="",H352="",J352=""),"",ROUND((J352-H352)*P352*IF(D352="Short",-1,1),1))</f>
        <v/>
      </c>
      <c r="R352" s="14" t="str">
        <f aca="false">IF(OR(C352="",H352="",I352=""),"",ROUND(ABS(H352-I352)*P352,1))</f>
        <v/>
      </c>
      <c r="S352" s="15" t="str">
        <f aca="false">IF(OR(R352="",G352="",K352=""),"",R352*K352*G352)</f>
        <v/>
      </c>
      <c r="T352" s="15" t="str">
        <f aca="false">IF(OR(Q352="",G352="",K352=""),"",Q352*K352*G352)</f>
        <v/>
      </c>
      <c r="U352" s="15" t="str">
        <f aca="false">IF(T352="","",T352+N(L352)-N(M352))</f>
        <v/>
      </c>
      <c r="V352" s="16" t="str">
        <f aca="false">IF(OR(U352="",N(S352)=0),"",U352/S352)</f>
        <v/>
      </c>
      <c r="W352" s="13" t="str">
        <f aca="false">IF(U352="","",COUNT($U$7:U352))</f>
        <v/>
      </c>
      <c r="X352" s="17" t="str">
        <f aca="false">IF(U352="","",DATE(YEAR(IF(B352="",A352,B352)),MONTH(IF(B352="",A352,B352)),1))</f>
        <v/>
      </c>
      <c r="Y352" s="15" t="str">
        <f aca="false">IF(U352="","",N($C$3)+SUM($U$7:U352))</f>
        <v/>
      </c>
      <c r="Z352" s="15" t="str">
        <f aca="false">IF(Y352="","",Y352-MAX(N($C$3),MAX($Y$7:Y352)))</f>
        <v/>
      </c>
      <c r="AA352" s="13" t="str">
        <f aca="false">IF(U352="","",IF(U352&gt;0,"Win",IF(U352&lt;0,"Loss","Scratch")))</f>
        <v/>
      </c>
      <c r="AB352" s="18" t="e">
        <f aca="false">IF(W352="",NA(),W352)</f>
        <v>#N/A</v>
      </c>
      <c r="AC352" s="19" t="e">
        <f aca="false">IF(W352="",NA(),Y352)</f>
        <v>#N/A</v>
      </c>
    </row>
    <row r="353" customFormat="false" ht="15" hidden="false" customHeight="false" outlineLevel="0" collapsed="false">
      <c r="A353" s="10"/>
      <c r="B353" s="10"/>
      <c r="C353" s="7"/>
      <c r="D353" s="7"/>
      <c r="E353" s="7"/>
      <c r="F353" s="7"/>
      <c r="G353" s="11"/>
      <c r="H353" s="12"/>
      <c r="I353" s="12"/>
      <c r="J353" s="12"/>
      <c r="K353" s="5"/>
      <c r="L353" s="5"/>
      <c r="M353" s="5"/>
      <c r="N353" s="7"/>
      <c r="O353" s="7"/>
      <c r="P353" s="13" t="str">
        <f aca="false">IF(C353="","",IF(ISNUMBER(SEARCH("JPY",C353)),100,10000))</f>
        <v/>
      </c>
      <c r="Q353" s="14" t="str">
        <f aca="false">IF(OR(C353="",H353="",J353=""),"",ROUND((J353-H353)*P353*IF(D353="Short",-1,1),1))</f>
        <v/>
      </c>
      <c r="R353" s="14" t="str">
        <f aca="false">IF(OR(C353="",H353="",I353=""),"",ROUND(ABS(H353-I353)*P353,1))</f>
        <v/>
      </c>
      <c r="S353" s="15" t="str">
        <f aca="false">IF(OR(R353="",G353="",K353=""),"",R353*K353*G353)</f>
        <v/>
      </c>
      <c r="T353" s="15" t="str">
        <f aca="false">IF(OR(Q353="",G353="",K353=""),"",Q353*K353*G353)</f>
        <v/>
      </c>
      <c r="U353" s="15" t="str">
        <f aca="false">IF(T353="","",T353+N(L353)-N(M353))</f>
        <v/>
      </c>
      <c r="V353" s="16" t="str">
        <f aca="false">IF(OR(U353="",N(S353)=0),"",U353/S353)</f>
        <v/>
      </c>
      <c r="W353" s="13" t="str">
        <f aca="false">IF(U353="","",COUNT($U$7:U353))</f>
        <v/>
      </c>
      <c r="X353" s="17" t="str">
        <f aca="false">IF(U353="","",DATE(YEAR(IF(B353="",A353,B353)),MONTH(IF(B353="",A353,B353)),1))</f>
        <v/>
      </c>
      <c r="Y353" s="15" t="str">
        <f aca="false">IF(U353="","",N($C$3)+SUM($U$7:U353))</f>
        <v/>
      </c>
      <c r="Z353" s="15" t="str">
        <f aca="false">IF(Y353="","",Y353-MAX(N($C$3),MAX($Y$7:Y353)))</f>
        <v/>
      </c>
      <c r="AA353" s="13" t="str">
        <f aca="false">IF(U353="","",IF(U353&gt;0,"Win",IF(U353&lt;0,"Loss","Scratch")))</f>
        <v/>
      </c>
      <c r="AB353" s="18" t="e">
        <f aca="false">IF(W353="",NA(),W353)</f>
        <v>#N/A</v>
      </c>
      <c r="AC353" s="19" t="e">
        <f aca="false">IF(W353="",NA(),Y353)</f>
        <v>#N/A</v>
      </c>
    </row>
    <row r="354" customFormat="false" ht="15" hidden="false" customHeight="false" outlineLevel="0" collapsed="false">
      <c r="A354" s="10"/>
      <c r="B354" s="10"/>
      <c r="C354" s="7"/>
      <c r="D354" s="7"/>
      <c r="E354" s="7"/>
      <c r="F354" s="7"/>
      <c r="G354" s="11"/>
      <c r="H354" s="12"/>
      <c r="I354" s="12"/>
      <c r="J354" s="12"/>
      <c r="K354" s="5"/>
      <c r="L354" s="5"/>
      <c r="M354" s="5"/>
      <c r="N354" s="7"/>
      <c r="O354" s="7"/>
      <c r="P354" s="13" t="str">
        <f aca="false">IF(C354="","",IF(ISNUMBER(SEARCH("JPY",C354)),100,10000))</f>
        <v/>
      </c>
      <c r="Q354" s="14" t="str">
        <f aca="false">IF(OR(C354="",H354="",J354=""),"",ROUND((J354-H354)*P354*IF(D354="Short",-1,1),1))</f>
        <v/>
      </c>
      <c r="R354" s="14" t="str">
        <f aca="false">IF(OR(C354="",H354="",I354=""),"",ROUND(ABS(H354-I354)*P354,1))</f>
        <v/>
      </c>
      <c r="S354" s="15" t="str">
        <f aca="false">IF(OR(R354="",G354="",K354=""),"",R354*K354*G354)</f>
        <v/>
      </c>
      <c r="T354" s="15" t="str">
        <f aca="false">IF(OR(Q354="",G354="",K354=""),"",Q354*K354*G354)</f>
        <v/>
      </c>
      <c r="U354" s="15" t="str">
        <f aca="false">IF(T354="","",T354+N(L354)-N(M354))</f>
        <v/>
      </c>
      <c r="V354" s="16" t="str">
        <f aca="false">IF(OR(U354="",N(S354)=0),"",U354/S354)</f>
        <v/>
      </c>
      <c r="W354" s="13" t="str">
        <f aca="false">IF(U354="","",COUNT($U$7:U354))</f>
        <v/>
      </c>
      <c r="X354" s="17" t="str">
        <f aca="false">IF(U354="","",DATE(YEAR(IF(B354="",A354,B354)),MONTH(IF(B354="",A354,B354)),1))</f>
        <v/>
      </c>
      <c r="Y354" s="15" t="str">
        <f aca="false">IF(U354="","",N($C$3)+SUM($U$7:U354))</f>
        <v/>
      </c>
      <c r="Z354" s="15" t="str">
        <f aca="false">IF(Y354="","",Y354-MAX(N($C$3),MAX($Y$7:Y354)))</f>
        <v/>
      </c>
      <c r="AA354" s="13" t="str">
        <f aca="false">IF(U354="","",IF(U354&gt;0,"Win",IF(U354&lt;0,"Loss","Scratch")))</f>
        <v/>
      </c>
      <c r="AB354" s="18" t="e">
        <f aca="false">IF(W354="",NA(),W354)</f>
        <v>#N/A</v>
      </c>
      <c r="AC354" s="19" t="e">
        <f aca="false">IF(W354="",NA(),Y354)</f>
        <v>#N/A</v>
      </c>
    </row>
    <row r="355" customFormat="false" ht="15" hidden="false" customHeight="false" outlineLevel="0" collapsed="false">
      <c r="A355" s="10"/>
      <c r="B355" s="10"/>
      <c r="C355" s="7"/>
      <c r="D355" s="7"/>
      <c r="E355" s="7"/>
      <c r="F355" s="7"/>
      <c r="G355" s="11"/>
      <c r="H355" s="12"/>
      <c r="I355" s="12"/>
      <c r="J355" s="12"/>
      <c r="K355" s="5"/>
      <c r="L355" s="5"/>
      <c r="M355" s="5"/>
      <c r="N355" s="7"/>
      <c r="O355" s="7"/>
      <c r="P355" s="13" t="str">
        <f aca="false">IF(C355="","",IF(ISNUMBER(SEARCH("JPY",C355)),100,10000))</f>
        <v/>
      </c>
      <c r="Q355" s="14" t="str">
        <f aca="false">IF(OR(C355="",H355="",J355=""),"",ROUND((J355-H355)*P355*IF(D355="Short",-1,1),1))</f>
        <v/>
      </c>
      <c r="R355" s="14" t="str">
        <f aca="false">IF(OR(C355="",H355="",I355=""),"",ROUND(ABS(H355-I355)*P355,1))</f>
        <v/>
      </c>
      <c r="S355" s="15" t="str">
        <f aca="false">IF(OR(R355="",G355="",K355=""),"",R355*K355*G355)</f>
        <v/>
      </c>
      <c r="T355" s="15" t="str">
        <f aca="false">IF(OR(Q355="",G355="",K355=""),"",Q355*K355*G355)</f>
        <v/>
      </c>
      <c r="U355" s="15" t="str">
        <f aca="false">IF(T355="","",T355+N(L355)-N(M355))</f>
        <v/>
      </c>
      <c r="V355" s="16" t="str">
        <f aca="false">IF(OR(U355="",N(S355)=0),"",U355/S355)</f>
        <v/>
      </c>
      <c r="W355" s="13" t="str">
        <f aca="false">IF(U355="","",COUNT($U$7:U355))</f>
        <v/>
      </c>
      <c r="X355" s="17" t="str">
        <f aca="false">IF(U355="","",DATE(YEAR(IF(B355="",A355,B355)),MONTH(IF(B355="",A355,B355)),1))</f>
        <v/>
      </c>
      <c r="Y355" s="15" t="str">
        <f aca="false">IF(U355="","",N($C$3)+SUM($U$7:U355))</f>
        <v/>
      </c>
      <c r="Z355" s="15" t="str">
        <f aca="false">IF(Y355="","",Y355-MAX(N($C$3),MAX($Y$7:Y355)))</f>
        <v/>
      </c>
      <c r="AA355" s="13" t="str">
        <f aca="false">IF(U355="","",IF(U355&gt;0,"Win",IF(U355&lt;0,"Loss","Scratch")))</f>
        <v/>
      </c>
      <c r="AB355" s="18" t="e">
        <f aca="false">IF(W355="",NA(),W355)</f>
        <v>#N/A</v>
      </c>
      <c r="AC355" s="19" t="e">
        <f aca="false">IF(W355="",NA(),Y355)</f>
        <v>#N/A</v>
      </c>
    </row>
    <row r="356" customFormat="false" ht="15" hidden="false" customHeight="false" outlineLevel="0" collapsed="false">
      <c r="A356" s="10"/>
      <c r="B356" s="10"/>
      <c r="C356" s="7"/>
      <c r="D356" s="7"/>
      <c r="E356" s="7"/>
      <c r="F356" s="7"/>
      <c r="G356" s="11"/>
      <c r="H356" s="12"/>
      <c r="I356" s="12"/>
      <c r="J356" s="12"/>
      <c r="K356" s="5"/>
      <c r="L356" s="5"/>
      <c r="M356" s="5"/>
      <c r="N356" s="7"/>
      <c r="O356" s="7"/>
      <c r="P356" s="13" t="str">
        <f aca="false">IF(C356="","",IF(ISNUMBER(SEARCH("JPY",C356)),100,10000))</f>
        <v/>
      </c>
      <c r="Q356" s="14" t="str">
        <f aca="false">IF(OR(C356="",H356="",J356=""),"",ROUND((J356-H356)*P356*IF(D356="Short",-1,1),1))</f>
        <v/>
      </c>
      <c r="R356" s="14" t="str">
        <f aca="false">IF(OR(C356="",H356="",I356=""),"",ROUND(ABS(H356-I356)*P356,1))</f>
        <v/>
      </c>
      <c r="S356" s="15" t="str">
        <f aca="false">IF(OR(R356="",G356="",K356=""),"",R356*K356*G356)</f>
        <v/>
      </c>
      <c r="T356" s="15" t="str">
        <f aca="false">IF(OR(Q356="",G356="",K356=""),"",Q356*K356*G356)</f>
        <v/>
      </c>
      <c r="U356" s="15" t="str">
        <f aca="false">IF(T356="","",T356+N(L356)-N(M356))</f>
        <v/>
      </c>
      <c r="V356" s="16" t="str">
        <f aca="false">IF(OR(U356="",N(S356)=0),"",U356/S356)</f>
        <v/>
      </c>
      <c r="W356" s="13" t="str">
        <f aca="false">IF(U356="","",COUNT($U$7:U356))</f>
        <v/>
      </c>
      <c r="X356" s="17" t="str">
        <f aca="false">IF(U356="","",DATE(YEAR(IF(B356="",A356,B356)),MONTH(IF(B356="",A356,B356)),1))</f>
        <v/>
      </c>
      <c r="Y356" s="15" t="str">
        <f aca="false">IF(U356="","",N($C$3)+SUM($U$7:U356))</f>
        <v/>
      </c>
      <c r="Z356" s="15" t="str">
        <f aca="false">IF(Y356="","",Y356-MAX(N($C$3),MAX($Y$7:Y356)))</f>
        <v/>
      </c>
      <c r="AA356" s="13" t="str">
        <f aca="false">IF(U356="","",IF(U356&gt;0,"Win",IF(U356&lt;0,"Loss","Scratch")))</f>
        <v/>
      </c>
      <c r="AB356" s="18" t="e">
        <f aca="false">IF(W356="",NA(),W356)</f>
        <v>#N/A</v>
      </c>
      <c r="AC356" s="19" t="e">
        <f aca="false">IF(W356="",NA(),Y356)</f>
        <v>#N/A</v>
      </c>
    </row>
    <row r="357" customFormat="false" ht="15" hidden="false" customHeight="false" outlineLevel="0" collapsed="false">
      <c r="A357" s="10"/>
      <c r="B357" s="10"/>
      <c r="C357" s="7"/>
      <c r="D357" s="7"/>
      <c r="E357" s="7"/>
      <c r="F357" s="7"/>
      <c r="G357" s="11"/>
      <c r="H357" s="12"/>
      <c r="I357" s="12"/>
      <c r="J357" s="12"/>
      <c r="K357" s="5"/>
      <c r="L357" s="5"/>
      <c r="M357" s="5"/>
      <c r="N357" s="7"/>
      <c r="O357" s="7"/>
      <c r="P357" s="13" t="str">
        <f aca="false">IF(C357="","",IF(ISNUMBER(SEARCH("JPY",C357)),100,10000))</f>
        <v/>
      </c>
      <c r="Q357" s="14" t="str">
        <f aca="false">IF(OR(C357="",H357="",J357=""),"",ROUND((J357-H357)*P357*IF(D357="Short",-1,1),1))</f>
        <v/>
      </c>
      <c r="R357" s="14" t="str">
        <f aca="false">IF(OR(C357="",H357="",I357=""),"",ROUND(ABS(H357-I357)*P357,1))</f>
        <v/>
      </c>
      <c r="S357" s="15" t="str">
        <f aca="false">IF(OR(R357="",G357="",K357=""),"",R357*K357*G357)</f>
        <v/>
      </c>
      <c r="T357" s="15" t="str">
        <f aca="false">IF(OR(Q357="",G357="",K357=""),"",Q357*K357*G357)</f>
        <v/>
      </c>
      <c r="U357" s="15" t="str">
        <f aca="false">IF(T357="","",T357+N(L357)-N(M357))</f>
        <v/>
      </c>
      <c r="V357" s="16" t="str">
        <f aca="false">IF(OR(U357="",N(S357)=0),"",U357/S357)</f>
        <v/>
      </c>
      <c r="W357" s="13" t="str">
        <f aca="false">IF(U357="","",COUNT($U$7:U357))</f>
        <v/>
      </c>
      <c r="X357" s="17" t="str">
        <f aca="false">IF(U357="","",DATE(YEAR(IF(B357="",A357,B357)),MONTH(IF(B357="",A357,B357)),1))</f>
        <v/>
      </c>
      <c r="Y357" s="15" t="str">
        <f aca="false">IF(U357="","",N($C$3)+SUM($U$7:U357))</f>
        <v/>
      </c>
      <c r="Z357" s="15" t="str">
        <f aca="false">IF(Y357="","",Y357-MAX(N($C$3),MAX($Y$7:Y357)))</f>
        <v/>
      </c>
      <c r="AA357" s="13" t="str">
        <f aca="false">IF(U357="","",IF(U357&gt;0,"Win",IF(U357&lt;0,"Loss","Scratch")))</f>
        <v/>
      </c>
      <c r="AB357" s="18" t="e">
        <f aca="false">IF(W357="",NA(),W357)</f>
        <v>#N/A</v>
      </c>
      <c r="AC357" s="19" t="e">
        <f aca="false">IF(W357="",NA(),Y357)</f>
        <v>#N/A</v>
      </c>
    </row>
    <row r="358" customFormat="false" ht="15" hidden="false" customHeight="false" outlineLevel="0" collapsed="false">
      <c r="A358" s="10"/>
      <c r="B358" s="10"/>
      <c r="C358" s="7"/>
      <c r="D358" s="7"/>
      <c r="E358" s="7"/>
      <c r="F358" s="7"/>
      <c r="G358" s="11"/>
      <c r="H358" s="12"/>
      <c r="I358" s="12"/>
      <c r="J358" s="12"/>
      <c r="K358" s="5"/>
      <c r="L358" s="5"/>
      <c r="M358" s="5"/>
      <c r="N358" s="7"/>
      <c r="O358" s="7"/>
      <c r="P358" s="13" t="str">
        <f aca="false">IF(C358="","",IF(ISNUMBER(SEARCH("JPY",C358)),100,10000))</f>
        <v/>
      </c>
      <c r="Q358" s="14" t="str">
        <f aca="false">IF(OR(C358="",H358="",J358=""),"",ROUND((J358-H358)*P358*IF(D358="Short",-1,1),1))</f>
        <v/>
      </c>
      <c r="R358" s="14" t="str">
        <f aca="false">IF(OR(C358="",H358="",I358=""),"",ROUND(ABS(H358-I358)*P358,1))</f>
        <v/>
      </c>
      <c r="S358" s="15" t="str">
        <f aca="false">IF(OR(R358="",G358="",K358=""),"",R358*K358*G358)</f>
        <v/>
      </c>
      <c r="T358" s="15" t="str">
        <f aca="false">IF(OR(Q358="",G358="",K358=""),"",Q358*K358*G358)</f>
        <v/>
      </c>
      <c r="U358" s="15" t="str">
        <f aca="false">IF(T358="","",T358+N(L358)-N(M358))</f>
        <v/>
      </c>
      <c r="V358" s="16" t="str">
        <f aca="false">IF(OR(U358="",N(S358)=0),"",U358/S358)</f>
        <v/>
      </c>
      <c r="W358" s="13" t="str">
        <f aca="false">IF(U358="","",COUNT($U$7:U358))</f>
        <v/>
      </c>
      <c r="X358" s="17" t="str">
        <f aca="false">IF(U358="","",DATE(YEAR(IF(B358="",A358,B358)),MONTH(IF(B358="",A358,B358)),1))</f>
        <v/>
      </c>
      <c r="Y358" s="15" t="str">
        <f aca="false">IF(U358="","",N($C$3)+SUM($U$7:U358))</f>
        <v/>
      </c>
      <c r="Z358" s="15" t="str">
        <f aca="false">IF(Y358="","",Y358-MAX(N($C$3),MAX($Y$7:Y358)))</f>
        <v/>
      </c>
      <c r="AA358" s="13" t="str">
        <f aca="false">IF(U358="","",IF(U358&gt;0,"Win",IF(U358&lt;0,"Loss","Scratch")))</f>
        <v/>
      </c>
      <c r="AB358" s="18" t="e">
        <f aca="false">IF(W358="",NA(),W358)</f>
        <v>#N/A</v>
      </c>
      <c r="AC358" s="19" t="e">
        <f aca="false">IF(W358="",NA(),Y358)</f>
        <v>#N/A</v>
      </c>
    </row>
    <row r="359" customFormat="false" ht="15" hidden="false" customHeight="false" outlineLevel="0" collapsed="false">
      <c r="A359" s="10"/>
      <c r="B359" s="10"/>
      <c r="C359" s="7"/>
      <c r="D359" s="7"/>
      <c r="E359" s="7"/>
      <c r="F359" s="7"/>
      <c r="G359" s="11"/>
      <c r="H359" s="12"/>
      <c r="I359" s="12"/>
      <c r="J359" s="12"/>
      <c r="K359" s="5"/>
      <c r="L359" s="5"/>
      <c r="M359" s="5"/>
      <c r="N359" s="7"/>
      <c r="O359" s="7"/>
      <c r="P359" s="13" t="str">
        <f aca="false">IF(C359="","",IF(ISNUMBER(SEARCH("JPY",C359)),100,10000))</f>
        <v/>
      </c>
      <c r="Q359" s="14" t="str">
        <f aca="false">IF(OR(C359="",H359="",J359=""),"",ROUND((J359-H359)*P359*IF(D359="Short",-1,1),1))</f>
        <v/>
      </c>
      <c r="R359" s="14" t="str">
        <f aca="false">IF(OR(C359="",H359="",I359=""),"",ROUND(ABS(H359-I359)*P359,1))</f>
        <v/>
      </c>
      <c r="S359" s="15" t="str">
        <f aca="false">IF(OR(R359="",G359="",K359=""),"",R359*K359*G359)</f>
        <v/>
      </c>
      <c r="T359" s="15" t="str">
        <f aca="false">IF(OR(Q359="",G359="",K359=""),"",Q359*K359*G359)</f>
        <v/>
      </c>
      <c r="U359" s="15" t="str">
        <f aca="false">IF(T359="","",T359+N(L359)-N(M359))</f>
        <v/>
      </c>
      <c r="V359" s="16" t="str">
        <f aca="false">IF(OR(U359="",N(S359)=0),"",U359/S359)</f>
        <v/>
      </c>
      <c r="W359" s="13" t="str">
        <f aca="false">IF(U359="","",COUNT($U$7:U359))</f>
        <v/>
      </c>
      <c r="X359" s="17" t="str">
        <f aca="false">IF(U359="","",DATE(YEAR(IF(B359="",A359,B359)),MONTH(IF(B359="",A359,B359)),1))</f>
        <v/>
      </c>
      <c r="Y359" s="15" t="str">
        <f aca="false">IF(U359="","",N($C$3)+SUM($U$7:U359))</f>
        <v/>
      </c>
      <c r="Z359" s="15" t="str">
        <f aca="false">IF(Y359="","",Y359-MAX(N($C$3),MAX($Y$7:Y359)))</f>
        <v/>
      </c>
      <c r="AA359" s="13" t="str">
        <f aca="false">IF(U359="","",IF(U359&gt;0,"Win",IF(U359&lt;0,"Loss","Scratch")))</f>
        <v/>
      </c>
      <c r="AB359" s="18" t="e">
        <f aca="false">IF(W359="",NA(),W359)</f>
        <v>#N/A</v>
      </c>
      <c r="AC359" s="19" t="e">
        <f aca="false">IF(W359="",NA(),Y359)</f>
        <v>#N/A</v>
      </c>
    </row>
    <row r="360" customFormat="false" ht="15" hidden="false" customHeight="false" outlineLevel="0" collapsed="false">
      <c r="A360" s="10"/>
      <c r="B360" s="10"/>
      <c r="C360" s="7"/>
      <c r="D360" s="7"/>
      <c r="E360" s="7"/>
      <c r="F360" s="7"/>
      <c r="G360" s="11"/>
      <c r="H360" s="12"/>
      <c r="I360" s="12"/>
      <c r="J360" s="12"/>
      <c r="K360" s="5"/>
      <c r="L360" s="5"/>
      <c r="M360" s="5"/>
      <c r="N360" s="7"/>
      <c r="O360" s="7"/>
      <c r="P360" s="13" t="str">
        <f aca="false">IF(C360="","",IF(ISNUMBER(SEARCH("JPY",C360)),100,10000))</f>
        <v/>
      </c>
      <c r="Q360" s="14" t="str">
        <f aca="false">IF(OR(C360="",H360="",J360=""),"",ROUND((J360-H360)*P360*IF(D360="Short",-1,1),1))</f>
        <v/>
      </c>
      <c r="R360" s="14" t="str">
        <f aca="false">IF(OR(C360="",H360="",I360=""),"",ROUND(ABS(H360-I360)*P360,1))</f>
        <v/>
      </c>
      <c r="S360" s="15" t="str">
        <f aca="false">IF(OR(R360="",G360="",K360=""),"",R360*K360*G360)</f>
        <v/>
      </c>
      <c r="T360" s="15" t="str">
        <f aca="false">IF(OR(Q360="",G360="",K360=""),"",Q360*K360*G360)</f>
        <v/>
      </c>
      <c r="U360" s="15" t="str">
        <f aca="false">IF(T360="","",T360+N(L360)-N(M360))</f>
        <v/>
      </c>
      <c r="V360" s="16" t="str">
        <f aca="false">IF(OR(U360="",N(S360)=0),"",U360/S360)</f>
        <v/>
      </c>
      <c r="W360" s="13" t="str">
        <f aca="false">IF(U360="","",COUNT($U$7:U360))</f>
        <v/>
      </c>
      <c r="X360" s="17" t="str">
        <f aca="false">IF(U360="","",DATE(YEAR(IF(B360="",A360,B360)),MONTH(IF(B360="",A360,B360)),1))</f>
        <v/>
      </c>
      <c r="Y360" s="15" t="str">
        <f aca="false">IF(U360="","",N($C$3)+SUM($U$7:U360))</f>
        <v/>
      </c>
      <c r="Z360" s="15" t="str">
        <f aca="false">IF(Y360="","",Y360-MAX(N($C$3),MAX($Y$7:Y360)))</f>
        <v/>
      </c>
      <c r="AA360" s="13" t="str">
        <f aca="false">IF(U360="","",IF(U360&gt;0,"Win",IF(U360&lt;0,"Loss","Scratch")))</f>
        <v/>
      </c>
      <c r="AB360" s="18" t="e">
        <f aca="false">IF(W360="",NA(),W360)</f>
        <v>#N/A</v>
      </c>
      <c r="AC360" s="19" t="e">
        <f aca="false">IF(W360="",NA(),Y360)</f>
        <v>#N/A</v>
      </c>
    </row>
    <row r="361" customFormat="false" ht="15" hidden="false" customHeight="false" outlineLevel="0" collapsed="false">
      <c r="A361" s="10"/>
      <c r="B361" s="10"/>
      <c r="C361" s="7"/>
      <c r="D361" s="7"/>
      <c r="E361" s="7"/>
      <c r="F361" s="7"/>
      <c r="G361" s="11"/>
      <c r="H361" s="12"/>
      <c r="I361" s="12"/>
      <c r="J361" s="12"/>
      <c r="K361" s="5"/>
      <c r="L361" s="5"/>
      <c r="M361" s="5"/>
      <c r="N361" s="7"/>
      <c r="O361" s="7"/>
      <c r="P361" s="13" t="str">
        <f aca="false">IF(C361="","",IF(ISNUMBER(SEARCH("JPY",C361)),100,10000))</f>
        <v/>
      </c>
      <c r="Q361" s="14" t="str">
        <f aca="false">IF(OR(C361="",H361="",J361=""),"",ROUND((J361-H361)*P361*IF(D361="Short",-1,1),1))</f>
        <v/>
      </c>
      <c r="R361" s="14" t="str">
        <f aca="false">IF(OR(C361="",H361="",I361=""),"",ROUND(ABS(H361-I361)*P361,1))</f>
        <v/>
      </c>
      <c r="S361" s="15" t="str">
        <f aca="false">IF(OR(R361="",G361="",K361=""),"",R361*K361*G361)</f>
        <v/>
      </c>
      <c r="T361" s="15" t="str">
        <f aca="false">IF(OR(Q361="",G361="",K361=""),"",Q361*K361*G361)</f>
        <v/>
      </c>
      <c r="U361" s="15" t="str">
        <f aca="false">IF(T361="","",T361+N(L361)-N(M361))</f>
        <v/>
      </c>
      <c r="V361" s="16" t="str">
        <f aca="false">IF(OR(U361="",N(S361)=0),"",U361/S361)</f>
        <v/>
      </c>
      <c r="W361" s="13" t="str">
        <f aca="false">IF(U361="","",COUNT($U$7:U361))</f>
        <v/>
      </c>
      <c r="X361" s="17" t="str">
        <f aca="false">IF(U361="","",DATE(YEAR(IF(B361="",A361,B361)),MONTH(IF(B361="",A361,B361)),1))</f>
        <v/>
      </c>
      <c r="Y361" s="15" t="str">
        <f aca="false">IF(U361="","",N($C$3)+SUM($U$7:U361))</f>
        <v/>
      </c>
      <c r="Z361" s="15" t="str">
        <f aca="false">IF(Y361="","",Y361-MAX(N($C$3),MAX($Y$7:Y361)))</f>
        <v/>
      </c>
      <c r="AA361" s="13" t="str">
        <f aca="false">IF(U361="","",IF(U361&gt;0,"Win",IF(U361&lt;0,"Loss","Scratch")))</f>
        <v/>
      </c>
      <c r="AB361" s="18" t="e">
        <f aca="false">IF(W361="",NA(),W361)</f>
        <v>#N/A</v>
      </c>
      <c r="AC361" s="19" t="e">
        <f aca="false">IF(W361="",NA(),Y361)</f>
        <v>#N/A</v>
      </c>
    </row>
    <row r="362" customFormat="false" ht="15" hidden="false" customHeight="false" outlineLevel="0" collapsed="false">
      <c r="A362" s="10"/>
      <c r="B362" s="10"/>
      <c r="C362" s="7"/>
      <c r="D362" s="7"/>
      <c r="E362" s="7"/>
      <c r="F362" s="7"/>
      <c r="G362" s="11"/>
      <c r="H362" s="12"/>
      <c r="I362" s="12"/>
      <c r="J362" s="12"/>
      <c r="K362" s="5"/>
      <c r="L362" s="5"/>
      <c r="M362" s="5"/>
      <c r="N362" s="7"/>
      <c r="O362" s="7"/>
      <c r="P362" s="13" t="str">
        <f aca="false">IF(C362="","",IF(ISNUMBER(SEARCH("JPY",C362)),100,10000))</f>
        <v/>
      </c>
      <c r="Q362" s="14" t="str">
        <f aca="false">IF(OR(C362="",H362="",J362=""),"",ROUND((J362-H362)*P362*IF(D362="Short",-1,1),1))</f>
        <v/>
      </c>
      <c r="R362" s="14" t="str">
        <f aca="false">IF(OR(C362="",H362="",I362=""),"",ROUND(ABS(H362-I362)*P362,1))</f>
        <v/>
      </c>
      <c r="S362" s="15" t="str">
        <f aca="false">IF(OR(R362="",G362="",K362=""),"",R362*K362*G362)</f>
        <v/>
      </c>
      <c r="T362" s="15" t="str">
        <f aca="false">IF(OR(Q362="",G362="",K362=""),"",Q362*K362*G362)</f>
        <v/>
      </c>
      <c r="U362" s="15" t="str">
        <f aca="false">IF(T362="","",T362+N(L362)-N(M362))</f>
        <v/>
      </c>
      <c r="V362" s="16" t="str">
        <f aca="false">IF(OR(U362="",N(S362)=0),"",U362/S362)</f>
        <v/>
      </c>
      <c r="W362" s="13" t="str">
        <f aca="false">IF(U362="","",COUNT($U$7:U362))</f>
        <v/>
      </c>
      <c r="X362" s="17" t="str">
        <f aca="false">IF(U362="","",DATE(YEAR(IF(B362="",A362,B362)),MONTH(IF(B362="",A362,B362)),1))</f>
        <v/>
      </c>
      <c r="Y362" s="15" t="str">
        <f aca="false">IF(U362="","",N($C$3)+SUM($U$7:U362))</f>
        <v/>
      </c>
      <c r="Z362" s="15" t="str">
        <f aca="false">IF(Y362="","",Y362-MAX(N($C$3),MAX($Y$7:Y362)))</f>
        <v/>
      </c>
      <c r="AA362" s="13" t="str">
        <f aca="false">IF(U362="","",IF(U362&gt;0,"Win",IF(U362&lt;0,"Loss","Scratch")))</f>
        <v/>
      </c>
      <c r="AB362" s="18" t="e">
        <f aca="false">IF(W362="",NA(),W362)</f>
        <v>#N/A</v>
      </c>
      <c r="AC362" s="19" t="e">
        <f aca="false">IF(W362="",NA(),Y362)</f>
        <v>#N/A</v>
      </c>
    </row>
    <row r="363" customFormat="false" ht="15" hidden="false" customHeight="false" outlineLevel="0" collapsed="false">
      <c r="A363" s="10"/>
      <c r="B363" s="10"/>
      <c r="C363" s="7"/>
      <c r="D363" s="7"/>
      <c r="E363" s="7"/>
      <c r="F363" s="7"/>
      <c r="G363" s="11"/>
      <c r="H363" s="12"/>
      <c r="I363" s="12"/>
      <c r="J363" s="12"/>
      <c r="K363" s="5"/>
      <c r="L363" s="5"/>
      <c r="M363" s="5"/>
      <c r="N363" s="7"/>
      <c r="O363" s="7"/>
      <c r="P363" s="13" t="str">
        <f aca="false">IF(C363="","",IF(ISNUMBER(SEARCH("JPY",C363)),100,10000))</f>
        <v/>
      </c>
      <c r="Q363" s="14" t="str">
        <f aca="false">IF(OR(C363="",H363="",J363=""),"",ROUND((J363-H363)*P363*IF(D363="Short",-1,1),1))</f>
        <v/>
      </c>
      <c r="R363" s="14" t="str">
        <f aca="false">IF(OR(C363="",H363="",I363=""),"",ROUND(ABS(H363-I363)*P363,1))</f>
        <v/>
      </c>
      <c r="S363" s="15" t="str">
        <f aca="false">IF(OR(R363="",G363="",K363=""),"",R363*K363*G363)</f>
        <v/>
      </c>
      <c r="T363" s="15" t="str">
        <f aca="false">IF(OR(Q363="",G363="",K363=""),"",Q363*K363*G363)</f>
        <v/>
      </c>
      <c r="U363" s="15" t="str">
        <f aca="false">IF(T363="","",T363+N(L363)-N(M363))</f>
        <v/>
      </c>
      <c r="V363" s="16" t="str">
        <f aca="false">IF(OR(U363="",N(S363)=0),"",U363/S363)</f>
        <v/>
      </c>
      <c r="W363" s="13" t="str">
        <f aca="false">IF(U363="","",COUNT($U$7:U363))</f>
        <v/>
      </c>
      <c r="X363" s="17" t="str">
        <f aca="false">IF(U363="","",DATE(YEAR(IF(B363="",A363,B363)),MONTH(IF(B363="",A363,B363)),1))</f>
        <v/>
      </c>
      <c r="Y363" s="15" t="str">
        <f aca="false">IF(U363="","",N($C$3)+SUM($U$7:U363))</f>
        <v/>
      </c>
      <c r="Z363" s="15" t="str">
        <f aca="false">IF(Y363="","",Y363-MAX(N($C$3),MAX($Y$7:Y363)))</f>
        <v/>
      </c>
      <c r="AA363" s="13" t="str">
        <f aca="false">IF(U363="","",IF(U363&gt;0,"Win",IF(U363&lt;0,"Loss","Scratch")))</f>
        <v/>
      </c>
      <c r="AB363" s="18" t="e">
        <f aca="false">IF(W363="",NA(),W363)</f>
        <v>#N/A</v>
      </c>
      <c r="AC363" s="19" t="e">
        <f aca="false">IF(W363="",NA(),Y363)</f>
        <v>#N/A</v>
      </c>
    </row>
    <row r="364" customFormat="false" ht="15" hidden="false" customHeight="false" outlineLevel="0" collapsed="false">
      <c r="A364" s="10"/>
      <c r="B364" s="10"/>
      <c r="C364" s="7"/>
      <c r="D364" s="7"/>
      <c r="E364" s="7"/>
      <c r="F364" s="7"/>
      <c r="G364" s="11"/>
      <c r="H364" s="12"/>
      <c r="I364" s="12"/>
      <c r="J364" s="12"/>
      <c r="K364" s="5"/>
      <c r="L364" s="5"/>
      <c r="M364" s="5"/>
      <c r="N364" s="7"/>
      <c r="O364" s="7"/>
      <c r="P364" s="13" t="str">
        <f aca="false">IF(C364="","",IF(ISNUMBER(SEARCH("JPY",C364)),100,10000))</f>
        <v/>
      </c>
      <c r="Q364" s="14" t="str">
        <f aca="false">IF(OR(C364="",H364="",J364=""),"",ROUND((J364-H364)*P364*IF(D364="Short",-1,1),1))</f>
        <v/>
      </c>
      <c r="R364" s="14" t="str">
        <f aca="false">IF(OR(C364="",H364="",I364=""),"",ROUND(ABS(H364-I364)*P364,1))</f>
        <v/>
      </c>
      <c r="S364" s="15" t="str">
        <f aca="false">IF(OR(R364="",G364="",K364=""),"",R364*K364*G364)</f>
        <v/>
      </c>
      <c r="T364" s="15" t="str">
        <f aca="false">IF(OR(Q364="",G364="",K364=""),"",Q364*K364*G364)</f>
        <v/>
      </c>
      <c r="U364" s="15" t="str">
        <f aca="false">IF(T364="","",T364+N(L364)-N(M364))</f>
        <v/>
      </c>
      <c r="V364" s="16" t="str">
        <f aca="false">IF(OR(U364="",N(S364)=0),"",U364/S364)</f>
        <v/>
      </c>
      <c r="W364" s="13" t="str">
        <f aca="false">IF(U364="","",COUNT($U$7:U364))</f>
        <v/>
      </c>
      <c r="X364" s="17" t="str">
        <f aca="false">IF(U364="","",DATE(YEAR(IF(B364="",A364,B364)),MONTH(IF(B364="",A364,B364)),1))</f>
        <v/>
      </c>
      <c r="Y364" s="15" t="str">
        <f aca="false">IF(U364="","",N($C$3)+SUM($U$7:U364))</f>
        <v/>
      </c>
      <c r="Z364" s="15" t="str">
        <f aca="false">IF(Y364="","",Y364-MAX(N($C$3),MAX($Y$7:Y364)))</f>
        <v/>
      </c>
      <c r="AA364" s="13" t="str">
        <f aca="false">IF(U364="","",IF(U364&gt;0,"Win",IF(U364&lt;0,"Loss","Scratch")))</f>
        <v/>
      </c>
      <c r="AB364" s="18" t="e">
        <f aca="false">IF(W364="",NA(),W364)</f>
        <v>#N/A</v>
      </c>
      <c r="AC364" s="19" t="e">
        <f aca="false">IF(W364="",NA(),Y364)</f>
        <v>#N/A</v>
      </c>
    </row>
    <row r="365" customFormat="false" ht="15" hidden="false" customHeight="false" outlineLevel="0" collapsed="false">
      <c r="A365" s="10"/>
      <c r="B365" s="10"/>
      <c r="C365" s="7"/>
      <c r="D365" s="7"/>
      <c r="E365" s="7"/>
      <c r="F365" s="7"/>
      <c r="G365" s="11"/>
      <c r="H365" s="12"/>
      <c r="I365" s="12"/>
      <c r="J365" s="12"/>
      <c r="K365" s="5"/>
      <c r="L365" s="5"/>
      <c r="M365" s="5"/>
      <c r="N365" s="7"/>
      <c r="O365" s="7"/>
      <c r="P365" s="13" t="str">
        <f aca="false">IF(C365="","",IF(ISNUMBER(SEARCH("JPY",C365)),100,10000))</f>
        <v/>
      </c>
      <c r="Q365" s="14" t="str">
        <f aca="false">IF(OR(C365="",H365="",J365=""),"",ROUND((J365-H365)*P365*IF(D365="Short",-1,1),1))</f>
        <v/>
      </c>
      <c r="R365" s="14" t="str">
        <f aca="false">IF(OR(C365="",H365="",I365=""),"",ROUND(ABS(H365-I365)*P365,1))</f>
        <v/>
      </c>
      <c r="S365" s="15" t="str">
        <f aca="false">IF(OR(R365="",G365="",K365=""),"",R365*K365*G365)</f>
        <v/>
      </c>
      <c r="T365" s="15" t="str">
        <f aca="false">IF(OR(Q365="",G365="",K365=""),"",Q365*K365*G365)</f>
        <v/>
      </c>
      <c r="U365" s="15" t="str">
        <f aca="false">IF(T365="","",T365+N(L365)-N(M365))</f>
        <v/>
      </c>
      <c r="V365" s="16" t="str">
        <f aca="false">IF(OR(U365="",N(S365)=0),"",U365/S365)</f>
        <v/>
      </c>
      <c r="W365" s="13" t="str">
        <f aca="false">IF(U365="","",COUNT($U$7:U365))</f>
        <v/>
      </c>
      <c r="X365" s="17" t="str">
        <f aca="false">IF(U365="","",DATE(YEAR(IF(B365="",A365,B365)),MONTH(IF(B365="",A365,B365)),1))</f>
        <v/>
      </c>
      <c r="Y365" s="15" t="str">
        <f aca="false">IF(U365="","",N($C$3)+SUM($U$7:U365))</f>
        <v/>
      </c>
      <c r="Z365" s="15" t="str">
        <f aca="false">IF(Y365="","",Y365-MAX(N($C$3),MAX($Y$7:Y365)))</f>
        <v/>
      </c>
      <c r="AA365" s="13" t="str">
        <f aca="false">IF(U365="","",IF(U365&gt;0,"Win",IF(U365&lt;0,"Loss","Scratch")))</f>
        <v/>
      </c>
      <c r="AB365" s="18" t="e">
        <f aca="false">IF(W365="",NA(),W365)</f>
        <v>#N/A</v>
      </c>
      <c r="AC365" s="19" t="e">
        <f aca="false">IF(W365="",NA(),Y365)</f>
        <v>#N/A</v>
      </c>
    </row>
    <row r="366" customFormat="false" ht="15" hidden="false" customHeight="false" outlineLevel="0" collapsed="false">
      <c r="A366" s="10"/>
      <c r="B366" s="10"/>
      <c r="C366" s="7"/>
      <c r="D366" s="7"/>
      <c r="E366" s="7"/>
      <c r="F366" s="7"/>
      <c r="G366" s="11"/>
      <c r="H366" s="12"/>
      <c r="I366" s="12"/>
      <c r="J366" s="12"/>
      <c r="K366" s="5"/>
      <c r="L366" s="5"/>
      <c r="M366" s="5"/>
      <c r="N366" s="7"/>
      <c r="O366" s="7"/>
      <c r="P366" s="13" t="str">
        <f aca="false">IF(C366="","",IF(ISNUMBER(SEARCH("JPY",C366)),100,10000))</f>
        <v/>
      </c>
      <c r="Q366" s="14" t="str">
        <f aca="false">IF(OR(C366="",H366="",J366=""),"",ROUND((J366-H366)*P366*IF(D366="Short",-1,1),1))</f>
        <v/>
      </c>
      <c r="R366" s="14" t="str">
        <f aca="false">IF(OR(C366="",H366="",I366=""),"",ROUND(ABS(H366-I366)*P366,1))</f>
        <v/>
      </c>
      <c r="S366" s="15" t="str">
        <f aca="false">IF(OR(R366="",G366="",K366=""),"",R366*K366*G366)</f>
        <v/>
      </c>
      <c r="T366" s="15" t="str">
        <f aca="false">IF(OR(Q366="",G366="",K366=""),"",Q366*K366*G366)</f>
        <v/>
      </c>
      <c r="U366" s="15" t="str">
        <f aca="false">IF(T366="","",T366+N(L366)-N(M366))</f>
        <v/>
      </c>
      <c r="V366" s="16" t="str">
        <f aca="false">IF(OR(U366="",N(S366)=0),"",U366/S366)</f>
        <v/>
      </c>
      <c r="W366" s="13" t="str">
        <f aca="false">IF(U366="","",COUNT($U$7:U366))</f>
        <v/>
      </c>
      <c r="X366" s="17" t="str">
        <f aca="false">IF(U366="","",DATE(YEAR(IF(B366="",A366,B366)),MONTH(IF(B366="",A366,B366)),1))</f>
        <v/>
      </c>
      <c r="Y366" s="15" t="str">
        <f aca="false">IF(U366="","",N($C$3)+SUM($U$7:U366))</f>
        <v/>
      </c>
      <c r="Z366" s="15" t="str">
        <f aca="false">IF(Y366="","",Y366-MAX(N($C$3),MAX($Y$7:Y366)))</f>
        <v/>
      </c>
      <c r="AA366" s="13" t="str">
        <f aca="false">IF(U366="","",IF(U366&gt;0,"Win",IF(U366&lt;0,"Loss","Scratch")))</f>
        <v/>
      </c>
      <c r="AB366" s="18" t="e">
        <f aca="false">IF(W366="",NA(),W366)</f>
        <v>#N/A</v>
      </c>
      <c r="AC366" s="19" t="e">
        <f aca="false">IF(W366="",NA(),Y366)</f>
        <v>#N/A</v>
      </c>
    </row>
    <row r="367" customFormat="false" ht="15" hidden="false" customHeight="false" outlineLevel="0" collapsed="false">
      <c r="A367" s="10"/>
      <c r="B367" s="10"/>
      <c r="C367" s="7"/>
      <c r="D367" s="7"/>
      <c r="E367" s="7"/>
      <c r="F367" s="7"/>
      <c r="G367" s="11"/>
      <c r="H367" s="12"/>
      <c r="I367" s="12"/>
      <c r="J367" s="12"/>
      <c r="K367" s="5"/>
      <c r="L367" s="5"/>
      <c r="M367" s="5"/>
      <c r="N367" s="7"/>
      <c r="O367" s="7"/>
      <c r="P367" s="13" t="str">
        <f aca="false">IF(C367="","",IF(ISNUMBER(SEARCH("JPY",C367)),100,10000))</f>
        <v/>
      </c>
      <c r="Q367" s="14" t="str">
        <f aca="false">IF(OR(C367="",H367="",J367=""),"",ROUND((J367-H367)*P367*IF(D367="Short",-1,1),1))</f>
        <v/>
      </c>
      <c r="R367" s="14" t="str">
        <f aca="false">IF(OR(C367="",H367="",I367=""),"",ROUND(ABS(H367-I367)*P367,1))</f>
        <v/>
      </c>
      <c r="S367" s="15" t="str">
        <f aca="false">IF(OR(R367="",G367="",K367=""),"",R367*K367*G367)</f>
        <v/>
      </c>
      <c r="T367" s="15" t="str">
        <f aca="false">IF(OR(Q367="",G367="",K367=""),"",Q367*K367*G367)</f>
        <v/>
      </c>
      <c r="U367" s="15" t="str">
        <f aca="false">IF(T367="","",T367+N(L367)-N(M367))</f>
        <v/>
      </c>
      <c r="V367" s="16" t="str">
        <f aca="false">IF(OR(U367="",N(S367)=0),"",U367/S367)</f>
        <v/>
      </c>
      <c r="W367" s="13" t="str">
        <f aca="false">IF(U367="","",COUNT($U$7:U367))</f>
        <v/>
      </c>
      <c r="X367" s="17" t="str">
        <f aca="false">IF(U367="","",DATE(YEAR(IF(B367="",A367,B367)),MONTH(IF(B367="",A367,B367)),1))</f>
        <v/>
      </c>
      <c r="Y367" s="15" t="str">
        <f aca="false">IF(U367="","",N($C$3)+SUM($U$7:U367))</f>
        <v/>
      </c>
      <c r="Z367" s="15" t="str">
        <f aca="false">IF(Y367="","",Y367-MAX(N($C$3),MAX($Y$7:Y367)))</f>
        <v/>
      </c>
      <c r="AA367" s="13" t="str">
        <f aca="false">IF(U367="","",IF(U367&gt;0,"Win",IF(U367&lt;0,"Loss","Scratch")))</f>
        <v/>
      </c>
      <c r="AB367" s="18" t="e">
        <f aca="false">IF(W367="",NA(),W367)</f>
        <v>#N/A</v>
      </c>
      <c r="AC367" s="19" t="e">
        <f aca="false">IF(W367="",NA(),Y367)</f>
        <v>#N/A</v>
      </c>
    </row>
    <row r="368" customFormat="false" ht="15" hidden="false" customHeight="false" outlineLevel="0" collapsed="false">
      <c r="A368" s="10"/>
      <c r="B368" s="10"/>
      <c r="C368" s="7"/>
      <c r="D368" s="7"/>
      <c r="E368" s="7"/>
      <c r="F368" s="7"/>
      <c r="G368" s="11"/>
      <c r="H368" s="12"/>
      <c r="I368" s="12"/>
      <c r="J368" s="12"/>
      <c r="K368" s="5"/>
      <c r="L368" s="5"/>
      <c r="M368" s="5"/>
      <c r="N368" s="7"/>
      <c r="O368" s="7"/>
      <c r="P368" s="13" t="str">
        <f aca="false">IF(C368="","",IF(ISNUMBER(SEARCH("JPY",C368)),100,10000))</f>
        <v/>
      </c>
      <c r="Q368" s="14" t="str">
        <f aca="false">IF(OR(C368="",H368="",J368=""),"",ROUND((J368-H368)*P368*IF(D368="Short",-1,1),1))</f>
        <v/>
      </c>
      <c r="R368" s="14" t="str">
        <f aca="false">IF(OR(C368="",H368="",I368=""),"",ROUND(ABS(H368-I368)*P368,1))</f>
        <v/>
      </c>
      <c r="S368" s="15" t="str">
        <f aca="false">IF(OR(R368="",G368="",K368=""),"",R368*K368*G368)</f>
        <v/>
      </c>
      <c r="T368" s="15" t="str">
        <f aca="false">IF(OR(Q368="",G368="",K368=""),"",Q368*K368*G368)</f>
        <v/>
      </c>
      <c r="U368" s="15" t="str">
        <f aca="false">IF(T368="","",T368+N(L368)-N(M368))</f>
        <v/>
      </c>
      <c r="V368" s="16" t="str">
        <f aca="false">IF(OR(U368="",N(S368)=0),"",U368/S368)</f>
        <v/>
      </c>
      <c r="W368" s="13" t="str">
        <f aca="false">IF(U368="","",COUNT($U$7:U368))</f>
        <v/>
      </c>
      <c r="X368" s="17" t="str">
        <f aca="false">IF(U368="","",DATE(YEAR(IF(B368="",A368,B368)),MONTH(IF(B368="",A368,B368)),1))</f>
        <v/>
      </c>
      <c r="Y368" s="15" t="str">
        <f aca="false">IF(U368="","",N($C$3)+SUM($U$7:U368))</f>
        <v/>
      </c>
      <c r="Z368" s="15" t="str">
        <f aca="false">IF(Y368="","",Y368-MAX(N($C$3),MAX($Y$7:Y368)))</f>
        <v/>
      </c>
      <c r="AA368" s="13" t="str">
        <f aca="false">IF(U368="","",IF(U368&gt;0,"Win",IF(U368&lt;0,"Loss","Scratch")))</f>
        <v/>
      </c>
      <c r="AB368" s="18" t="e">
        <f aca="false">IF(W368="",NA(),W368)</f>
        <v>#N/A</v>
      </c>
      <c r="AC368" s="19" t="e">
        <f aca="false">IF(W368="",NA(),Y368)</f>
        <v>#N/A</v>
      </c>
    </row>
    <row r="369" customFormat="false" ht="15" hidden="false" customHeight="false" outlineLevel="0" collapsed="false">
      <c r="A369" s="10"/>
      <c r="B369" s="10"/>
      <c r="C369" s="7"/>
      <c r="D369" s="7"/>
      <c r="E369" s="7"/>
      <c r="F369" s="7"/>
      <c r="G369" s="11"/>
      <c r="H369" s="12"/>
      <c r="I369" s="12"/>
      <c r="J369" s="12"/>
      <c r="K369" s="5"/>
      <c r="L369" s="5"/>
      <c r="M369" s="5"/>
      <c r="N369" s="7"/>
      <c r="O369" s="7"/>
      <c r="P369" s="13" t="str">
        <f aca="false">IF(C369="","",IF(ISNUMBER(SEARCH("JPY",C369)),100,10000))</f>
        <v/>
      </c>
      <c r="Q369" s="14" t="str">
        <f aca="false">IF(OR(C369="",H369="",J369=""),"",ROUND((J369-H369)*P369*IF(D369="Short",-1,1),1))</f>
        <v/>
      </c>
      <c r="R369" s="14" t="str">
        <f aca="false">IF(OR(C369="",H369="",I369=""),"",ROUND(ABS(H369-I369)*P369,1))</f>
        <v/>
      </c>
      <c r="S369" s="15" t="str">
        <f aca="false">IF(OR(R369="",G369="",K369=""),"",R369*K369*G369)</f>
        <v/>
      </c>
      <c r="T369" s="15" t="str">
        <f aca="false">IF(OR(Q369="",G369="",K369=""),"",Q369*K369*G369)</f>
        <v/>
      </c>
      <c r="U369" s="15" t="str">
        <f aca="false">IF(T369="","",T369+N(L369)-N(M369))</f>
        <v/>
      </c>
      <c r="V369" s="16" t="str">
        <f aca="false">IF(OR(U369="",N(S369)=0),"",U369/S369)</f>
        <v/>
      </c>
      <c r="W369" s="13" t="str">
        <f aca="false">IF(U369="","",COUNT($U$7:U369))</f>
        <v/>
      </c>
      <c r="X369" s="17" t="str">
        <f aca="false">IF(U369="","",DATE(YEAR(IF(B369="",A369,B369)),MONTH(IF(B369="",A369,B369)),1))</f>
        <v/>
      </c>
      <c r="Y369" s="15" t="str">
        <f aca="false">IF(U369="","",N($C$3)+SUM($U$7:U369))</f>
        <v/>
      </c>
      <c r="Z369" s="15" t="str">
        <f aca="false">IF(Y369="","",Y369-MAX(N($C$3),MAX($Y$7:Y369)))</f>
        <v/>
      </c>
      <c r="AA369" s="13" t="str">
        <f aca="false">IF(U369="","",IF(U369&gt;0,"Win",IF(U369&lt;0,"Loss","Scratch")))</f>
        <v/>
      </c>
      <c r="AB369" s="18" t="e">
        <f aca="false">IF(W369="",NA(),W369)</f>
        <v>#N/A</v>
      </c>
      <c r="AC369" s="19" t="e">
        <f aca="false">IF(W369="",NA(),Y369)</f>
        <v>#N/A</v>
      </c>
    </row>
    <row r="370" customFormat="false" ht="15" hidden="false" customHeight="false" outlineLevel="0" collapsed="false">
      <c r="A370" s="10"/>
      <c r="B370" s="10"/>
      <c r="C370" s="7"/>
      <c r="D370" s="7"/>
      <c r="E370" s="7"/>
      <c r="F370" s="7"/>
      <c r="G370" s="11"/>
      <c r="H370" s="12"/>
      <c r="I370" s="12"/>
      <c r="J370" s="12"/>
      <c r="K370" s="5"/>
      <c r="L370" s="5"/>
      <c r="M370" s="5"/>
      <c r="N370" s="7"/>
      <c r="O370" s="7"/>
      <c r="P370" s="13" t="str">
        <f aca="false">IF(C370="","",IF(ISNUMBER(SEARCH("JPY",C370)),100,10000))</f>
        <v/>
      </c>
      <c r="Q370" s="14" t="str">
        <f aca="false">IF(OR(C370="",H370="",J370=""),"",ROUND((J370-H370)*P370*IF(D370="Short",-1,1),1))</f>
        <v/>
      </c>
      <c r="R370" s="14" t="str">
        <f aca="false">IF(OR(C370="",H370="",I370=""),"",ROUND(ABS(H370-I370)*P370,1))</f>
        <v/>
      </c>
      <c r="S370" s="15" t="str">
        <f aca="false">IF(OR(R370="",G370="",K370=""),"",R370*K370*G370)</f>
        <v/>
      </c>
      <c r="T370" s="15" t="str">
        <f aca="false">IF(OR(Q370="",G370="",K370=""),"",Q370*K370*G370)</f>
        <v/>
      </c>
      <c r="U370" s="15" t="str">
        <f aca="false">IF(T370="","",T370+N(L370)-N(M370))</f>
        <v/>
      </c>
      <c r="V370" s="16" t="str">
        <f aca="false">IF(OR(U370="",N(S370)=0),"",U370/S370)</f>
        <v/>
      </c>
      <c r="W370" s="13" t="str">
        <f aca="false">IF(U370="","",COUNT($U$7:U370))</f>
        <v/>
      </c>
      <c r="X370" s="17" t="str">
        <f aca="false">IF(U370="","",DATE(YEAR(IF(B370="",A370,B370)),MONTH(IF(B370="",A370,B370)),1))</f>
        <v/>
      </c>
      <c r="Y370" s="15" t="str">
        <f aca="false">IF(U370="","",N($C$3)+SUM($U$7:U370))</f>
        <v/>
      </c>
      <c r="Z370" s="15" t="str">
        <f aca="false">IF(Y370="","",Y370-MAX(N($C$3),MAX($Y$7:Y370)))</f>
        <v/>
      </c>
      <c r="AA370" s="13" t="str">
        <f aca="false">IF(U370="","",IF(U370&gt;0,"Win",IF(U370&lt;0,"Loss","Scratch")))</f>
        <v/>
      </c>
      <c r="AB370" s="18" t="e">
        <f aca="false">IF(W370="",NA(),W370)</f>
        <v>#N/A</v>
      </c>
      <c r="AC370" s="19" t="e">
        <f aca="false">IF(W370="",NA(),Y370)</f>
        <v>#N/A</v>
      </c>
    </row>
    <row r="371" customFormat="false" ht="15" hidden="false" customHeight="false" outlineLevel="0" collapsed="false">
      <c r="A371" s="10"/>
      <c r="B371" s="10"/>
      <c r="C371" s="7"/>
      <c r="D371" s="7"/>
      <c r="E371" s="7"/>
      <c r="F371" s="7"/>
      <c r="G371" s="11"/>
      <c r="H371" s="12"/>
      <c r="I371" s="12"/>
      <c r="J371" s="12"/>
      <c r="K371" s="5"/>
      <c r="L371" s="5"/>
      <c r="M371" s="5"/>
      <c r="N371" s="7"/>
      <c r="O371" s="7"/>
      <c r="P371" s="13" t="str">
        <f aca="false">IF(C371="","",IF(ISNUMBER(SEARCH("JPY",C371)),100,10000))</f>
        <v/>
      </c>
      <c r="Q371" s="14" t="str">
        <f aca="false">IF(OR(C371="",H371="",J371=""),"",ROUND((J371-H371)*P371*IF(D371="Short",-1,1),1))</f>
        <v/>
      </c>
      <c r="R371" s="14" t="str">
        <f aca="false">IF(OR(C371="",H371="",I371=""),"",ROUND(ABS(H371-I371)*P371,1))</f>
        <v/>
      </c>
      <c r="S371" s="15" t="str">
        <f aca="false">IF(OR(R371="",G371="",K371=""),"",R371*K371*G371)</f>
        <v/>
      </c>
      <c r="T371" s="15" t="str">
        <f aca="false">IF(OR(Q371="",G371="",K371=""),"",Q371*K371*G371)</f>
        <v/>
      </c>
      <c r="U371" s="15" t="str">
        <f aca="false">IF(T371="","",T371+N(L371)-N(M371))</f>
        <v/>
      </c>
      <c r="V371" s="16" t="str">
        <f aca="false">IF(OR(U371="",N(S371)=0),"",U371/S371)</f>
        <v/>
      </c>
      <c r="W371" s="13" t="str">
        <f aca="false">IF(U371="","",COUNT($U$7:U371))</f>
        <v/>
      </c>
      <c r="X371" s="17" t="str">
        <f aca="false">IF(U371="","",DATE(YEAR(IF(B371="",A371,B371)),MONTH(IF(B371="",A371,B371)),1))</f>
        <v/>
      </c>
      <c r="Y371" s="15" t="str">
        <f aca="false">IF(U371="","",N($C$3)+SUM($U$7:U371))</f>
        <v/>
      </c>
      <c r="Z371" s="15" t="str">
        <f aca="false">IF(Y371="","",Y371-MAX(N($C$3),MAX($Y$7:Y371)))</f>
        <v/>
      </c>
      <c r="AA371" s="13" t="str">
        <f aca="false">IF(U371="","",IF(U371&gt;0,"Win",IF(U371&lt;0,"Loss","Scratch")))</f>
        <v/>
      </c>
      <c r="AB371" s="18" t="e">
        <f aca="false">IF(W371="",NA(),W371)</f>
        <v>#N/A</v>
      </c>
      <c r="AC371" s="19" t="e">
        <f aca="false">IF(W371="",NA(),Y371)</f>
        <v>#N/A</v>
      </c>
    </row>
    <row r="372" customFormat="false" ht="15" hidden="false" customHeight="false" outlineLevel="0" collapsed="false">
      <c r="A372" s="10"/>
      <c r="B372" s="10"/>
      <c r="C372" s="7"/>
      <c r="D372" s="7"/>
      <c r="E372" s="7"/>
      <c r="F372" s="7"/>
      <c r="G372" s="11"/>
      <c r="H372" s="12"/>
      <c r="I372" s="12"/>
      <c r="J372" s="12"/>
      <c r="K372" s="5"/>
      <c r="L372" s="5"/>
      <c r="M372" s="5"/>
      <c r="N372" s="7"/>
      <c r="O372" s="7"/>
      <c r="P372" s="13" t="str">
        <f aca="false">IF(C372="","",IF(ISNUMBER(SEARCH("JPY",C372)),100,10000))</f>
        <v/>
      </c>
      <c r="Q372" s="14" t="str">
        <f aca="false">IF(OR(C372="",H372="",J372=""),"",ROUND((J372-H372)*P372*IF(D372="Short",-1,1),1))</f>
        <v/>
      </c>
      <c r="R372" s="14" t="str">
        <f aca="false">IF(OR(C372="",H372="",I372=""),"",ROUND(ABS(H372-I372)*P372,1))</f>
        <v/>
      </c>
      <c r="S372" s="15" t="str">
        <f aca="false">IF(OR(R372="",G372="",K372=""),"",R372*K372*G372)</f>
        <v/>
      </c>
      <c r="T372" s="15" t="str">
        <f aca="false">IF(OR(Q372="",G372="",K372=""),"",Q372*K372*G372)</f>
        <v/>
      </c>
      <c r="U372" s="15" t="str">
        <f aca="false">IF(T372="","",T372+N(L372)-N(M372))</f>
        <v/>
      </c>
      <c r="V372" s="16" t="str">
        <f aca="false">IF(OR(U372="",N(S372)=0),"",U372/S372)</f>
        <v/>
      </c>
      <c r="W372" s="13" t="str">
        <f aca="false">IF(U372="","",COUNT($U$7:U372))</f>
        <v/>
      </c>
      <c r="X372" s="17" t="str">
        <f aca="false">IF(U372="","",DATE(YEAR(IF(B372="",A372,B372)),MONTH(IF(B372="",A372,B372)),1))</f>
        <v/>
      </c>
      <c r="Y372" s="15" t="str">
        <f aca="false">IF(U372="","",N($C$3)+SUM($U$7:U372))</f>
        <v/>
      </c>
      <c r="Z372" s="15" t="str">
        <f aca="false">IF(Y372="","",Y372-MAX(N($C$3),MAX($Y$7:Y372)))</f>
        <v/>
      </c>
      <c r="AA372" s="13" t="str">
        <f aca="false">IF(U372="","",IF(U372&gt;0,"Win",IF(U372&lt;0,"Loss","Scratch")))</f>
        <v/>
      </c>
      <c r="AB372" s="18" t="e">
        <f aca="false">IF(W372="",NA(),W372)</f>
        <v>#N/A</v>
      </c>
      <c r="AC372" s="19" t="e">
        <f aca="false">IF(W372="",NA(),Y372)</f>
        <v>#N/A</v>
      </c>
    </row>
    <row r="373" customFormat="false" ht="15" hidden="false" customHeight="false" outlineLevel="0" collapsed="false">
      <c r="A373" s="10"/>
      <c r="B373" s="10"/>
      <c r="C373" s="7"/>
      <c r="D373" s="7"/>
      <c r="E373" s="7"/>
      <c r="F373" s="7"/>
      <c r="G373" s="11"/>
      <c r="H373" s="12"/>
      <c r="I373" s="12"/>
      <c r="J373" s="12"/>
      <c r="K373" s="5"/>
      <c r="L373" s="5"/>
      <c r="M373" s="5"/>
      <c r="N373" s="7"/>
      <c r="O373" s="7"/>
      <c r="P373" s="13" t="str">
        <f aca="false">IF(C373="","",IF(ISNUMBER(SEARCH("JPY",C373)),100,10000))</f>
        <v/>
      </c>
      <c r="Q373" s="14" t="str">
        <f aca="false">IF(OR(C373="",H373="",J373=""),"",ROUND((J373-H373)*P373*IF(D373="Short",-1,1),1))</f>
        <v/>
      </c>
      <c r="R373" s="14" t="str">
        <f aca="false">IF(OR(C373="",H373="",I373=""),"",ROUND(ABS(H373-I373)*P373,1))</f>
        <v/>
      </c>
      <c r="S373" s="15" t="str">
        <f aca="false">IF(OR(R373="",G373="",K373=""),"",R373*K373*G373)</f>
        <v/>
      </c>
      <c r="T373" s="15" t="str">
        <f aca="false">IF(OR(Q373="",G373="",K373=""),"",Q373*K373*G373)</f>
        <v/>
      </c>
      <c r="U373" s="15" t="str">
        <f aca="false">IF(T373="","",T373+N(L373)-N(M373))</f>
        <v/>
      </c>
      <c r="V373" s="16" t="str">
        <f aca="false">IF(OR(U373="",N(S373)=0),"",U373/S373)</f>
        <v/>
      </c>
      <c r="W373" s="13" t="str">
        <f aca="false">IF(U373="","",COUNT($U$7:U373))</f>
        <v/>
      </c>
      <c r="X373" s="17" t="str">
        <f aca="false">IF(U373="","",DATE(YEAR(IF(B373="",A373,B373)),MONTH(IF(B373="",A373,B373)),1))</f>
        <v/>
      </c>
      <c r="Y373" s="15" t="str">
        <f aca="false">IF(U373="","",N($C$3)+SUM($U$7:U373))</f>
        <v/>
      </c>
      <c r="Z373" s="15" t="str">
        <f aca="false">IF(Y373="","",Y373-MAX(N($C$3),MAX($Y$7:Y373)))</f>
        <v/>
      </c>
      <c r="AA373" s="13" t="str">
        <f aca="false">IF(U373="","",IF(U373&gt;0,"Win",IF(U373&lt;0,"Loss","Scratch")))</f>
        <v/>
      </c>
      <c r="AB373" s="18" t="e">
        <f aca="false">IF(W373="",NA(),W373)</f>
        <v>#N/A</v>
      </c>
      <c r="AC373" s="19" t="e">
        <f aca="false">IF(W373="",NA(),Y373)</f>
        <v>#N/A</v>
      </c>
    </row>
    <row r="374" customFormat="false" ht="15" hidden="false" customHeight="false" outlineLevel="0" collapsed="false">
      <c r="A374" s="10"/>
      <c r="B374" s="10"/>
      <c r="C374" s="7"/>
      <c r="D374" s="7"/>
      <c r="E374" s="7"/>
      <c r="F374" s="7"/>
      <c r="G374" s="11"/>
      <c r="H374" s="12"/>
      <c r="I374" s="12"/>
      <c r="J374" s="12"/>
      <c r="K374" s="5"/>
      <c r="L374" s="5"/>
      <c r="M374" s="5"/>
      <c r="N374" s="7"/>
      <c r="O374" s="7"/>
      <c r="P374" s="13" t="str">
        <f aca="false">IF(C374="","",IF(ISNUMBER(SEARCH("JPY",C374)),100,10000))</f>
        <v/>
      </c>
      <c r="Q374" s="14" t="str">
        <f aca="false">IF(OR(C374="",H374="",J374=""),"",ROUND((J374-H374)*P374*IF(D374="Short",-1,1),1))</f>
        <v/>
      </c>
      <c r="R374" s="14" t="str">
        <f aca="false">IF(OR(C374="",H374="",I374=""),"",ROUND(ABS(H374-I374)*P374,1))</f>
        <v/>
      </c>
      <c r="S374" s="15" t="str">
        <f aca="false">IF(OR(R374="",G374="",K374=""),"",R374*K374*G374)</f>
        <v/>
      </c>
      <c r="T374" s="15" t="str">
        <f aca="false">IF(OR(Q374="",G374="",K374=""),"",Q374*K374*G374)</f>
        <v/>
      </c>
      <c r="U374" s="15" t="str">
        <f aca="false">IF(T374="","",T374+N(L374)-N(M374))</f>
        <v/>
      </c>
      <c r="V374" s="16" t="str">
        <f aca="false">IF(OR(U374="",N(S374)=0),"",U374/S374)</f>
        <v/>
      </c>
      <c r="W374" s="13" t="str">
        <f aca="false">IF(U374="","",COUNT($U$7:U374))</f>
        <v/>
      </c>
      <c r="X374" s="17" t="str">
        <f aca="false">IF(U374="","",DATE(YEAR(IF(B374="",A374,B374)),MONTH(IF(B374="",A374,B374)),1))</f>
        <v/>
      </c>
      <c r="Y374" s="15" t="str">
        <f aca="false">IF(U374="","",N($C$3)+SUM($U$7:U374))</f>
        <v/>
      </c>
      <c r="Z374" s="15" t="str">
        <f aca="false">IF(Y374="","",Y374-MAX(N($C$3),MAX($Y$7:Y374)))</f>
        <v/>
      </c>
      <c r="AA374" s="13" t="str">
        <f aca="false">IF(U374="","",IF(U374&gt;0,"Win",IF(U374&lt;0,"Loss","Scratch")))</f>
        <v/>
      </c>
      <c r="AB374" s="18" t="e">
        <f aca="false">IF(W374="",NA(),W374)</f>
        <v>#N/A</v>
      </c>
      <c r="AC374" s="19" t="e">
        <f aca="false">IF(W374="",NA(),Y374)</f>
        <v>#N/A</v>
      </c>
    </row>
    <row r="375" customFormat="false" ht="15" hidden="false" customHeight="false" outlineLevel="0" collapsed="false">
      <c r="A375" s="10"/>
      <c r="B375" s="10"/>
      <c r="C375" s="7"/>
      <c r="D375" s="7"/>
      <c r="E375" s="7"/>
      <c r="F375" s="7"/>
      <c r="G375" s="11"/>
      <c r="H375" s="12"/>
      <c r="I375" s="12"/>
      <c r="J375" s="12"/>
      <c r="K375" s="5"/>
      <c r="L375" s="5"/>
      <c r="M375" s="5"/>
      <c r="N375" s="7"/>
      <c r="O375" s="7"/>
      <c r="P375" s="13" t="str">
        <f aca="false">IF(C375="","",IF(ISNUMBER(SEARCH("JPY",C375)),100,10000))</f>
        <v/>
      </c>
      <c r="Q375" s="14" t="str">
        <f aca="false">IF(OR(C375="",H375="",J375=""),"",ROUND((J375-H375)*P375*IF(D375="Short",-1,1),1))</f>
        <v/>
      </c>
      <c r="R375" s="14" t="str">
        <f aca="false">IF(OR(C375="",H375="",I375=""),"",ROUND(ABS(H375-I375)*P375,1))</f>
        <v/>
      </c>
      <c r="S375" s="15" t="str">
        <f aca="false">IF(OR(R375="",G375="",K375=""),"",R375*K375*G375)</f>
        <v/>
      </c>
      <c r="T375" s="15" t="str">
        <f aca="false">IF(OR(Q375="",G375="",K375=""),"",Q375*K375*G375)</f>
        <v/>
      </c>
      <c r="U375" s="15" t="str">
        <f aca="false">IF(T375="","",T375+N(L375)-N(M375))</f>
        <v/>
      </c>
      <c r="V375" s="16" t="str">
        <f aca="false">IF(OR(U375="",N(S375)=0),"",U375/S375)</f>
        <v/>
      </c>
      <c r="W375" s="13" t="str">
        <f aca="false">IF(U375="","",COUNT($U$7:U375))</f>
        <v/>
      </c>
      <c r="X375" s="17" t="str">
        <f aca="false">IF(U375="","",DATE(YEAR(IF(B375="",A375,B375)),MONTH(IF(B375="",A375,B375)),1))</f>
        <v/>
      </c>
      <c r="Y375" s="15" t="str">
        <f aca="false">IF(U375="","",N($C$3)+SUM($U$7:U375))</f>
        <v/>
      </c>
      <c r="Z375" s="15" t="str">
        <f aca="false">IF(Y375="","",Y375-MAX(N($C$3),MAX($Y$7:Y375)))</f>
        <v/>
      </c>
      <c r="AA375" s="13" t="str">
        <f aca="false">IF(U375="","",IF(U375&gt;0,"Win",IF(U375&lt;0,"Loss","Scratch")))</f>
        <v/>
      </c>
      <c r="AB375" s="18" t="e">
        <f aca="false">IF(W375="",NA(),W375)</f>
        <v>#N/A</v>
      </c>
      <c r="AC375" s="19" t="e">
        <f aca="false">IF(W375="",NA(),Y375)</f>
        <v>#N/A</v>
      </c>
    </row>
    <row r="376" customFormat="false" ht="15" hidden="false" customHeight="false" outlineLevel="0" collapsed="false">
      <c r="A376" s="10"/>
      <c r="B376" s="10"/>
      <c r="C376" s="7"/>
      <c r="D376" s="7"/>
      <c r="E376" s="7"/>
      <c r="F376" s="7"/>
      <c r="G376" s="11"/>
      <c r="H376" s="12"/>
      <c r="I376" s="12"/>
      <c r="J376" s="12"/>
      <c r="K376" s="5"/>
      <c r="L376" s="5"/>
      <c r="M376" s="5"/>
      <c r="N376" s="7"/>
      <c r="O376" s="7"/>
      <c r="P376" s="13" t="str">
        <f aca="false">IF(C376="","",IF(ISNUMBER(SEARCH("JPY",C376)),100,10000))</f>
        <v/>
      </c>
      <c r="Q376" s="14" t="str">
        <f aca="false">IF(OR(C376="",H376="",J376=""),"",ROUND((J376-H376)*P376*IF(D376="Short",-1,1),1))</f>
        <v/>
      </c>
      <c r="R376" s="14" t="str">
        <f aca="false">IF(OR(C376="",H376="",I376=""),"",ROUND(ABS(H376-I376)*P376,1))</f>
        <v/>
      </c>
      <c r="S376" s="15" t="str">
        <f aca="false">IF(OR(R376="",G376="",K376=""),"",R376*K376*G376)</f>
        <v/>
      </c>
      <c r="T376" s="15" t="str">
        <f aca="false">IF(OR(Q376="",G376="",K376=""),"",Q376*K376*G376)</f>
        <v/>
      </c>
      <c r="U376" s="15" t="str">
        <f aca="false">IF(T376="","",T376+N(L376)-N(M376))</f>
        <v/>
      </c>
      <c r="V376" s="16" t="str">
        <f aca="false">IF(OR(U376="",N(S376)=0),"",U376/S376)</f>
        <v/>
      </c>
      <c r="W376" s="13" t="str">
        <f aca="false">IF(U376="","",COUNT($U$7:U376))</f>
        <v/>
      </c>
      <c r="X376" s="17" t="str">
        <f aca="false">IF(U376="","",DATE(YEAR(IF(B376="",A376,B376)),MONTH(IF(B376="",A376,B376)),1))</f>
        <v/>
      </c>
      <c r="Y376" s="15" t="str">
        <f aca="false">IF(U376="","",N($C$3)+SUM($U$7:U376))</f>
        <v/>
      </c>
      <c r="Z376" s="15" t="str">
        <f aca="false">IF(Y376="","",Y376-MAX(N($C$3),MAX($Y$7:Y376)))</f>
        <v/>
      </c>
      <c r="AA376" s="13" t="str">
        <f aca="false">IF(U376="","",IF(U376&gt;0,"Win",IF(U376&lt;0,"Loss","Scratch")))</f>
        <v/>
      </c>
      <c r="AB376" s="18" t="e">
        <f aca="false">IF(W376="",NA(),W376)</f>
        <v>#N/A</v>
      </c>
      <c r="AC376" s="19" t="e">
        <f aca="false">IF(W376="",NA(),Y376)</f>
        <v>#N/A</v>
      </c>
    </row>
    <row r="377" customFormat="false" ht="15" hidden="false" customHeight="false" outlineLevel="0" collapsed="false">
      <c r="A377" s="10"/>
      <c r="B377" s="10"/>
      <c r="C377" s="7"/>
      <c r="D377" s="7"/>
      <c r="E377" s="7"/>
      <c r="F377" s="7"/>
      <c r="G377" s="11"/>
      <c r="H377" s="12"/>
      <c r="I377" s="12"/>
      <c r="J377" s="12"/>
      <c r="K377" s="5"/>
      <c r="L377" s="5"/>
      <c r="M377" s="5"/>
      <c r="N377" s="7"/>
      <c r="O377" s="7"/>
      <c r="P377" s="13" t="str">
        <f aca="false">IF(C377="","",IF(ISNUMBER(SEARCH("JPY",C377)),100,10000))</f>
        <v/>
      </c>
      <c r="Q377" s="14" t="str">
        <f aca="false">IF(OR(C377="",H377="",J377=""),"",ROUND((J377-H377)*P377*IF(D377="Short",-1,1),1))</f>
        <v/>
      </c>
      <c r="R377" s="14" t="str">
        <f aca="false">IF(OR(C377="",H377="",I377=""),"",ROUND(ABS(H377-I377)*P377,1))</f>
        <v/>
      </c>
      <c r="S377" s="15" t="str">
        <f aca="false">IF(OR(R377="",G377="",K377=""),"",R377*K377*G377)</f>
        <v/>
      </c>
      <c r="T377" s="15" t="str">
        <f aca="false">IF(OR(Q377="",G377="",K377=""),"",Q377*K377*G377)</f>
        <v/>
      </c>
      <c r="U377" s="15" t="str">
        <f aca="false">IF(T377="","",T377+N(L377)-N(M377))</f>
        <v/>
      </c>
      <c r="V377" s="16" t="str">
        <f aca="false">IF(OR(U377="",N(S377)=0),"",U377/S377)</f>
        <v/>
      </c>
      <c r="W377" s="13" t="str">
        <f aca="false">IF(U377="","",COUNT($U$7:U377))</f>
        <v/>
      </c>
      <c r="X377" s="17" t="str">
        <f aca="false">IF(U377="","",DATE(YEAR(IF(B377="",A377,B377)),MONTH(IF(B377="",A377,B377)),1))</f>
        <v/>
      </c>
      <c r="Y377" s="15" t="str">
        <f aca="false">IF(U377="","",N($C$3)+SUM($U$7:U377))</f>
        <v/>
      </c>
      <c r="Z377" s="15" t="str">
        <f aca="false">IF(Y377="","",Y377-MAX(N($C$3),MAX($Y$7:Y377)))</f>
        <v/>
      </c>
      <c r="AA377" s="13" t="str">
        <f aca="false">IF(U377="","",IF(U377&gt;0,"Win",IF(U377&lt;0,"Loss","Scratch")))</f>
        <v/>
      </c>
      <c r="AB377" s="18" t="e">
        <f aca="false">IF(W377="",NA(),W377)</f>
        <v>#N/A</v>
      </c>
      <c r="AC377" s="19" t="e">
        <f aca="false">IF(W377="",NA(),Y377)</f>
        <v>#N/A</v>
      </c>
    </row>
    <row r="378" customFormat="false" ht="15" hidden="false" customHeight="false" outlineLevel="0" collapsed="false">
      <c r="A378" s="10"/>
      <c r="B378" s="10"/>
      <c r="C378" s="7"/>
      <c r="D378" s="7"/>
      <c r="E378" s="7"/>
      <c r="F378" s="7"/>
      <c r="G378" s="11"/>
      <c r="H378" s="12"/>
      <c r="I378" s="12"/>
      <c r="J378" s="12"/>
      <c r="K378" s="5"/>
      <c r="L378" s="5"/>
      <c r="M378" s="5"/>
      <c r="N378" s="7"/>
      <c r="O378" s="7"/>
      <c r="P378" s="13" t="str">
        <f aca="false">IF(C378="","",IF(ISNUMBER(SEARCH("JPY",C378)),100,10000))</f>
        <v/>
      </c>
      <c r="Q378" s="14" t="str">
        <f aca="false">IF(OR(C378="",H378="",J378=""),"",ROUND((J378-H378)*P378*IF(D378="Short",-1,1),1))</f>
        <v/>
      </c>
      <c r="R378" s="14" t="str">
        <f aca="false">IF(OR(C378="",H378="",I378=""),"",ROUND(ABS(H378-I378)*P378,1))</f>
        <v/>
      </c>
      <c r="S378" s="15" t="str">
        <f aca="false">IF(OR(R378="",G378="",K378=""),"",R378*K378*G378)</f>
        <v/>
      </c>
      <c r="T378" s="15" t="str">
        <f aca="false">IF(OR(Q378="",G378="",K378=""),"",Q378*K378*G378)</f>
        <v/>
      </c>
      <c r="U378" s="15" t="str">
        <f aca="false">IF(T378="","",T378+N(L378)-N(M378))</f>
        <v/>
      </c>
      <c r="V378" s="16" t="str">
        <f aca="false">IF(OR(U378="",N(S378)=0),"",U378/S378)</f>
        <v/>
      </c>
      <c r="W378" s="13" t="str">
        <f aca="false">IF(U378="","",COUNT($U$7:U378))</f>
        <v/>
      </c>
      <c r="X378" s="17" t="str">
        <f aca="false">IF(U378="","",DATE(YEAR(IF(B378="",A378,B378)),MONTH(IF(B378="",A378,B378)),1))</f>
        <v/>
      </c>
      <c r="Y378" s="15" t="str">
        <f aca="false">IF(U378="","",N($C$3)+SUM($U$7:U378))</f>
        <v/>
      </c>
      <c r="Z378" s="15" t="str">
        <f aca="false">IF(Y378="","",Y378-MAX(N($C$3),MAX($Y$7:Y378)))</f>
        <v/>
      </c>
      <c r="AA378" s="13" t="str">
        <f aca="false">IF(U378="","",IF(U378&gt;0,"Win",IF(U378&lt;0,"Loss","Scratch")))</f>
        <v/>
      </c>
      <c r="AB378" s="18" t="e">
        <f aca="false">IF(W378="",NA(),W378)</f>
        <v>#N/A</v>
      </c>
      <c r="AC378" s="19" t="e">
        <f aca="false">IF(W378="",NA(),Y378)</f>
        <v>#N/A</v>
      </c>
    </row>
    <row r="379" customFormat="false" ht="15" hidden="false" customHeight="false" outlineLevel="0" collapsed="false">
      <c r="A379" s="10"/>
      <c r="B379" s="10"/>
      <c r="C379" s="7"/>
      <c r="D379" s="7"/>
      <c r="E379" s="7"/>
      <c r="F379" s="7"/>
      <c r="G379" s="11"/>
      <c r="H379" s="12"/>
      <c r="I379" s="12"/>
      <c r="J379" s="12"/>
      <c r="K379" s="5"/>
      <c r="L379" s="5"/>
      <c r="M379" s="5"/>
      <c r="N379" s="7"/>
      <c r="O379" s="7"/>
      <c r="P379" s="13" t="str">
        <f aca="false">IF(C379="","",IF(ISNUMBER(SEARCH("JPY",C379)),100,10000))</f>
        <v/>
      </c>
      <c r="Q379" s="14" t="str">
        <f aca="false">IF(OR(C379="",H379="",J379=""),"",ROUND((J379-H379)*P379*IF(D379="Short",-1,1),1))</f>
        <v/>
      </c>
      <c r="R379" s="14" t="str">
        <f aca="false">IF(OR(C379="",H379="",I379=""),"",ROUND(ABS(H379-I379)*P379,1))</f>
        <v/>
      </c>
      <c r="S379" s="15" t="str">
        <f aca="false">IF(OR(R379="",G379="",K379=""),"",R379*K379*G379)</f>
        <v/>
      </c>
      <c r="T379" s="15" t="str">
        <f aca="false">IF(OR(Q379="",G379="",K379=""),"",Q379*K379*G379)</f>
        <v/>
      </c>
      <c r="U379" s="15" t="str">
        <f aca="false">IF(T379="","",T379+N(L379)-N(M379))</f>
        <v/>
      </c>
      <c r="V379" s="16" t="str">
        <f aca="false">IF(OR(U379="",N(S379)=0),"",U379/S379)</f>
        <v/>
      </c>
      <c r="W379" s="13" t="str">
        <f aca="false">IF(U379="","",COUNT($U$7:U379))</f>
        <v/>
      </c>
      <c r="X379" s="17" t="str">
        <f aca="false">IF(U379="","",DATE(YEAR(IF(B379="",A379,B379)),MONTH(IF(B379="",A379,B379)),1))</f>
        <v/>
      </c>
      <c r="Y379" s="15" t="str">
        <f aca="false">IF(U379="","",N($C$3)+SUM($U$7:U379))</f>
        <v/>
      </c>
      <c r="Z379" s="15" t="str">
        <f aca="false">IF(Y379="","",Y379-MAX(N($C$3),MAX($Y$7:Y379)))</f>
        <v/>
      </c>
      <c r="AA379" s="13" t="str">
        <f aca="false">IF(U379="","",IF(U379&gt;0,"Win",IF(U379&lt;0,"Loss","Scratch")))</f>
        <v/>
      </c>
      <c r="AB379" s="18" t="e">
        <f aca="false">IF(W379="",NA(),W379)</f>
        <v>#N/A</v>
      </c>
      <c r="AC379" s="19" t="e">
        <f aca="false">IF(W379="",NA(),Y379)</f>
        <v>#N/A</v>
      </c>
    </row>
    <row r="380" customFormat="false" ht="15" hidden="false" customHeight="false" outlineLevel="0" collapsed="false">
      <c r="A380" s="10"/>
      <c r="B380" s="10"/>
      <c r="C380" s="7"/>
      <c r="D380" s="7"/>
      <c r="E380" s="7"/>
      <c r="F380" s="7"/>
      <c r="G380" s="11"/>
      <c r="H380" s="12"/>
      <c r="I380" s="12"/>
      <c r="J380" s="12"/>
      <c r="K380" s="5"/>
      <c r="L380" s="5"/>
      <c r="M380" s="5"/>
      <c r="N380" s="7"/>
      <c r="O380" s="7"/>
      <c r="P380" s="13" t="str">
        <f aca="false">IF(C380="","",IF(ISNUMBER(SEARCH("JPY",C380)),100,10000))</f>
        <v/>
      </c>
      <c r="Q380" s="14" t="str">
        <f aca="false">IF(OR(C380="",H380="",J380=""),"",ROUND((J380-H380)*P380*IF(D380="Short",-1,1),1))</f>
        <v/>
      </c>
      <c r="R380" s="14" t="str">
        <f aca="false">IF(OR(C380="",H380="",I380=""),"",ROUND(ABS(H380-I380)*P380,1))</f>
        <v/>
      </c>
      <c r="S380" s="15" t="str">
        <f aca="false">IF(OR(R380="",G380="",K380=""),"",R380*K380*G380)</f>
        <v/>
      </c>
      <c r="T380" s="15" t="str">
        <f aca="false">IF(OR(Q380="",G380="",K380=""),"",Q380*K380*G380)</f>
        <v/>
      </c>
      <c r="U380" s="15" t="str">
        <f aca="false">IF(T380="","",T380+N(L380)-N(M380))</f>
        <v/>
      </c>
      <c r="V380" s="16" t="str">
        <f aca="false">IF(OR(U380="",N(S380)=0),"",U380/S380)</f>
        <v/>
      </c>
      <c r="W380" s="13" t="str">
        <f aca="false">IF(U380="","",COUNT($U$7:U380))</f>
        <v/>
      </c>
      <c r="X380" s="17" t="str">
        <f aca="false">IF(U380="","",DATE(YEAR(IF(B380="",A380,B380)),MONTH(IF(B380="",A380,B380)),1))</f>
        <v/>
      </c>
      <c r="Y380" s="15" t="str">
        <f aca="false">IF(U380="","",N($C$3)+SUM($U$7:U380))</f>
        <v/>
      </c>
      <c r="Z380" s="15" t="str">
        <f aca="false">IF(Y380="","",Y380-MAX(N($C$3),MAX($Y$7:Y380)))</f>
        <v/>
      </c>
      <c r="AA380" s="13" t="str">
        <f aca="false">IF(U380="","",IF(U380&gt;0,"Win",IF(U380&lt;0,"Loss","Scratch")))</f>
        <v/>
      </c>
      <c r="AB380" s="18" t="e">
        <f aca="false">IF(W380="",NA(),W380)</f>
        <v>#N/A</v>
      </c>
      <c r="AC380" s="19" t="e">
        <f aca="false">IF(W380="",NA(),Y380)</f>
        <v>#N/A</v>
      </c>
    </row>
    <row r="381" customFormat="false" ht="15" hidden="false" customHeight="false" outlineLevel="0" collapsed="false">
      <c r="A381" s="10"/>
      <c r="B381" s="10"/>
      <c r="C381" s="7"/>
      <c r="D381" s="7"/>
      <c r="E381" s="7"/>
      <c r="F381" s="7"/>
      <c r="G381" s="11"/>
      <c r="H381" s="12"/>
      <c r="I381" s="12"/>
      <c r="J381" s="12"/>
      <c r="K381" s="5"/>
      <c r="L381" s="5"/>
      <c r="M381" s="5"/>
      <c r="N381" s="7"/>
      <c r="O381" s="7"/>
      <c r="P381" s="13" t="str">
        <f aca="false">IF(C381="","",IF(ISNUMBER(SEARCH("JPY",C381)),100,10000))</f>
        <v/>
      </c>
      <c r="Q381" s="14" t="str">
        <f aca="false">IF(OR(C381="",H381="",J381=""),"",ROUND((J381-H381)*P381*IF(D381="Short",-1,1),1))</f>
        <v/>
      </c>
      <c r="R381" s="14" t="str">
        <f aca="false">IF(OR(C381="",H381="",I381=""),"",ROUND(ABS(H381-I381)*P381,1))</f>
        <v/>
      </c>
      <c r="S381" s="15" t="str">
        <f aca="false">IF(OR(R381="",G381="",K381=""),"",R381*K381*G381)</f>
        <v/>
      </c>
      <c r="T381" s="15" t="str">
        <f aca="false">IF(OR(Q381="",G381="",K381=""),"",Q381*K381*G381)</f>
        <v/>
      </c>
      <c r="U381" s="15" t="str">
        <f aca="false">IF(T381="","",T381+N(L381)-N(M381))</f>
        <v/>
      </c>
      <c r="V381" s="16" t="str">
        <f aca="false">IF(OR(U381="",N(S381)=0),"",U381/S381)</f>
        <v/>
      </c>
      <c r="W381" s="13" t="str">
        <f aca="false">IF(U381="","",COUNT($U$7:U381))</f>
        <v/>
      </c>
      <c r="X381" s="17" t="str">
        <f aca="false">IF(U381="","",DATE(YEAR(IF(B381="",A381,B381)),MONTH(IF(B381="",A381,B381)),1))</f>
        <v/>
      </c>
      <c r="Y381" s="15" t="str">
        <f aca="false">IF(U381="","",N($C$3)+SUM($U$7:U381))</f>
        <v/>
      </c>
      <c r="Z381" s="15" t="str">
        <f aca="false">IF(Y381="","",Y381-MAX(N($C$3),MAX($Y$7:Y381)))</f>
        <v/>
      </c>
      <c r="AA381" s="13" t="str">
        <f aca="false">IF(U381="","",IF(U381&gt;0,"Win",IF(U381&lt;0,"Loss","Scratch")))</f>
        <v/>
      </c>
      <c r="AB381" s="18" t="e">
        <f aca="false">IF(W381="",NA(),W381)</f>
        <v>#N/A</v>
      </c>
      <c r="AC381" s="19" t="e">
        <f aca="false">IF(W381="",NA(),Y381)</f>
        <v>#N/A</v>
      </c>
    </row>
    <row r="382" customFormat="false" ht="15" hidden="false" customHeight="false" outlineLevel="0" collapsed="false">
      <c r="A382" s="10"/>
      <c r="B382" s="10"/>
      <c r="C382" s="7"/>
      <c r="D382" s="7"/>
      <c r="E382" s="7"/>
      <c r="F382" s="7"/>
      <c r="G382" s="11"/>
      <c r="H382" s="12"/>
      <c r="I382" s="12"/>
      <c r="J382" s="12"/>
      <c r="K382" s="5"/>
      <c r="L382" s="5"/>
      <c r="M382" s="5"/>
      <c r="N382" s="7"/>
      <c r="O382" s="7"/>
      <c r="P382" s="13" t="str">
        <f aca="false">IF(C382="","",IF(ISNUMBER(SEARCH("JPY",C382)),100,10000))</f>
        <v/>
      </c>
      <c r="Q382" s="14" t="str">
        <f aca="false">IF(OR(C382="",H382="",J382=""),"",ROUND((J382-H382)*P382*IF(D382="Short",-1,1),1))</f>
        <v/>
      </c>
      <c r="R382" s="14" t="str">
        <f aca="false">IF(OR(C382="",H382="",I382=""),"",ROUND(ABS(H382-I382)*P382,1))</f>
        <v/>
      </c>
      <c r="S382" s="15" t="str">
        <f aca="false">IF(OR(R382="",G382="",K382=""),"",R382*K382*G382)</f>
        <v/>
      </c>
      <c r="T382" s="15" t="str">
        <f aca="false">IF(OR(Q382="",G382="",K382=""),"",Q382*K382*G382)</f>
        <v/>
      </c>
      <c r="U382" s="15" t="str">
        <f aca="false">IF(T382="","",T382+N(L382)-N(M382))</f>
        <v/>
      </c>
      <c r="V382" s="16" t="str">
        <f aca="false">IF(OR(U382="",N(S382)=0),"",U382/S382)</f>
        <v/>
      </c>
      <c r="W382" s="13" t="str">
        <f aca="false">IF(U382="","",COUNT($U$7:U382))</f>
        <v/>
      </c>
      <c r="X382" s="17" t="str">
        <f aca="false">IF(U382="","",DATE(YEAR(IF(B382="",A382,B382)),MONTH(IF(B382="",A382,B382)),1))</f>
        <v/>
      </c>
      <c r="Y382" s="15" t="str">
        <f aca="false">IF(U382="","",N($C$3)+SUM($U$7:U382))</f>
        <v/>
      </c>
      <c r="Z382" s="15" t="str">
        <f aca="false">IF(Y382="","",Y382-MAX(N($C$3),MAX($Y$7:Y382)))</f>
        <v/>
      </c>
      <c r="AA382" s="13" t="str">
        <f aca="false">IF(U382="","",IF(U382&gt;0,"Win",IF(U382&lt;0,"Loss","Scratch")))</f>
        <v/>
      </c>
      <c r="AB382" s="18" t="e">
        <f aca="false">IF(W382="",NA(),W382)</f>
        <v>#N/A</v>
      </c>
      <c r="AC382" s="19" t="e">
        <f aca="false">IF(W382="",NA(),Y382)</f>
        <v>#N/A</v>
      </c>
    </row>
    <row r="383" customFormat="false" ht="15" hidden="false" customHeight="false" outlineLevel="0" collapsed="false">
      <c r="A383" s="10"/>
      <c r="B383" s="10"/>
      <c r="C383" s="7"/>
      <c r="D383" s="7"/>
      <c r="E383" s="7"/>
      <c r="F383" s="7"/>
      <c r="G383" s="11"/>
      <c r="H383" s="12"/>
      <c r="I383" s="12"/>
      <c r="J383" s="12"/>
      <c r="K383" s="5"/>
      <c r="L383" s="5"/>
      <c r="M383" s="5"/>
      <c r="N383" s="7"/>
      <c r="O383" s="7"/>
      <c r="P383" s="13" t="str">
        <f aca="false">IF(C383="","",IF(ISNUMBER(SEARCH("JPY",C383)),100,10000))</f>
        <v/>
      </c>
      <c r="Q383" s="14" t="str">
        <f aca="false">IF(OR(C383="",H383="",J383=""),"",ROUND((J383-H383)*P383*IF(D383="Short",-1,1),1))</f>
        <v/>
      </c>
      <c r="R383" s="14" t="str">
        <f aca="false">IF(OR(C383="",H383="",I383=""),"",ROUND(ABS(H383-I383)*P383,1))</f>
        <v/>
      </c>
      <c r="S383" s="15" t="str">
        <f aca="false">IF(OR(R383="",G383="",K383=""),"",R383*K383*G383)</f>
        <v/>
      </c>
      <c r="T383" s="15" t="str">
        <f aca="false">IF(OR(Q383="",G383="",K383=""),"",Q383*K383*G383)</f>
        <v/>
      </c>
      <c r="U383" s="15" t="str">
        <f aca="false">IF(T383="","",T383+N(L383)-N(M383))</f>
        <v/>
      </c>
      <c r="V383" s="16" t="str">
        <f aca="false">IF(OR(U383="",N(S383)=0),"",U383/S383)</f>
        <v/>
      </c>
      <c r="W383" s="13" t="str">
        <f aca="false">IF(U383="","",COUNT($U$7:U383))</f>
        <v/>
      </c>
      <c r="X383" s="17" t="str">
        <f aca="false">IF(U383="","",DATE(YEAR(IF(B383="",A383,B383)),MONTH(IF(B383="",A383,B383)),1))</f>
        <v/>
      </c>
      <c r="Y383" s="15" t="str">
        <f aca="false">IF(U383="","",N($C$3)+SUM($U$7:U383))</f>
        <v/>
      </c>
      <c r="Z383" s="15" t="str">
        <f aca="false">IF(Y383="","",Y383-MAX(N($C$3),MAX($Y$7:Y383)))</f>
        <v/>
      </c>
      <c r="AA383" s="13" t="str">
        <f aca="false">IF(U383="","",IF(U383&gt;0,"Win",IF(U383&lt;0,"Loss","Scratch")))</f>
        <v/>
      </c>
      <c r="AB383" s="18" t="e">
        <f aca="false">IF(W383="",NA(),W383)</f>
        <v>#N/A</v>
      </c>
      <c r="AC383" s="19" t="e">
        <f aca="false">IF(W383="",NA(),Y383)</f>
        <v>#N/A</v>
      </c>
    </row>
    <row r="384" customFormat="false" ht="15" hidden="false" customHeight="false" outlineLevel="0" collapsed="false">
      <c r="A384" s="10"/>
      <c r="B384" s="10"/>
      <c r="C384" s="7"/>
      <c r="D384" s="7"/>
      <c r="E384" s="7"/>
      <c r="F384" s="7"/>
      <c r="G384" s="11"/>
      <c r="H384" s="12"/>
      <c r="I384" s="12"/>
      <c r="J384" s="12"/>
      <c r="K384" s="5"/>
      <c r="L384" s="5"/>
      <c r="M384" s="5"/>
      <c r="N384" s="7"/>
      <c r="O384" s="7"/>
      <c r="P384" s="13" t="str">
        <f aca="false">IF(C384="","",IF(ISNUMBER(SEARCH("JPY",C384)),100,10000))</f>
        <v/>
      </c>
      <c r="Q384" s="14" t="str">
        <f aca="false">IF(OR(C384="",H384="",J384=""),"",ROUND((J384-H384)*P384*IF(D384="Short",-1,1),1))</f>
        <v/>
      </c>
      <c r="R384" s="14" t="str">
        <f aca="false">IF(OR(C384="",H384="",I384=""),"",ROUND(ABS(H384-I384)*P384,1))</f>
        <v/>
      </c>
      <c r="S384" s="15" t="str">
        <f aca="false">IF(OR(R384="",G384="",K384=""),"",R384*K384*G384)</f>
        <v/>
      </c>
      <c r="T384" s="15" t="str">
        <f aca="false">IF(OR(Q384="",G384="",K384=""),"",Q384*K384*G384)</f>
        <v/>
      </c>
      <c r="U384" s="15" t="str">
        <f aca="false">IF(T384="","",T384+N(L384)-N(M384))</f>
        <v/>
      </c>
      <c r="V384" s="16" t="str">
        <f aca="false">IF(OR(U384="",N(S384)=0),"",U384/S384)</f>
        <v/>
      </c>
      <c r="W384" s="13" t="str">
        <f aca="false">IF(U384="","",COUNT($U$7:U384))</f>
        <v/>
      </c>
      <c r="X384" s="17" t="str">
        <f aca="false">IF(U384="","",DATE(YEAR(IF(B384="",A384,B384)),MONTH(IF(B384="",A384,B384)),1))</f>
        <v/>
      </c>
      <c r="Y384" s="15" t="str">
        <f aca="false">IF(U384="","",N($C$3)+SUM($U$7:U384))</f>
        <v/>
      </c>
      <c r="Z384" s="15" t="str">
        <f aca="false">IF(Y384="","",Y384-MAX(N($C$3),MAX($Y$7:Y384)))</f>
        <v/>
      </c>
      <c r="AA384" s="13" t="str">
        <f aca="false">IF(U384="","",IF(U384&gt;0,"Win",IF(U384&lt;0,"Loss","Scratch")))</f>
        <v/>
      </c>
      <c r="AB384" s="18" t="e">
        <f aca="false">IF(W384="",NA(),W384)</f>
        <v>#N/A</v>
      </c>
      <c r="AC384" s="19" t="e">
        <f aca="false">IF(W384="",NA(),Y384)</f>
        <v>#N/A</v>
      </c>
    </row>
    <row r="385" customFormat="false" ht="15" hidden="false" customHeight="false" outlineLevel="0" collapsed="false">
      <c r="A385" s="10"/>
      <c r="B385" s="10"/>
      <c r="C385" s="7"/>
      <c r="D385" s="7"/>
      <c r="E385" s="7"/>
      <c r="F385" s="7"/>
      <c r="G385" s="11"/>
      <c r="H385" s="12"/>
      <c r="I385" s="12"/>
      <c r="J385" s="12"/>
      <c r="K385" s="5"/>
      <c r="L385" s="5"/>
      <c r="M385" s="5"/>
      <c r="N385" s="7"/>
      <c r="O385" s="7"/>
      <c r="P385" s="13" t="str">
        <f aca="false">IF(C385="","",IF(ISNUMBER(SEARCH("JPY",C385)),100,10000))</f>
        <v/>
      </c>
      <c r="Q385" s="14" t="str">
        <f aca="false">IF(OR(C385="",H385="",J385=""),"",ROUND((J385-H385)*P385*IF(D385="Short",-1,1),1))</f>
        <v/>
      </c>
      <c r="R385" s="14" t="str">
        <f aca="false">IF(OR(C385="",H385="",I385=""),"",ROUND(ABS(H385-I385)*P385,1))</f>
        <v/>
      </c>
      <c r="S385" s="15" t="str">
        <f aca="false">IF(OR(R385="",G385="",K385=""),"",R385*K385*G385)</f>
        <v/>
      </c>
      <c r="T385" s="15" t="str">
        <f aca="false">IF(OR(Q385="",G385="",K385=""),"",Q385*K385*G385)</f>
        <v/>
      </c>
      <c r="U385" s="15" t="str">
        <f aca="false">IF(T385="","",T385+N(L385)-N(M385))</f>
        <v/>
      </c>
      <c r="V385" s="16" t="str">
        <f aca="false">IF(OR(U385="",N(S385)=0),"",U385/S385)</f>
        <v/>
      </c>
      <c r="W385" s="13" t="str">
        <f aca="false">IF(U385="","",COUNT($U$7:U385))</f>
        <v/>
      </c>
      <c r="X385" s="17" t="str">
        <f aca="false">IF(U385="","",DATE(YEAR(IF(B385="",A385,B385)),MONTH(IF(B385="",A385,B385)),1))</f>
        <v/>
      </c>
      <c r="Y385" s="15" t="str">
        <f aca="false">IF(U385="","",N($C$3)+SUM($U$7:U385))</f>
        <v/>
      </c>
      <c r="Z385" s="15" t="str">
        <f aca="false">IF(Y385="","",Y385-MAX(N($C$3),MAX($Y$7:Y385)))</f>
        <v/>
      </c>
      <c r="AA385" s="13" t="str">
        <f aca="false">IF(U385="","",IF(U385&gt;0,"Win",IF(U385&lt;0,"Loss","Scratch")))</f>
        <v/>
      </c>
      <c r="AB385" s="18" t="e">
        <f aca="false">IF(W385="",NA(),W385)</f>
        <v>#N/A</v>
      </c>
      <c r="AC385" s="19" t="e">
        <f aca="false">IF(W385="",NA(),Y385)</f>
        <v>#N/A</v>
      </c>
    </row>
    <row r="386" customFormat="false" ht="15" hidden="false" customHeight="false" outlineLevel="0" collapsed="false">
      <c r="A386" s="10"/>
      <c r="B386" s="10"/>
      <c r="C386" s="7"/>
      <c r="D386" s="7"/>
      <c r="E386" s="7"/>
      <c r="F386" s="7"/>
      <c r="G386" s="11"/>
      <c r="H386" s="12"/>
      <c r="I386" s="12"/>
      <c r="J386" s="12"/>
      <c r="K386" s="5"/>
      <c r="L386" s="5"/>
      <c r="M386" s="5"/>
      <c r="N386" s="7"/>
      <c r="O386" s="7"/>
      <c r="P386" s="13" t="str">
        <f aca="false">IF(C386="","",IF(ISNUMBER(SEARCH("JPY",C386)),100,10000))</f>
        <v/>
      </c>
      <c r="Q386" s="14" t="str">
        <f aca="false">IF(OR(C386="",H386="",J386=""),"",ROUND((J386-H386)*P386*IF(D386="Short",-1,1),1))</f>
        <v/>
      </c>
      <c r="R386" s="14" t="str">
        <f aca="false">IF(OR(C386="",H386="",I386=""),"",ROUND(ABS(H386-I386)*P386,1))</f>
        <v/>
      </c>
      <c r="S386" s="15" t="str">
        <f aca="false">IF(OR(R386="",G386="",K386=""),"",R386*K386*G386)</f>
        <v/>
      </c>
      <c r="T386" s="15" t="str">
        <f aca="false">IF(OR(Q386="",G386="",K386=""),"",Q386*K386*G386)</f>
        <v/>
      </c>
      <c r="U386" s="15" t="str">
        <f aca="false">IF(T386="","",T386+N(L386)-N(M386))</f>
        <v/>
      </c>
      <c r="V386" s="16" t="str">
        <f aca="false">IF(OR(U386="",N(S386)=0),"",U386/S386)</f>
        <v/>
      </c>
      <c r="W386" s="13" t="str">
        <f aca="false">IF(U386="","",COUNT($U$7:U386))</f>
        <v/>
      </c>
      <c r="X386" s="17" t="str">
        <f aca="false">IF(U386="","",DATE(YEAR(IF(B386="",A386,B386)),MONTH(IF(B386="",A386,B386)),1))</f>
        <v/>
      </c>
      <c r="Y386" s="15" t="str">
        <f aca="false">IF(U386="","",N($C$3)+SUM($U$7:U386))</f>
        <v/>
      </c>
      <c r="Z386" s="15" t="str">
        <f aca="false">IF(Y386="","",Y386-MAX(N($C$3),MAX($Y$7:Y386)))</f>
        <v/>
      </c>
      <c r="AA386" s="13" t="str">
        <f aca="false">IF(U386="","",IF(U386&gt;0,"Win",IF(U386&lt;0,"Loss","Scratch")))</f>
        <v/>
      </c>
      <c r="AB386" s="18" t="e">
        <f aca="false">IF(W386="",NA(),W386)</f>
        <v>#N/A</v>
      </c>
      <c r="AC386" s="19" t="e">
        <f aca="false">IF(W386="",NA(),Y386)</f>
        <v>#N/A</v>
      </c>
    </row>
    <row r="387" customFormat="false" ht="15" hidden="false" customHeight="false" outlineLevel="0" collapsed="false">
      <c r="A387" s="10"/>
      <c r="B387" s="10"/>
      <c r="C387" s="7"/>
      <c r="D387" s="7"/>
      <c r="E387" s="7"/>
      <c r="F387" s="7"/>
      <c r="G387" s="11"/>
      <c r="H387" s="12"/>
      <c r="I387" s="12"/>
      <c r="J387" s="12"/>
      <c r="K387" s="5"/>
      <c r="L387" s="5"/>
      <c r="M387" s="5"/>
      <c r="N387" s="7"/>
      <c r="O387" s="7"/>
      <c r="P387" s="13" t="str">
        <f aca="false">IF(C387="","",IF(ISNUMBER(SEARCH("JPY",C387)),100,10000))</f>
        <v/>
      </c>
      <c r="Q387" s="14" t="str">
        <f aca="false">IF(OR(C387="",H387="",J387=""),"",ROUND((J387-H387)*P387*IF(D387="Short",-1,1),1))</f>
        <v/>
      </c>
      <c r="R387" s="14" t="str">
        <f aca="false">IF(OR(C387="",H387="",I387=""),"",ROUND(ABS(H387-I387)*P387,1))</f>
        <v/>
      </c>
      <c r="S387" s="15" t="str">
        <f aca="false">IF(OR(R387="",G387="",K387=""),"",R387*K387*G387)</f>
        <v/>
      </c>
      <c r="T387" s="15" t="str">
        <f aca="false">IF(OR(Q387="",G387="",K387=""),"",Q387*K387*G387)</f>
        <v/>
      </c>
      <c r="U387" s="15" t="str">
        <f aca="false">IF(T387="","",T387+N(L387)-N(M387))</f>
        <v/>
      </c>
      <c r="V387" s="16" t="str">
        <f aca="false">IF(OR(U387="",N(S387)=0),"",U387/S387)</f>
        <v/>
      </c>
      <c r="W387" s="13" t="str">
        <f aca="false">IF(U387="","",COUNT($U$7:U387))</f>
        <v/>
      </c>
      <c r="X387" s="17" t="str">
        <f aca="false">IF(U387="","",DATE(YEAR(IF(B387="",A387,B387)),MONTH(IF(B387="",A387,B387)),1))</f>
        <v/>
      </c>
      <c r="Y387" s="15" t="str">
        <f aca="false">IF(U387="","",N($C$3)+SUM($U$7:U387))</f>
        <v/>
      </c>
      <c r="Z387" s="15" t="str">
        <f aca="false">IF(Y387="","",Y387-MAX(N($C$3),MAX($Y$7:Y387)))</f>
        <v/>
      </c>
      <c r="AA387" s="13" t="str">
        <f aca="false">IF(U387="","",IF(U387&gt;0,"Win",IF(U387&lt;0,"Loss","Scratch")))</f>
        <v/>
      </c>
      <c r="AB387" s="18" t="e">
        <f aca="false">IF(W387="",NA(),W387)</f>
        <v>#N/A</v>
      </c>
      <c r="AC387" s="19" t="e">
        <f aca="false">IF(W387="",NA(),Y387)</f>
        <v>#N/A</v>
      </c>
    </row>
    <row r="388" customFormat="false" ht="15" hidden="false" customHeight="false" outlineLevel="0" collapsed="false">
      <c r="A388" s="10"/>
      <c r="B388" s="10"/>
      <c r="C388" s="7"/>
      <c r="D388" s="7"/>
      <c r="E388" s="7"/>
      <c r="F388" s="7"/>
      <c r="G388" s="11"/>
      <c r="H388" s="12"/>
      <c r="I388" s="12"/>
      <c r="J388" s="12"/>
      <c r="K388" s="5"/>
      <c r="L388" s="5"/>
      <c r="M388" s="5"/>
      <c r="N388" s="7"/>
      <c r="O388" s="7"/>
      <c r="P388" s="13" t="str">
        <f aca="false">IF(C388="","",IF(ISNUMBER(SEARCH("JPY",C388)),100,10000))</f>
        <v/>
      </c>
      <c r="Q388" s="14" t="str">
        <f aca="false">IF(OR(C388="",H388="",J388=""),"",ROUND((J388-H388)*P388*IF(D388="Short",-1,1),1))</f>
        <v/>
      </c>
      <c r="R388" s="14" t="str">
        <f aca="false">IF(OR(C388="",H388="",I388=""),"",ROUND(ABS(H388-I388)*P388,1))</f>
        <v/>
      </c>
      <c r="S388" s="15" t="str">
        <f aca="false">IF(OR(R388="",G388="",K388=""),"",R388*K388*G388)</f>
        <v/>
      </c>
      <c r="T388" s="15" t="str">
        <f aca="false">IF(OR(Q388="",G388="",K388=""),"",Q388*K388*G388)</f>
        <v/>
      </c>
      <c r="U388" s="15" t="str">
        <f aca="false">IF(T388="","",T388+N(L388)-N(M388))</f>
        <v/>
      </c>
      <c r="V388" s="16" t="str">
        <f aca="false">IF(OR(U388="",N(S388)=0),"",U388/S388)</f>
        <v/>
      </c>
      <c r="W388" s="13" t="str">
        <f aca="false">IF(U388="","",COUNT($U$7:U388))</f>
        <v/>
      </c>
      <c r="X388" s="17" t="str">
        <f aca="false">IF(U388="","",DATE(YEAR(IF(B388="",A388,B388)),MONTH(IF(B388="",A388,B388)),1))</f>
        <v/>
      </c>
      <c r="Y388" s="15" t="str">
        <f aca="false">IF(U388="","",N($C$3)+SUM($U$7:U388))</f>
        <v/>
      </c>
      <c r="Z388" s="15" t="str">
        <f aca="false">IF(Y388="","",Y388-MAX(N($C$3),MAX($Y$7:Y388)))</f>
        <v/>
      </c>
      <c r="AA388" s="13" t="str">
        <f aca="false">IF(U388="","",IF(U388&gt;0,"Win",IF(U388&lt;0,"Loss","Scratch")))</f>
        <v/>
      </c>
      <c r="AB388" s="18" t="e">
        <f aca="false">IF(W388="",NA(),W388)</f>
        <v>#N/A</v>
      </c>
      <c r="AC388" s="19" t="e">
        <f aca="false">IF(W388="",NA(),Y388)</f>
        <v>#N/A</v>
      </c>
    </row>
    <row r="389" customFormat="false" ht="15" hidden="false" customHeight="false" outlineLevel="0" collapsed="false">
      <c r="A389" s="10"/>
      <c r="B389" s="10"/>
      <c r="C389" s="7"/>
      <c r="D389" s="7"/>
      <c r="E389" s="7"/>
      <c r="F389" s="7"/>
      <c r="G389" s="11"/>
      <c r="H389" s="12"/>
      <c r="I389" s="12"/>
      <c r="J389" s="12"/>
      <c r="K389" s="5"/>
      <c r="L389" s="5"/>
      <c r="M389" s="5"/>
      <c r="N389" s="7"/>
      <c r="O389" s="7"/>
      <c r="P389" s="13" t="str">
        <f aca="false">IF(C389="","",IF(ISNUMBER(SEARCH("JPY",C389)),100,10000))</f>
        <v/>
      </c>
      <c r="Q389" s="14" t="str">
        <f aca="false">IF(OR(C389="",H389="",J389=""),"",ROUND((J389-H389)*P389*IF(D389="Short",-1,1),1))</f>
        <v/>
      </c>
      <c r="R389" s="14" t="str">
        <f aca="false">IF(OR(C389="",H389="",I389=""),"",ROUND(ABS(H389-I389)*P389,1))</f>
        <v/>
      </c>
      <c r="S389" s="15" t="str">
        <f aca="false">IF(OR(R389="",G389="",K389=""),"",R389*K389*G389)</f>
        <v/>
      </c>
      <c r="T389" s="15" t="str">
        <f aca="false">IF(OR(Q389="",G389="",K389=""),"",Q389*K389*G389)</f>
        <v/>
      </c>
      <c r="U389" s="15" t="str">
        <f aca="false">IF(T389="","",T389+N(L389)-N(M389))</f>
        <v/>
      </c>
      <c r="V389" s="16" t="str">
        <f aca="false">IF(OR(U389="",N(S389)=0),"",U389/S389)</f>
        <v/>
      </c>
      <c r="W389" s="13" t="str">
        <f aca="false">IF(U389="","",COUNT($U$7:U389))</f>
        <v/>
      </c>
      <c r="X389" s="17" t="str">
        <f aca="false">IF(U389="","",DATE(YEAR(IF(B389="",A389,B389)),MONTH(IF(B389="",A389,B389)),1))</f>
        <v/>
      </c>
      <c r="Y389" s="15" t="str">
        <f aca="false">IF(U389="","",N($C$3)+SUM($U$7:U389))</f>
        <v/>
      </c>
      <c r="Z389" s="15" t="str">
        <f aca="false">IF(Y389="","",Y389-MAX(N($C$3),MAX($Y$7:Y389)))</f>
        <v/>
      </c>
      <c r="AA389" s="13" t="str">
        <f aca="false">IF(U389="","",IF(U389&gt;0,"Win",IF(U389&lt;0,"Loss","Scratch")))</f>
        <v/>
      </c>
      <c r="AB389" s="18" t="e">
        <f aca="false">IF(W389="",NA(),W389)</f>
        <v>#N/A</v>
      </c>
      <c r="AC389" s="19" t="e">
        <f aca="false">IF(W389="",NA(),Y389)</f>
        <v>#N/A</v>
      </c>
    </row>
    <row r="390" customFormat="false" ht="15" hidden="false" customHeight="false" outlineLevel="0" collapsed="false">
      <c r="A390" s="10"/>
      <c r="B390" s="10"/>
      <c r="C390" s="7"/>
      <c r="D390" s="7"/>
      <c r="E390" s="7"/>
      <c r="F390" s="7"/>
      <c r="G390" s="11"/>
      <c r="H390" s="12"/>
      <c r="I390" s="12"/>
      <c r="J390" s="12"/>
      <c r="K390" s="5"/>
      <c r="L390" s="5"/>
      <c r="M390" s="5"/>
      <c r="N390" s="7"/>
      <c r="O390" s="7"/>
      <c r="P390" s="13" t="str">
        <f aca="false">IF(C390="","",IF(ISNUMBER(SEARCH("JPY",C390)),100,10000))</f>
        <v/>
      </c>
      <c r="Q390" s="14" t="str">
        <f aca="false">IF(OR(C390="",H390="",J390=""),"",ROUND((J390-H390)*P390*IF(D390="Short",-1,1),1))</f>
        <v/>
      </c>
      <c r="R390" s="14" t="str">
        <f aca="false">IF(OR(C390="",H390="",I390=""),"",ROUND(ABS(H390-I390)*P390,1))</f>
        <v/>
      </c>
      <c r="S390" s="15" t="str">
        <f aca="false">IF(OR(R390="",G390="",K390=""),"",R390*K390*G390)</f>
        <v/>
      </c>
      <c r="T390" s="15" t="str">
        <f aca="false">IF(OR(Q390="",G390="",K390=""),"",Q390*K390*G390)</f>
        <v/>
      </c>
      <c r="U390" s="15" t="str">
        <f aca="false">IF(T390="","",T390+N(L390)-N(M390))</f>
        <v/>
      </c>
      <c r="V390" s="16" t="str">
        <f aca="false">IF(OR(U390="",N(S390)=0),"",U390/S390)</f>
        <v/>
      </c>
      <c r="W390" s="13" t="str">
        <f aca="false">IF(U390="","",COUNT($U$7:U390))</f>
        <v/>
      </c>
      <c r="X390" s="17" t="str">
        <f aca="false">IF(U390="","",DATE(YEAR(IF(B390="",A390,B390)),MONTH(IF(B390="",A390,B390)),1))</f>
        <v/>
      </c>
      <c r="Y390" s="15" t="str">
        <f aca="false">IF(U390="","",N($C$3)+SUM($U$7:U390))</f>
        <v/>
      </c>
      <c r="Z390" s="15" t="str">
        <f aca="false">IF(Y390="","",Y390-MAX(N($C$3),MAX($Y$7:Y390)))</f>
        <v/>
      </c>
      <c r="AA390" s="13" t="str">
        <f aca="false">IF(U390="","",IF(U390&gt;0,"Win",IF(U390&lt;0,"Loss","Scratch")))</f>
        <v/>
      </c>
      <c r="AB390" s="18" t="e">
        <f aca="false">IF(W390="",NA(),W390)</f>
        <v>#N/A</v>
      </c>
      <c r="AC390" s="19" t="e">
        <f aca="false">IF(W390="",NA(),Y390)</f>
        <v>#N/A</v>
      </c>
    </row>
    <row r="391" customFormat="false" ht="15" hidden="false" customHeight="false" outlineLevel="0" collapsed="false">
      <c r="A391" s="10"/>
      <c r="B391" s="10"/>
      <c r="C391" s="7"/>
      <c r="D391" s="7"/>
      <c r="E391" s="7"/>
      <c r="F391" s="7"/>
      <c r="G391" s="11"/>
      <c r="H391" s="12"/>
      <c r="I391" s="12"/>
      <c r="J391" s="12"/>
      <c r="K391" s="5"/>
      <c r="L391" s="5"/>
      <c r="M391" s="5"/>
      <c r="N391" s="7"/>
      <c r="O391" s="7"/>
      <c r="P391" s="13" t="str">
        <f aca="false">IF(C391="","",IF(ISNUMBER(SEARCH("JPY",C391)),100,10000))</f>
        <v/>
      </c>
      <c r="Q391" s="14" t="str">
        <f aca="false">IF(OR(C391="",H391="",J391=""),"",ROUND((J391-H391)*P391*IF(D391="Short",-1,1),1))</f>
        <v/>
      </c>
      <c r="R391" s="14" t="str">
        <f aca="false">IF(OR(C391="",H391="",I391=""),"",ROUND(ABS(H391-I391)*P391,1))</f>
        <v/>
      </c>
      <c r="S391" s="15" t="str">
        <f aca="false">IF(OR(R391="",G391="",K391=""),"",R391*K391*G391)</f>
        <v/>
      </c>
      <c r="T391" s="15" t="str">
        <f aca="false">IF(OR(Q391="",G391="",K391=""),"",Q391*K391*G391)</f>
        <v/>
      </c>
      <c r="U391" s="15" t="str">
        <f aca="false">IF(T391="","",T391+N(L391)-N(M391))</f>
        <v/>
      </c>
      <c r="V391" s="16" t="str">
        <f aca="false">IF(OR(U391="",N(S391)=0),"",U391/S391)</f>
        <v/>
      </c>
      <c r="W391" s="13" t="str">
        <f aca="false">IF(U391="","",COUNT($U$7:U391))</f>
        <v/>
      </c>
      <c r="X391" s="17" t="str">
        <f aca="false">IF(U391="","",DATE(YEAR(IF(B391="",A391,B391)),MONTH(IF(B391="",A391,B391)),1))</f>
        <v/>
      </c>
      <c r="Y391" s="15" t="str">
        <f aca="false">IF(U391="","",N($C$3)+SUM($U$7:U391))</f>
        <v/>
      </c>
      <c r="Z391" s="15" t="str">
        <f aca="false">IF(Y391="","",Y391-MAX(N($C$3),MAX($Y$7:Y391)))</f>
        <v/>
      </c>
      <c r="AA391" s="13" t="str">
        <f aca="false">IF(U391="","",IF(U391&gt;0,"Win",IF(U391&lt;0,"Loss","Scratch")))</f>
        <v/>
      </c>
      <c r="AB391" s="18" t="e">
        <f aca="false">IF(W391="",NA(),W391)</f>
        <v>#N/A</v>
      </c>
      <c r="AC391" s="19" t="e">
        <f aca="false">IF(W391="",NA(),Y391)</f>
        <v>#N/A</v>
      </c>
    </row>
    <row r="392" customFormat="false" ht="15" hidden="false" customHeight="false" outlineLevel="0" collapsed="false">
      <c r="A392" s="10"/>
      <c r="B392" s="10"/>
      <c r="C392" s="7"/>
      <c r="D392" s="7"/>
      <c r="E392" s="7"/>
      <c r="F392" s="7"/>
      <c r="G392" s="11"/>
      <c r="H392" s="12"/>
      <c r="I392" s="12"/>
      <c r="J392" s="12"/>
      <c r="K392" s="5"/>
      <c r="L392" s="5"/>
      <c r="M392" s="5"/>
      <c r="N392" s="7"/>
      <c r="O392" s="7"/>
      <c r="P392" s="13" t="str">
        <f aca="false">IF(C392="","",IF(ISNUMBER(SEARCH("JPY",C392)),100,10000))</f>
        <v/>
      </c>
      <c r="Q392" s="14" t="str">
        <f aca="false">IF(OR(C392="",H392="",J392=""),"",ROUND((J392-H392)*P392*IF(D392="Short",-1,1),1))</f>
        <v/>
      </c>
      <c r="R392" s="14" t="str">
        <f aca="false">IF(OR(C392="",H392="",I392=""),"",ROUND(ABS(H392-I392)*P392,1))</f>
        <v/>
      </c>
      <c r="S392" s="15" t="str">
        <f aca="false">IF(OR(R392="",G392="",K392=""),"",R392*K392*G392)</f>
        <v/>
      </c>
      <c r="T392" s="15" t="str">
        <f aca="false">IF(OR(Q392="",G392="",K392=""),"",Q392*K392*G392)</f>
        <v/>
      </c>
      <c r="U392" s="15" t="str">
        <f aca="false">IF(T392="","",T392+N(L392)-N(M392))</f>
        <v/>
      </c>
      <c r="V392" s="16" t="str">
        <f aca="false">IF(OR(U392="",N(S392)=0),"",U392/S392)</f>
        <v/>
      </c>
      <c r="W392" s="13" t="str">
        <f aca="false">IF(U392="","",COUNT($U$7:U392))</f>
        <v/>
      </c>
      <c r="X392" s="17" t="str">
        <f aca="false">IF(U392="","",DATE(YEAR(IF(B392="",A392,B392)),MONTH(IF(B392="",A392,B392)),1))</f>
        <v/>
      </c>
      <c r="Y392" s="15" t="str">
        <f aca="false">IF(U392="","",N($C$3)+SUM($U$7:U392))</f>
        <v/>
      </c>
      <c r="Z392" s="15" t="str">
        <f aca="false">IF(Y392="","",Y392-MAX(N($C$3),MAX($Y$7:Y392)))</f>
        <v/>
      </c>
      <c r="AA392" s="13" t="str">
        <f aca="false">IF(U392="","",IF(U392&gt;0,"Win",IF(U392&lt;0,"Loss","Scratch")))</f>
        <v/>
      </c>
      <c r="AB392" s="18" t="e">
        <f aca="false">IF(W392="",NA(),W392)</f>
        <v>#N/A</v>
      </c>
      <c r="AC392" s="19" t="e">
        <f aca="false">IF(W392="",NA(),Y392)</f>
        <v>#N/A</v>
      </c>
    </row>
    <row r="393" customFormat="false" ht="15" hidden="false" customHeight="false" outlineLevel="0" collapsed="false">
      <c r="A393" s="10"/>
      <c r="B393" s="10"/>
      <c r="C393" s="7"/>
      <c r="D393" s="7"/>
      <c r="E393" s="7"/>
      <c r="F393" s="7"/>
      <c r="G393" s="11"/>
      <c r="H393" s="12"/>
      <c r="I393" s="12"/>
      <c r="J393" s="12"/>
      <c r="K393" s="5"/>
      <c r="L393" s="5"/>
      <c r="M393" s="5"/>
      <c r="N393" s="7"/>
      <c r="O393" s="7"/>
      <c r="P393" s="13" t="str">
        <f aca="false">IF(C393="","",IF(ISNUMBER(SEARCH("JPY",C393)),100,10000))</f>
        <v/>
      </c>
      <c r="Q393" s="14" t="str">
        <f aca="false">IF(OR(C393="",H393="",J393=""),"",ROUND((J393-H393)*P393*IF(D393="Short",-1,1),1))</f>
        <v/>
      </c>
      <c r="R393" s="14" t="str">
        <f aca="false">IF(OR(C393="",H393="",I393=""),"",ROUND(ABS(H393-I393)*P393,1))</f>
        <v/>
      </c>
      <c r="S393" s="15" t="str">
        <f aca="false">IF(OR(R393="",G393="",K393=""),"",R393*K393*G393)</f>
        <v/>
      </c>
      <c r="T393" s="15" t="str">
        <f aca="false">IF(OR(Q393="",G393="",K393=""),"",Q393*K393*G393)</f>
        <v/>
      </c>
      <c r="U393" s="15" t="str">
        <f aca="false">IF(T393="","",T393+N(L393)-N(M393))</f>
        <v/>
      </c>
      <c r="V393" s="16" t="str">
        <f aca="false">IF(OR(U393="",N(S393)=0),"",U393/S393)</f>
        <v/>
      </c>
      <c r="W393" s="13" t="str">
        <f aca="false">IF(U393="","",COUNT($U$7:U393))</f>
        <v/>
      </c>
      <c r="X393" s="17" t="str">
        <f aca="false">IF(U393="","",DATE(YEAR(IF(B393="",A393,B393)),MONTH(IF(B393="",A393,B393)),1))</f>
        <v/>
      </c>
      <c r="Y393" s="15" t="str">
        <f aca="false">IF(U393="","",N($C$3)+SUM($U$7:U393))</f>
        <v/>
      </c>
      <c r="Z393" s="15" t="str">
        <f aca="false">IF(Y393="","",Y393-MAX(N($C$3),MAX($Y$7:Y393)))</f>
        <v/>
      </c>
      <c r="AA393" s="13" t="str">
        <f aca="false">IF(U393="","",IF(U393&gt;0,"Win",IF(U393&lt;0,"Loss","Scratch")))</f>
        <v/>
      </c>
      <c r="AB393" s="18" t="e">
        <f aca="false">IF(W393="",NA(),W393)</f>
        <v>#N/A</v>
      </c>
      <c r="AC393" s="19" t="e">
        <f aca="false">IF(W393="",NA(),Y393)</f>
        <v>#N/A</v>
      </c>
    </row>
    <row r="394" customFormat="false" ht="15" hidden="false" customHeight="false" outlineLevel="0" collapsed="false">
      <c r="A394" s="10"/>
      <c r="B394" s="10"/>
      <c r="C394" s="7"/>
      <c r="D394" s="7"/>
      <c r="E394" s="7"/>
      <c r="F394" s="7"/>
      <c r="G394" s="11"/>
      <c r="H394" s="12"/>
      <c r="I394" s="12"/>
      <c r="J394" s="12"/>
      <c r="K394" s="5"/>
      <c r="L394" s="5"/>
      <c r="M394" s="5"/>
      <c r="N394" s="7"/>
      <c r="O394" s="7"/>
      <c r="P394" s="13" t="str">
        <f aca="false">IF(C394="","",IF(ISNUMBER(SEARCH("JPY",C394)),100,10000))</f>
        <v/>
      </c>
      <c r="Q394" s="14" t="str">
        <f aca="false">IF(OR(C394="",H394="",J394=""),"",ROUND((J394-H394)*P394*IF(D394="Short",-1,1),1))</f>
        <v/>
      </c>
      <c r="R394" s="14" t="str">
        <f aca="false">IF(OR(C394="",H394="",I394=""),"",ROUND(ABS(H394-I394)*P394,1))</f>
        <v/>
      </c>
      <c r="S394" s="15" t="str">
        <f aca="false">IF(OR(R394="",G394="",K394=""),"",R394*K394*G394)</f>
        <v/>
      </c>
      <c r="T394" s="15" t="str">
        <f aca="false">IF(OR(Q394="",G394="",K394=""),"",Q394*K394*G394)</f>
        <v/>
      </c>
      <c r="U394" s="15" t="str">
        <f aca="false">IF(T394="","",T394+N(L394)-N(M394))</f>
        <v/>
      </c>
      <c r="V394" s="16" t="str">
        <f aca="false">IF(OR(U394="",N(S394)=0),"",U394/S394)</f>
        <v/>
      </c>
      <c r="W394" s="13" t="str">
        <f aca="false">IF(U394="","",COUNT($U$7:U394))</f>
        <v/>
      </c>
      <c r="X394" s="17" t="str">
        <f aca="false">IF(U394="","",DATE(YEAR(IF(B394="",A394,B394)),MONTH(IF(B394="",A394,B394)),1))</f>
        <v/>
      </c>
      <c r="Y394" s="15" t="str">
        <f aca="false">IF(U394="","",N($C$3)+SUM($U$7:U394))</f>
        <v/>
      </c>
      <c r="Z394" s="15" t="str">
        <f aca="false">IF(Y394="","",Y394-MAX(N($C$3),MAX($Y$7:Y394)))</f>
        <v/>
      </c>
      <c r="AA394" s="13" t="str">
        <f aca="false">IF(U394="","",IF(U394&gt;0,"Win",IF(U394&lt;0,"Loss","Scratch")))</f>
        <v/>
      </c>
      <c r="AB394" s="18" t="e">
        <f aca="false">IF(W394="",NA(),W394)</f>
        <v>#N/A</v>
      </c>
      <c r="AC394" s="19" t="e">
        <f aca="false">IF(W394="",NA(),Y394)</f>
        <v>#N/A</v>
      </c>
    </row>
    <row r="395" customFormat="false" ht="15" hidden="false" customHeight="false" outlineLevel="0" collapsed="false">
      <c r="A395" s="10"/>
      <c r="B395" s="10"/>
      <c r="C395" s="7"/>
      <c r="D395" s="7"/>
      <c r="E395" s="7"/>
      <c r="F395" s="7"/>
      <c r="G395" s="11"/>
      <c r="H395" s="12"/>
      <c r="I395" s="12"/>
      <c r="J395" s="12"/>
      <c r="K395" s="5"/>
      <c r="L395" s="5"/>
      <c r="M395" s="5"/>
      <c r="N395" s="7"/>
      <c r="O395" s="7"/>
      <c r="P395" s="13" t="str">
        <f aca="false">IF(C395="","",IF(ISNUMBER(SEARCH("JPY",C395)),100,10000))</f>
        <v/>
      </c>
      <c r="Q395" s="14" t="str">
        <f aca="false">IF(OR(C395="",H395="",J395=""),"",ROUND((J395-H395)*P395*IF(D395="Short",-1,1),1))</f>
        <v/>
      </c>
      <c r="R395" s="14" t="str">
        <f aca="false">IF(OR(C395="",H395="",I395=""),"",ROUND(ABS(H395-I395)*P395,1))</f>
        <v/>
      </c>
      <c r="S395" s="15" t="str">
        <f aca="false">IF(OR(R395="",G395="",K395=""),"",R395*K395*G395)</f>
        <v/>
      </c>
      <c r="T395" s="15" t="str">
        <f aca="false">IF(OR(Q395="",G395="",K395=""),"",Q395*K395*G395)</f>
        <v/>
      </c>
      <c r="U395" s="15" t="str">
        <f aca="false">IF(T395="","",T395+N(L395)-N(M395))</f>
        <v/>
      </c>
      <c r="V395" s="16" t="str">
        <f aca="false">IF(OR(U395="",N(S395)=0),"",U395/S395)</f>
        <v/>
      </c>
      <c r="W395" s="13" t="str">
        <f aca="false">IF(U395="","",COUNT($U$7:U395))</f>
        <v/>
      </c>
      <c r="X395" s="17" t="str">
        <f aca="false">IF(U395="","",DATE(YEAR(IF(B395="",A395,B395)),MONTH(IF(B395="",A395,B395)),1))</f>
        <v/>
      </c>
      <c r="Y395" s="15" t="str">
        <f aca="false">IF(U395="","",N($C$3)+SUM($U$7:U395))</f>
        <v/>
      </c>
      <c r="Z395" s="15" t="str">
        <f aca="false">IF(Y395="","",Y395-MAX(N($C$3),MAX($Y$7:Y395)))</f>
        <v/>
      </c>
      <c r="AA395" s="13" t="str">
        <f aca="false">IF(U395="","",IF(U395&gt;0,"Win",IF(U395&lt;0,"Loss","Scratch")))</f>
        <v/>
      </c>
      <c r="AB395" s="18" t="e">
        <f aca="false">IF(W395="",NA(),W395)</f>
        <v>#N/A</v>
      </c>
      <c r="AC395" s="19" t="e">
        <f aca="false">IF(W395="",NA(),Y395)</f>
        <v>#N/A</v>
      </c>
    </row>
    <row r="396" customFormat="false" ht="15" hidden="false" customHeight="false" outlineLevel="0" collapsed="false">
      <c r="A396" s="10"/>
      <c r="B396" s="10"/>
      <c r="C396" s="7"/>
      <c r="D396" s="7"/>
      <c r="E396" s="7"/>
      <c r="F396" s="7"/>
      <c r="G396" s="11"/>
      <c r="H396" s="12"/>
      <c r="I396" s="12"/>
      <c r="J396" s="12"/>
      <c r="K396" s="5"/>
      <c r="L396" s="5"/>
      <c r="M396" s="5"/>
      <c r="N396" s="7"/>
      <c r="O396" s="7"/>
      <c r="P396" s="13" t="str">
        <f aca="false">IF(C396="","",IF(ISNUMBER(SEARCH("JPY",C396)),100,10000))</f>
        <v/>
      </c>
      <c r="Q396" s="14" t="str">
        <f aca="false">IF(OR(C396="",H396="",J396=""),"",ROUND((J396-H396)*P396*IF(D396="Short",-1,1),1))</f>
        <v/>
      </c>
      <c r="R396" s="14" t="str">
        <f aca="false">IF(OR(C396="",H396="",I396=""),"",ROUND(ABS(H396-I396)*P396,1))</f>
        <v/>
      </c>
      <c r="S396" s="15" t="str">
        <f aca="false">IF(OR(R396="",G396="",K396=""),"",R396*K396*G396)</f>
        <v/>
      </c>
      <c r="T396" s="15" t="str">
        <f aca="false">IF(OR(Q396="",G396="",K396=""),"",Q396*K396*G396)</f>
        <v/>
      </c>
      <c r="U396" s="15" t="str">
        <f aca="false">IF(T396="","",T396+N(L396)-N(M396))</f>
        <v/>
      </c>
      <c r="V396" s="16" t="str">
        <f aca="false">IF(OR(U396="",N(S396)=0),"",U396/S396)</f>
        <v/>
      </c>
      <c r="W396" s="13" t="str">
        <f aca="false">IF(U396="","",COUNT($U$7:U396))</f>
        <v/>
      </c>
      <c r="X396" s="17" t="str">
        <f aca="false">IF(U396="","",DATE(YEAR(IF(B396="",A396,B396)),MONTH(IF(B396="",A396,B396)),1))</f>
        <v/>
      </c>
      <c r="Y396" s="15" t="str">
        <f aca="false">IF(U396="","",N($C$3)+SUM($U$7:U396))</f>
        <v/>
      </c>
      <c r="Z396" s="15" t="str">
        <f aca="false">IF(Y396="","",Y396-MAX(N($C$3),MAX($Y$7:Y396)))</f>
        <v/>
      </c>
      <c r="AA396" s="13" t="str">
        <f aca="false">IF(U396="","",IF(U396&gt;0,"Win",IF(U396&lt;0,"Loss","Scratch")))</f>
        <v/>
      </c>
      <c r="AB396" s="18" t="e">
        <f aca="false">IF(W396="",NA(),W396)</f>
        <v>#N/A</v>
      </c>
      <c r="AC396" s="19" t="e">
        <f aca="false">IF(W396="",NA(),Y396)</f>
        <v>#N/A</v>
      </c>
    </row>
    <row r="397" customFormat="false" ht="15" hidden="false" customHeight="false" outlineLevel="0" collapsed="false">
      <c r="A397" s="10"/>
      <c r="B397" s="10"/>
      <c r="C397" s="7"/>
      <c r="D397" s="7"/>
      <c r="E397" s="7"/>
      <c r="F397" s="7"/>
      <c r="G397" s="11"/>
      <c r="H397" s="12"/>
      <c r="I397" s="12"/>
      <c r="J397" s="12"/>
      <c r="K397" s="5"/>
      <c r="L397" s="5"/>
      <c r="M397" s="5"/>
      <c r="N397" s="7"/>
      <c r="O397" s="7"/>
      <c r="P397" s="13" t="str">
        <f aca="false">IF(C397="","",IF(ISNUMBER(SEARCH("JPY",C397)),100,10000))</f>
        <v/>
      </c>
      <c r="Q397" s="14" t="str">
        <f aca="false">IF(OR(C397="",H397="",J397=""),"",ROUND((J397-H397)*P397*IF(D397="Short",-1,1),1))</f>
        <v/>
      </c>
      <c r="R397" s="14" t="str">
        <f aca="false">IF(OR(C397="",H397="",I397=""),"",ROUND(ABS(H397-I397)*P397,1))</f>
        <v/>
      </c>
      <c r="S397" s="15" t="str">
        <f aca="false">IF(OR(R397="",G397="",K397=""),"",R397*K397*G397)</f>
        <v/>
      </c>
      <c r="T397" s="15" t="str">
        <f aca="false">IF(OR(Q397="",G397="",K397=""),"",Q397*K397*G397)</f>
        <v/>
      </c>
      <c r="U397" s="15" t="str">
        <f aca="false">IF(T397="","",T397+N(L397)-N(M397))</f>
        <v/>
      </c>
      <c r="V397" s="16" t="str">
        <f aca="false">IF(OR(U397="",N(S397)=0),"",U397/S397)</f>
        <v/>
      </c>
      <c r="W397" s="13" t="str">
        <f aca="false">IF(U397="","",COUNT($U$7:U397))</f>
        <v/>
      </c>
      <c r="X397" s="17" t="str">
        <f aca="false">IF(U397="","",DATE(YEAR(IF(B397="",A397,B397)),MONTH(IF(B397="",A397,B397)),1))</f>
        <v/>
      </c>
      <c r="Y397" s="15" t="str">
        <f aca="false">IF(U397="","",N($C$3)+SUM($U$7:U397))</f>
        <v/>
      </c>
      <c r="Z397" s="15" t="str">
        <f aca="false">IF(Y397="","",Y397-MAX(N($C$3),MAX($Y$7:Y397)))</f>
        <v/>
      </c>
      <c r="AA397" s="13" t="str">
        <f aca="false">IF(U397="","",IF(U397&gt;0,"Win",IF(U397&lt;0,"Loss","Scratch")))</f>
        <v/>
      </c>
      <c r="AB397" s="18" t="e">
        <f aca="false">IF(W397="",NA(),W397)</f>
        <v>#N/A</v>
      </c>
      <c r="AC397" s="19" t="e">
        <f aca="false">IF(W397="",NA(),Y397)</f>
        <v>#N/A</v>
      </c>
    </row>
    <row r="398" customFormat="false" ht="15" hidden="false" customHeight="false" outlineLevel="0" collapsed="false">
      <c r="A398" s="10"/>
      <c r="B398" s="10"/>
      <c r="C398" s="7"/>
      <c r="D398" s="7"/>
      <c r="E398" s="7"/>
      <c r="F398" s="7"/>
      <c r="G398" s="11"/>
      <c r="H398" s="12"/>
      <c r="I398" s="12"/>
      <c r="J398" s="12"/>
      <c r="K398" s="5"/>
      <c r="L398" s="5"/>
      <c r="M398" s="5"/>
      <c r="N398" s="7"/>
      <c r="O398" s="7"/>
      <c r="P398" s="13" t="str">
        <f aca="false">IF(C398="","",IF(ISNUMBER(SEARCH("JPY",C398)),100,10000))</f>
        <v/>
      </c>
      <c r="Q398" s="14" t="str">
        <f aca="false">IF(OR(C398="",H398="",J398=""),"",ROUND((J398-H398)*P398*IF(D398="Short",-1,1),1))</f>
        <v/>
      </c>
      <c r="R398" s="14" t="str">
        <f aca="false">IF(OR(C398="",H398="",I398=""),"",ROUND(ABS(H398-I398)*P398,1))</f>
        <v/>
      </c>
      <c r="S398" s="15" t="str">
        <f aca="false">IF(OR(R398="",G398="",K398=""),"",R398*K398*G398)</f>
        <v/>
      </c>
      <c r="T398" s="15" t="str">
        <f aca="false">IF(OR(Q398="",G398="",K398=""),"",Q398*K398*G398)</f>
        <v/>
      </c>
      <c r="U398" s="15" t="str">
        <f aca="false">IF(T398="","",T398+N(L398)-N(M398))</f>
        <v/>
      </c>
      <c r="V398" s="16" t="str">
        <f aca="false">IF(OR(U398="",N(S398)=0),"",U398/S398)</f>
        <v/>
      </c>
      <c r="W398" s="13" t="str">
        <f aca="false">IF(U398="","",COUNT($U$7:U398))</f>
        <v/>
      </c>
      <c r="X398" s="17" t="str">
        <f aca="false">IF(U398="","",DATE(YEAR(IF(B398="",A398,B398)),MONTH(IF(B398="",A398,B398)),1))</f>
        <v/>
      </c>
      <c r="Y398" s="15" t="str">
        <f aca="false">IF(U398="","",N($C$3)+SUM($U$7:U398))</f>
        <v/>
      </c>
      <c r="Z398" s="15" t="str">
        <f aca="false">IF(Y398="","",Y398-MAX(N($C$3),MAX($Y$7:Y398)))</f>
        <v/>
      </c>
      <c r="AA398" s="13" t="str">
        <f aca="false">IF(U398="","",IF(U398&gt;0,"Win",IF(U398&lt;0,"Loss","Scratch")))</f>
        <v/>
      </c>
      <c r="AB398" s="18" t="e">
        <f aca="false">IF(W398="",NA(),W398)</f>
        <v>#N/A</v>
      </c>
      <c r="AC398" s="19" t="e">
        <f aca="false">IF(W398="",NA(),Y398)</f>
        <v>#N/A</v>
      </c>
    </row>
    <row r="399" customFormat="false" ht="15" hidden="false" customHeight="false" outlineLevel="0" collapsed="false">
      <c r="A399" s="10"/>
      <c r="B399" s="10"/>
      <c r="C399" s="7"/>
      <c r="D399" s="7"/>
      <c r="E399" s="7"/>
      <c r="F399" s="7"/>
      <c r="G399" s="11"/>
      <c r="H399" s="12"/>
      <c r="I399" s="12"/>
      <c r="J399" s="12"/>
      <c r="K399" s="5"/>
      <c r="L399" s="5"/>
      <c r="M399" s="5"/>
      <c r="N399" s="7"/>
      <c r="O399" s="7"/>
      <c r="P399" s="13" t="str">
        <f aca="false">IF(C399="","",IF(ISNUMBER(SEARCH("JPY",C399)),100,10000))</f>
        <v/>
      </c>
      <c r="Q399" s="14" t="str">
        <f aca="false">IF(OR(C399="",H399="",J399=""),"",ROUND((J399-H399)*P399*IF(D399="Short",-1,1),1))</f>
        <v/>
      </c>
      <c r="R399" s="14" t="str">
        <f aca="false">IF(OR(C399="",H399="",I399=""),"",ROUND(ABS(H399-I399)*P399,1))</f>
        <v/>
      </c>
      <c r="S399" s="15" t="str">
        <f aca="false">IF(OR(R399="",G399="",K399=""),"",R399*K399*G399)</f>
        <v/>
      </c>
      <c r="T399" s="15" t="str">
        <f aca="false">IF(OR(Q399="",G399="",K399=""),"",Q399*K399*G399)</f>
        <v/>
      </c>
      <c r="U399" s="15" t="str">
        <f aca="false">IF(T399="","",T399+N(L399)-N(M399))</f>
        <v/>
      </c>
      <c r="V399" s="16" t="str">
        <f aca="false">IF(OR(U399="",N(S399)=0),"",U399/S399)</f>
        <v/>
      </c>
      <c r="W399" s="13" t="str">
        <f aca="false">IF(U399="","",COUNT($U$7:U399))</f>
        <v/>
      </c>
      <c r="X399" s="17" t="str">
        <f aca="false">IF(U399="","",DATE(YEAR(IF(B399="",A399,B399)),MONTH(IF(B399="",A399,B399)),1))</f>
        <v/>
      </c>
      <c r="Y399" s="15" t="str">
        <f aca="false">IF(U399="","",N($C$3)+SUM($U$7:U399))</f>
        <v/>
      </c>
      <c r="Z399" s="15" t="str">
        <f aca="false">IF(Y399="","",Y399-MAX(N($C$3),MAX($Y$7:Y399)))</f>
        <v/>
      </c>
      <c r="AA399" s="13" t="str">
        <f aca="false">IF(U399="","",IF(U399&gt;0,"Win",IF(U399&lt;0,"Loss","Scratch")))</f>
        <v/>
      </c>
      <c r="AB399" s="18" t="e">
        <f aca="false">IF(W399="",NA(),W399)</f>
        <v>#N/A</v>
      </c>
      <c r="AC399" s="19" t="e">
        <f aca="false">IF(W399="",NA(),Y399)</f>
        <v>#N/A</v>
      </c>
    </row>
    <row r="400" customFormat="false" ht="15" hidden="false" customHeight="false" outlineLevel="0" collapsed="false">
      <c r="A400" s="10"/>
      <c r="B400" s="10"/>
      <c r="C400" s="7"/>
      <c r="D400" s="7"/>
      <c r="E400" s="7"/>
      <c r="F400" s="7"/>
      <c r="G400" s="11"/>
      <c r="H400" s="12"/>
      <c r="I400" s="12"/>
      <c r="J400" s="12"/>
      <c r="K400" s="5"/>
      <c r="L400" s="5"/>
      <c r="M400" s="5"/>
      <c r="N400" s="7"/>
      <c r="O400" s="7"/>
      <c r="P400" s="13" t="str">
        <f aca="false">IF(C400="","",IF(ISNUMBER(SEARCH("JPY",C400)),100,10000))</f>
        <v/>
      </c>
      <c r="Q400" s="14" t="str">
        <f aca="false">IF(OR(C400="",H400="",J400=""),"",ROUND((J400-H400)*P400*IF(D400="Short",-1,1),1))</f>
        <v/>
      </c>
      <c r="R400" s="14" t="str">
        <f aca="false">IF(OR(C400="",H400="",I400=""),"",ROUND(ABS(H400-I400)*P400,1))</f>
        <v/>
      </c>
      <c r="S400" s="15" t="str">
        <f aca="false">IF(OR(R400="",G400="",K400=""),"",R400*K400*G400)</f>
        <v/>
      </c>
      <c r="T400" s="15" t="str">
        <f aca="false">IF(OR(Q400="",G400="",K400=""),"",Q400*K400*G400)</f>
        <v/>
      </c>
      <c r="U400" s="15" t="str">
        <f aca="false">IF(T400="","",T400+N(L400)-N(M400))</f>
        <v/>
      </c>
      <c r="V400" s="16" t="str">
        <f aca="false">IF(OR(U400="",N(S400)=0),"",U400/S400)</f>
        <v/>
      </c>
      <c r="W400" s="13" t="str">
        <f aca="false">IF(U400="","",COUNT($U$7:U400))</f>
        <v/>
      </c>
      <c r="X400" s="17" t="str">
        <f aca="false">IF(U400="","",DATE(YEAR(IF(B400="",A400,B400)),MONTH(IF(B400="",A400,B400)),1))</f>
        <v/>
      </c>
      <c r="Y400" s="15" t="str">
        <f aca="false">IF(U400="","",N($C$3)+SUM($U$7:U400))</f>
        <v/>
      </c>
      <c r="Z400" s="15" t="str">
        <f aca="false">IF(Y400="","",Y400-MAX(N($C$3),MAX($Y$7:Y400)))</f>
        <v/>
      </c>
      <c r="AA400" s="13" t="str">
        <f aca="false">IF(U400="","",IF(U400&gt;0,"Win",IF(U400&lt;0,"Loss","Scratch")))</f>
        <v/>
      </c>
      <c r="AB400" s="18" t="e">
        <f aca="false">IF(W400="",NA(),W400)</f>
        <v>#N/A</v>
      </c>
      <c r="AC400" s="19" t="e">
        <f aca="false">IF(W400="",NA(),Y400)</f>
        <v>#N/A</v>
      </c>
    </row>
    <row r="401" customFormat="false" ht="15" hidden="false" customHeight="false" outlineLevel="0" collapsed="false">
      <c r="A401" s="10"/>
      <c r="B401" s="10"/>
      <c r="C401" s="7"/>
      <c r="D401" s="7"/>
      <c r="E401" s="7"/>
      <c r="F401" s="7"/>
      <c r="G401" s="11"/>
      <c r="H401" s="12"/>
      <c r="I401" s="12"/>
      <c r="J401" s="12"/>
      <c r="K401" s="5"/>
      <c r="L401" s="5"/>
      <c r="M401" s="5"/>
      <c r="N401" s="7"/>
      <c r="O401" s="7"/>
      <c r="P401" s="13" t="str">
        <f aca="false">IF(C401="","",IF(ISNUMBER(SEARCH("JPY",C401)),100,10000))</f>
        <v/>
      </c>
      <c r="Q401" s="14" t="str">
        <f aca="false">IF(OR(C401="",H401="",J401=""),"",ROUND((J401-H401)*P401*IF(D401="Short",-1,1),1))</f>
        <v/>
      </c>
      <c r="R401" s="14" t="str">
        <f aca="false">IF(OR(C401="",H401="",I401=""),"",ROUND(ABS(H401-I401)*P401,1))</f>
        <v/>
      </c>
      <c r="S401" s="15" t="str">
        <f aca="false">IF(OR(R401="",G401="",K401=""),"",R401*K401*G401)</f>
        <v/>
      </c>
      <c r="T401" s="15" t="str">
        <f aca="false">IF(OR(Q401="",G401="",K401=""),"",Q401*K401*G401)</f>
        <v/>
      </c>
      <c r="U401" s="15" t="str">
        <f aca="false">IF(T401="","",T401+N(L401)-N(M401))</f>
        <v/>
      </c>
      <c r="V401" s="16" t="str">
        <f aca="false">IF(OR(U401="",N(S401)=0),"",U401/S401)</f>
        <v/>
      </c>
      <c r="W401" s="13" t="str">
        <f aca="false">IF(U401="","",COUNT($U$7:U401))</f>
        <v/>
      </c>
      <c r="X401" s="17" t="str">
        <f aca="false">IF(U401="","",DATE(YEAR(IF(B401="",A401,B401)),MONTH(IF(B401="",A401,B401)),1))</f>
        <v/>
      </c>
      <c r="Y401" s="15" t="str">
        <f aca="false">IF(U401="","",N($C$3)+SUM($U$7:U401))</f>
        <v/>
      </c>
      <c r="Z401" s="15" t="str">
        <f aca="false">IF(Y401="","",Y401-MAX(N($C$3),MAX($Y$7:Y401)))</f>
        <v/>
      </c>
      <c r="AA401" s="13" t="str">
        <f aca="false">IF(U401="","",IF(U401&gt;0,"Win",IF(U401&lt;0,"Loss","Scratch")))</f>
        <v/>
      </c>
      <c r="AB401" s="18" t="e">
        <f aca="false">IF(W401="",NA(),W401)</f>
        <v>#N/A</v>
      </c>
      <c r="AC401" s="19" t="e">
        <f aca="false">IF(W401="",NA(),Y401)</f>
        <v>#N/A</v>
      </c>
    </row>
    <row r="402" customFormat="false" ht="15" hidden="false" customHeight="false" outlineLevel="0" collapsed="false">
      <c r="A402" s="10"/>
      <c r="B402" s="10"/>
      <c r="C402" s="7"/>
      <c r="D402" s="7"/>
      <c r="E402" s="7"/>
      <c r="F402" s="7"/>
      <c r="G402" s="11"/>
      <c r="H402" s="12"/>
      <c r="I402" s="12"/>
      <c r="J402" s="12"/>
      <c r="K402" s="5"/>
      <c r="L402" s="5"/>
      <c r="M402" s="5"/>
      <c r="N402" s="7"/>
      <c r="O402" s="7"/>
      <c r="P402" s="13" t="str">
        <f aca="false">IF(C402="","",IF(ISNUMBER(SEARCH("JPY",C402)),100,10000))</f>
        <v/>
      </c>
      <c r="Q402" s="14" t="str">
        <f aca="false">IF(OR(C402="",H402="",J402=""),"",ROUND((J402-H402)*P402*IF(D402="Short",-1,1),1))</f>
        <v/>
      </c>
      <c r="R402" s="14" t="str">
        <f aca="false">IF(OR(C402="",H402="",I402=""),"",ROUND(ABS(H402-I402)*P402,1))</f>
        <v/>
      </c>
      <c r="S402" s="15" t="str">
        <f aca="false">IF(OR(R402="",G402="",K402=""),"",R402*K402*G402)</f>
        <v/>
      </c>
      <c r="T402" s="15" t="str">
        <f aca="false">IF(OR(Q402="",G402="",K402=""),"",Q402*K402*G402)</f>
        <v/>
      </c>
      <c r="U402" s="15" t="str">
        <f aca="false">IF(T402="","",T402+N(L402)-N(M402))</f>
        <v/>
      </c>
      <c r="V402" s="16" t="str">
        <f aca="false">IF(OR(U402="",N(S402)=0),"",U402/S402)</f>
        <v/>
      </c>
      <c r="W402" s="13" t="str">
        <f aca="false">IF(U402="","",COUNT($U$7:U402))</f>
        <v/>
      </c>
      <c r="X402" s="17" t="str">
        <f aca="false">IF(U402="","",DATE(YEAR(IF(B402="",A402,B402)),MONTH(IF(B402="",A402,B402)),1))</f>
        <v/>
      </c>
      <c r="Y402" s="15" t="str">
        <f aca="false">IF(U402="","",N($C$3)+SUM($U$7:U402))</f>
        <v/>
      </c>
      <c r="Z402" s="15" t="str">
        <f aca="false">IF(Y402="","",Y402-MAX(N($C$3),MAX($Y$7:Y402)))</f>
        <v/>
      </c>
      <c r="AA402" s="13" t="str">
        <f aca="false">IF(U402="","",IF(U402&gt;0,"Win",IF(U402&lt;0,"Loss","Scratch")))</f>
        <v/>
      </c>
      <c r="AB402" s="18" t="e">
        <f aca="false">IF(W402="",NA(),W402)</f>
        <v>#N/A</v>
      </c>
      <c r="AC402" s="19" t="e">
        <f aca="false">IF(W402="",NA(),Y402)</f>
        <v>#N/A</v>
      </c>
    </row>
    <row r="403" customFormat="false" ht="15" hidden="false" customHeight="false" outlineLevel="0" collapsed="false">
      <c r="A403" s="10"/>
      <c r="B403" s="10"/>
      <c r="C403" s="7"/>
      <c r="D403" s="7"/>
      <c r="E403" s="7"/>
      <c r="F403" s="7"/>
      <c r="G403" s="11"/>
      <c r="H403" s="12"/>
      <c r="I403" s="12"/>
      <c r="J403" s="12"/>
      <c r="K403" s="5"/>
      <c r="L403" s="5"/>
      <c r="M403" s="5"/>
      <c r="N403" s="7"/>
      <c r="O403" s="7"/>
      <c r="P403" s="13" t="str">
        <f aca="false">IF(C403="","",IF(ISNUMBER(SEARCH("JPY",C403)),100,10000))</f>
        <v/>
      </c>
      <c r="Q403" s="14" t="str">
        <f aca="false">IF(OR(C403="",H403="",J403=""),"",ROUND((J403-H403)*P403*IF(D403="Short",-1,1),1))</f>
        <v/>
      </c>
      <c r="R403" s="14" t="str">
        <f aca="false">IF(OR(C403="",H403="",I403=""),"",ROUND(ABS(H403-I403)*P403,1))</f>
        <v/>
      </c>
      <c r="S403" s="15" t="str">
        <f aca="false">IF(OR(R403="",G403="",K403=""),"",R403*K403*G403)</f>
        <v/>
      </c>
      <c r="T403" s="15" t="str">
        <f aca="false">IF(OR(Q403="",G403="",K403=""),"",Q403*K403*G403)</f>
        <v/>
      </c>
      <c r="U403" s="15" t="str">
        <f aca="false">IF(T403="","",T403+N(L403)-N(M403))</f>
        <v/>
      </c>
      <c r="V403" s="16" t="str">
        <f aca="false">IF(OR(U403="",N(S403)=0),"",U403/S403)</f>
        <v/>
      </c>
      <c r="W403" s="13" t="str">
        <f aca="false">IF(U403="","",COUNT($U$7:U403))</f>
        <v/>
      </c>
      <c r="X403" s="17" t="str">
        <f aca="false">IF(U403="","",DATE(YEAR(IF(B403="",A403,B403)),MONTH(IF(B403="",A403,B403)),1))</f>
        <v/>
      </c>
      <c r="Y403" s="15" t="str">
        <f aca="false">IF(U403="","",N($C$3)+SUM($U$7:U403))</f>
        <v/>
      </c>
      <c r="Z403" s="15" t="str">
        <f aca="false">IF(Y403="","",Y403-MAX(N($C$3),MAX($Y$7:Y403)))</f>
        <v/>
      </c>
      <c r="AA403" s="13" t="str">
        <f aca="false">IF(U403="","",IF(U403&gt;0,"Win",IF(U403&lt;0,"Loss","Scratch")))</f>
        <v/>
      </c>
      <c r="AB403" s="18" t="e">
        <f aca="false">IF(W403="",NA(),W403)</f>
        <v>#N/A</v>
      </c>
      <c r="AC403" s="19" t="e">
        <f aca="false">IF(W403="",NA(),Y403)</f>
        <v>#N/A</v>
      </c>
    </row>
    <row r="404" customFormat="false" ht="15" hidden="false" customHeight="false" outlineLevel="0" collapsed="false">
      <c r="A404" s="10"/>
      <c r="B404" s="10"/>
      <c r="C404" s="7"/>
      <c r="D404" s="7"/>
      <c r="E404" s="7"/>
      <c r="F404" s="7"/>
      <c r="G404" s="11"/>
      <c r="H404" s="12"/>
      <c r="I404" s="12"/>
      <c r="J404" s="12"/>
      <c r="K404" s="5"/>
      <c r="L404" s="5"/>
      <c r="M404" s="5"/>
      <c r="N404" s="7"/>
      <c r="O404" s="7"/>
      <c r="P404" s="13" t="str">
        <f aca="false">IF(C404="","",IF(ISNUMBER(SEARCH("JPY",C404)),100,10000))</f>
        <v/>
      </c>
      <c r="Q404" s="14" t="str">
        <f aca="false">IF(OR(C404="",H404="",J404=""),"",ROUND((J404-H404)*P404*IF(D404="Short",-1,1),1))</f>
        <v/>
      </c>
      <c r="R404" s="14" t="str">
        <f aca="false">IF(OR(C404="",H404="",I404=""),"",ROUND(ABS(H404-I404)*P404,1))</f>
        <v/>
      </c>
      <c r="S404" s="15" t="str">
        <f aca="false">IF(OR(R404="",G404="",K404=""),"",R404*K404*G404)</f>
        <v/>
      </c>
      <c r="T404" s="15" t="str">
        <f aca="false">IF(OR(Q404="",G404="",K404=""),"",Q404*K404*G404)</f>
        <v/>
      </c>
      <c r="U404" s="15" t="str">
        <f aca="false">IF(T404="","",T404+N(L404)-N(M404))</f>
        <v/>
      </c>
      <c r="V404" s="16" t="str">
        <f aca="false">IF(OR(U404="",N(S404)=0),"",U404/S404)</f>
        <v/>
      </c>
      <c r="W404" s="13" t="str">
        <f aca="false">IF(U404="","",COUNT($U$7:U404))</f>
        <v/>
      </c>
      <c r="X404" s="17" t="str">
        <f aca="false">IF(U404="","",DATE(YEAR(IF(B404="",A404,B404)),MONTH(IF(B404="",A404,B404)),1))</f>
        <v/>
      </c>
      <c r="Y404" s="15" t="str">
        <f aca="false">IF(U404="","",N($C$3)+SUM($U$7:U404))</f>
        <v/>
      </c>
      <c r="Z404" s="15" t="str">
        <f aca="false">IF(Y404="","",Y404-MAX(N($C$3),MAX($Y$7:Y404)))</f>
        <v/>
      </c>
      <c r="AA404" s="13" t="str">
        <f aca="false">IF(U404="","",IF(U404&gt;0,"Win",IF(U404&lt;0,"Loss","Scratch")))</f>
        <v/>
      </c>
      <c r="AB404" s="18" t="e">
        <f aca="false">IF(W404="",NA(),W404)</f>
        <v>#N/A</v>
      </c>
      <c r="AC404" s="19" t="e">
        <f aca="false">IF(W404="",NA(),Y404)</f>
        <v>#N/A</v>
      </c>
    </row>
    <row r="405" customFormat="false" ht="15" hidden="false" customHeight="false" outlineLevel="0" collapsed="false">
      <c r="A405" s="10"/>
      <c r="B405" s="10"/>
      <c r="C405" s="7"/>
      <c r="D405" s="7"/>
      <c r="E405" s="7"/>
      <c r="F405" s="7"/>
      <c r="G405" s="11"/>
      <c r="H405" s="12"/>
      <c r="I405" s="12"/>
      <c r="J405" s="12"/>
      <c r="K405" s="5"/>
      <c r="L405" s="5"/>
      <c r="M405" s="5"/>
      <c r="N405" s="7"/>
      <c r="O405" s="7"/>
      <c r="P405" s="13" t="str">
        <f aca="false">IF(C405="","",IF(ISNUMBER(SEARCH("JPY",C405)),100,10000))</f>
        <v/>
      </c>
      <c r="Q405" s="14" t="str">
        <f aca="false">IF(OR(C405="",H405="",J405=""),"",ROUND((J405-H405)*P405*IF(D405="Short",-1,1),1))</f>
        <v/>
      </c>
      <c r="R405" s="14" t="str">
        <f aca="false">IF(OR(C405="",H405="",I405=""),"",ROUND(ABS(H405-I405)*P405,1))</f>
        <v/>
      </c>
      <c r="S405" s="15" t="str">
        <f aca="false">IF(OR(R405="",G405="",K405=""),"",R405*K405*G405)</f>
        <v/>
      </c>
      <c r="T405" s="15" t="str">
        <f aca="false">IF(OR(Q405="",G405="",K405=""),"",Q405*K405*G405)</f>
        <v/>
      </c>
      <c r="U405" s="15" t="str">
        <f aca="false">IF(T405="","",T405+N(L405)-N(M405))</f>
        <v/>
      </c>
      <c r="V405" s="16" t="str">
        <f aca="false">IF(OR(U405="",N(S405)=0),"",U405/S405)</f>
        <v/>
      </c>
      <c r="W405" s="13" t="str">
        <f aca="false">IF(U405="","",COUNT($U$7:U405))</f>
        <v/>
      </c>
      <c r="X405" s="17" t="str">
        <f aca="false">IF(U405="","",DATE(YEAR(IF(B405="",A405,B405)),MONTH(IF(B405="",A405,B405)),1))</f>
        <v/>
      </c>
      <c r="Y405" s="15" t="str">
        <f aca="false">IF(U405="","",N($C$3)+SUM($U$7:U405))</f>
        <v/>
      </c>
      <c r="Z405" s="15" t="str">
        <f aca="false">IF(Y405="","",Y405-MAX(N($C$3),MAX($Y$7:Y405)))</f>
        <v/>
      </c>
      <c r="AA405" s="13" t="str">
        <f aca="false">IF(U405="","",IF(U405&gt;0,"Win",IF(U405&lt;0,"Loss","Scratch")))</f>
        <v/>
      </c>
      <c r="AB405" s="18" t="e">
        <f aca="false">IF(W405="",NA(),W405)</f>
        <v>#N/A</v>
      </c>
      <c r="AC405" s="19" t="e">
        <f aca="false">IF(W405="",NA(),Y405)</f>
        <v>#N/A</v>
      </c>
    </row>
    <row r="406" customFormat="false" ht="15" hidden="false" customHeight="false" outlineLevel="0" collapsed="false">
      <c r="A406" s="10"/>
      <c r="B406" s="10"/>
      <c r="C406" s="7"/>
      <c r="D406" s="7"/>
      <c r="E406" s="7"/>
      <c r="F406" s="7"/>
      <c r="G406" s="11"/>
      <c r="H406" s="12"/>
      <c r="I406" s="12"/>
      <c r="J406" s="12"/>
      <c r="K406" s="5"/>
      <c r="L406" s="5"/>
      <c r="M406" s="5"/>
      <c r="N406" s="7"/>
      <c r="O406" s="7"/>
      <c r="P406" s="13" t="str">
        <f aca="false">IF(C406="","",IF(ISNUMBER(SEARCH("JPY",C406)),100,10000))</f>
        <v/>
      </c>
      <c r="Q406" s="14" t="str">
        <f aca="false">IF(OR(C406="",H406="",J406=""),"",ROUND((J406-H406)*P406*IF(D406="Short",-1,1),1))</f>
        <v/>
      </c>
      <c r="R406" s="14" t="str">
        <f aca="false">IF(OR(C406="",H406="",I406=""),"",ROUND(ABS(H406-I406)*P406,1))</f>
        <v/>
      </c>
      <c r="S406" s="15" t="str">
        <f aca="false">IF(OR(R406="",G406="",K406=""),"",R406*K406*G406)</f>
        <v/>
      </c>
      <c r="T406" s="15" t="str">
        <f aca="false">IF(OR(Q406="",G406="",K406=""),"",Q406*K406*G406)</f>
        <v/>
      </c>
      <c r="U406" s="15" t="str">
        <f aca="false">IF(T406="","",T406+N(L406)-N(M406))</f>
        <v/>
      </c>
      <c r="V406" s="16" t="str">
        <f aca="false">IF(OR(U406="",N(S406)=0),"",U406/S406)</f>
        <v/>
      </c>
      <c r="W406" s="13" t="str">
        <f aca="false">IF(U406="","",COUNT($U$7:U406))</f>
        <v/>
      </c>
      <c r="X406" s="17" t="str">
        <f aca="false">IF(U406="","",DATE(YEAR(IF(B406="",A406,B406)),MONTH(IF(B406="",A406,B406)),1))</f>
        <v/>
      </c>
      <c r="Y406" s="15" t="str">
        <f aca="false">IF(U406="","",N($C$3)+SUM($U$7:U406))</f>
        <v/>
      </c>
      <c r="Z406" s="15" t="str">
        <f aca="false">IF(Y406="","",Y406-MAX(N($C$3),MAX($Y$7:Y406)))</f>
        <v/>
      </c>
      <c r="AA406" s="13" t="str">
        <f aca="false">IF(U406="","",IF(U406&gt;0,"Win",IF(U406&lt;0,"Loss","Scratch")))</f>
        <v/>
      </c>
      <c r="AB406" s="18" t="e">
        <f aca="false">IF(W406="",NA(),W406)</f>
        <v>#N/A</v>
      </c>
      <c r="AC406" s="19" t="e">
        <f aca="false">IF(W406="",NA(),Y406)</f>
        <v>#N/A</v>
      </c>
    </row>
    <row r="407" customFormat="false" ht="15" hidden="false" customHeight="false" outlineLevel="0" collapsed="false">
      <c r="A407" s="10"/>
      <c r="B407" s="10"/>
      <c r="C407" s="7"/>
      <c r="D407" s="7"/>
      <c r="E407" s="7"/>
      <c r="F407" s="7"/>
      <c r="G407" s="11"/>
      <c r="H407" s="12"/>
      <c r="I407" s="12"/>
      <c r="J407" s="12"/>
      <c r="K407" s="5"/>
      <c r="L407" s="5"/>
      <c r="M407" s="5"/>
      <c r="N407" s="7"/>
      <c r="O407" s="7"/>
      <c r="P407" s="13" t="str">
        <f aca="false">IF(C407="","",IF(ISNUMBER(SEARCH("JPY",C407)),100,10000))</f>
        <v/>
      </c>
      <c r="Q407" s="14" t="str">
        <f aca="false">IF(OR(C407="",H407="",J407=""),"",ROUND((J407-H407)*P407*IF(D407="Short",-1,1),1))</f>
        <v/>
      </c>
      <c r="R407" s="14" t="str">
        <f aca="false">IF(OR(C407="",H407="",I407=""),"",ROUND(ABS(H407-I407)*P407,1))</f>
        <v/>
      </c>
      <c r="S407" s="15" t="str">
        <f aca="false">IF(OR(R407="",G407="",K407=""),"",R407*K407*G407)</f>
        <v/>
      </c>
      <c r="T407" s="15" t="str">
        <f aca="false">IF(OR(Q407="",G407="",K407=""),"",Q407*K407*G407)</f>
        <v/>
      </c>
      <c r="U407" s="15" t="str">
        <f aca="false">IF(T407="","",T407+N(L407)-N(M407))</f>
        <v/>
      </c>
      <c r="V407" s="16" t="str">
        <f aca="false">IF(OR(U407="",N(S407)=0),"",U407/S407)</f>
        <v/>
      </c>
      <c r="W407" s="13" t="str">
        <f aca="false">IF(U407="","",COUNT($U$7:U407))</f>
        <v/>
      </c>
      <c r="X407" s="17" t="str">
        <f aca="false">IF(U407="","",DATE(YEAR(IF(B407="",A407,B407)),MONTH(IF(B407="",A407,B407)),1))</f>
        <v/>
      </c>
      <c r="Y407" s="15" t="str">
        <f aca="false">IF(U407="","",N($C$3)+SUM($U$7:U407))</f>
        <v/>
      </c>
      <c r="Z407" s="15" t="str">
        <f aca="false">IF(Y407="","",Y407-MAX(N($C$3),MAX($Y$7:Y407)))</f>
        <v/>
      </c>
      <c r="AA407" s="13" t="str">
        <f aca="false">IF(U407="","",IF(U407&gt;0,"Win",IF(U407&lt;0,"Loss","Scratch")))</f>
        <v/>
      </c>
      <c r="AB407" s="18" t="e">
        <f aca="false">IF(W407="",NA(),W407)</f>
        <v>#N/A</v>
      </c>
      <c r="AC407" s="19" t="e">
        <f aca="false">IF(W407="",NA(),Y407)</f>
        <v>#N/A</v>
      </c>
    </row>
    <row r="408" customFormat="false" ht="15" hidden="false" customHeight="false" outlineLevel="0" collapsed="false">
      <c r="A408" s="10"/>
      <c r="B408" s="10"/>
      <c r="C408" s="7"/>
      <c r="D408" s="7"/>
      <c r="E408" s="7"/>
      <c r="F408" s="7"/>
      <c r="G408" s="11"/>
      <c r="H408" s="12"/>
      <c r="I408" s="12"/>
      <c r="J408" s="12"/>
      <c r="K408" s="5"/>
      <c r="L408" s="5"/>
      <c r="M408" s="5"/>
      <c r="N408" s="7"/>
      <c r="O408" s="7"/>
      <c r="P408" s="13" t="str">
        <f aca="false">IF(C408="","",IF(ISNUMBER(SEARCH("JPY",C408)),100,10000))</f>
        <v/>
      </c>
      <c r="Q408" s="14" t="str">
        <f aca="false">IF(OR(C408="",H408="",J408=""),"",ROUND((J408-H408)*P408*IF(D408="Short",-1,1),1))</f>
        <v/>
      </c>
      <c r="R408" s="14" t="str">
        <f aca="false">IF(OR(C408="",H408="",I408=""),"",ROUND(ABS(H408-I408)*P408,1))</f>
        <v/>
      </c>
      <c r="S408" s="15" t="str">
        <f aca="false">IF(OR(R408="",G408="",K408=""),"",R408*K408*G408)</f>
        <v/>
      </c>
      <c r="T408" s="15" t="str">
        <f aca="false">IF(OR(Q408="",G408="",K408=""),"",Q408*K408*G408)</f>
        <v/>
      </c>
      <c r="U408" s="15" t="str">
        <f aca="false">IF(T408="","",T408+N(L408)-N(M408))</f>
        <v/>
      </c>
      <c r="V408" s="16" t="str">
        <f aca="false">IF(OR(U408="",N(S408)=0),"",U408/S408)</f>
        <v/>
      </c>
      <c r="W408" s="13" t="str">
        <f aca="false">IF(U408="","",COUNT($U$7:U408))</f>
        <v/>
      </c>
      <c r="X408" s="17" t="str">
        <f aca="false">IF(U408="","",DATE(YEAR(IF(B408="",A408,B408)),MONTH(IF(B408="",A408,B408)),1))</f>
        <v/>
      </c>
      <c r="Y408" s="15" t="str">
        <f aca="false">IF(U408="","",N($C$3)+SUM($U$7:U408))</f>
        <v/>
      </c>
      <c r="Z408" s="15" t="str">
        <f aca="false">IF(Y408="","",Y408-MAX(N($C$3),MAX($Y$7:Y408)))</f>
        <v/>
      </c>
      <c r="AA408" s="13" t="str">
        <f aca="false">IF(U408="","",IF(U408&gt;0,"Win",IF(U408&lt;0,"Loss","Scratch")))</f>
        <v/>
      </c>
      <c r="AB408" s="18" t="e">
        <f aca="false">IF(W408="",NA(),W408)</f>
        <v>#N/A</v>
      </c>
      <c r="AC408" s="19" t="e">
        <f aca="false">IF(W408="",NA(),Y408)</f>
        <v>#N/A</v>
      </c>
    </row>
    <row r="409" customFormat="false" ht="15" hidden="false" customHeight="false" outlineLevel="0" collapsed="false">
      <c r="A409" s="10"/>
      <c r="B409" s="10"/>
      <c r="C409" s="7"/>
      <c r="D409" s="7"/>
      <c r="E409" s="7"/>
      <c r="F409" s="7"/>
      <c r="G409" s="11"/>
      <c r="H409" s="12"/>
      <c r="I409" s="12"/>
      <c r="J409" s="12"/>
      <c r="K409" s="5"/>
      <c r="L409" s="5"/>
      <c r="M409" s="5"/>
      <c r="N409" s="7"/>
      <c r="O409" s="7"/>
      <c r="P409" s="13" t="str">
        <f aca="false">IF(C409="","",IF(ISNUMBER(SEARCH("JPY",C409)),100,10000))</f>
        <v/>
      </c>
      <c r="Q409" s="14" t="str">
        <f aca="false">IF(OR(C409="",H409="",J409=""),"",ROUND((J409-H409)*P409*IF(D409="Short",-1,1),1))</f>
        <v/>
      </c>
      <c r="R409" s="14" t="str">
        <f aca="false">IF(OR(C409="",H409="",I409=""),"",ROUND(ABS(H409-I409)*P409,1))</f>
        <v/>
      </c>
      <c r="S409" s="15" t="str">
        <f aca="false">IF(OR(R409="",G409="",K409=""),"",R409*K409*G409)</f>
        <v/>
      </c>
      <c r="T409" s="15" t="str">
        <f aca="false">IF(OR(Q409="",G409="",K409=""),"",Q409*K409*G409)</f>
        <v/>
      </c>
      <c r="U409" s="15" t="str">
        <f aca="false">IF(T409="","",T409+N(L409)-N(M409))</f>
        <v/>
      </c>
      <c r="V409" s="16" t="str">
        <f aca="false">IF(OR(U409="",N(S409)=0),"",U409/S409)</f>
        <v/>
      </c>
      <c r="W409" s="13" t="str">
        <f aca="false">IF(U409="","",COUNT($U$7:U409))</f>
        <v/>
      </c>
      <c r="X409" s="17" t="str">
        <f aca="false">IF(U409="","",DATE(YEAR(IF(B409="",A409,B409)),MONTH(IF(B409="",A409,B409)),1))</f>
        <v/>
      </c>
      <c r="Y409" s="15" t="str">
        <f aca="false">IF(U409="","",N($C$3)+SUM($U$7:U409))</f>
        <v/>
      </c>
      <c r="Z409" s="15" t="str">
        <f aca="false">IF(Y409="","",Y409-MAX(N($C$3),MAX($Y$7:Y409)))</f>
        <v/>
      </c>
      <c r="AA409" s="13" t="str">
        <f aca="false">IF(U409="","",IF(U409&gt;0,"Win",IF(U409&lt;0,"Loss","Scratch")))</f>
        <v/>
      </c>
      <c r="AB409" s="18" t="e">
        <f aca="false">IF(W409="",NA(),W409)</f>
        <v>#N/A</v>
      </c>
      <c r="AC409" s="19" t="e">
        <f aca="false">IF(W409="",NA(),Y409)</f>
        <v>#N/A</v>
      </c>
    </row>
    <row r="410" customFormat="false" ht="15" hidden="false" customHeight="false" outlineLevel="0" collapsed="false">
      <c r="A410" s="10"/>
      <c r="B410" s="10"/>
      <c r="C410" s="7"/>
      <c r="D410" s="7"/>
      <c r="E410" s="7"/>
      <c r="F410" s="7"/>
      <c r="G410" s="11"/>
      <c r="H410" s="12"/>
      <c r="I410" s="12"/>
      <c r="J410" s="12"/>
      <c r="K410" s="5"/>
      <c r="L410" s="5"/>
      <c r="M410" s="5"/>
      <c r="N410" s="7"/>
      <c r="O410" s="7"/>
      <c r="P410" s="13" t="str">
        <f aca="false">IF(C410="","",IF(ISNUMBER(SEARCH("JPY",C410)),100,10000))</f>
        <v/>
      </c>
      <c r="Q410" s="14" t="str">
        <f aca="false">IF(OR(C410="",H410="",J410=""),"",ROUND((J410-H410)*P410*IF(D410="Short",-1,1),1))</f>
        <v/>
      </c>
      <c r="R410" s="14" t="str">
        <f aca="false">IF(OR(C410="",H410="",I410=""),"",ROUND(ABS(H410-I410)*P410,1))</f>
        <v/>
      </c>
      <c r="S410" s="15" t="str">
        <f aca="false">IF(OR(R410="",G410="",K410=""),"",R410*K410*G410)</f>
        <v/>
      </c>
      <c r="T410" s="15" t="str">
        <f aca="false">IF(OR(Q410="",G410="",K410=""),"",Q410*K410*G410)</f>
        <v/>
      </c>
      <c r="U410" s="15" t="str">
        <f aca="false">IF(T410="","",T410+N(L410)-N(M410))</f>
        <v/>
      </c>
      <c r="V410" s="16" t="str">
        <f aca="false">IF(OR(U410="",N(S410)=0),"",U410/S410)</f>
        <v/>
      </c>
      <c r="W410" s="13" t="str">
        <f aca="false">IF(U410="","",COUNT($U$7:U410))</f>
        <v/>
      </c>
      <c r="X410" s="17" t="str">
        <f aca="false">IF(U410="","",DATE(YEAR(IF(B410="",A410,B410)),MONTH(IF(B410="",A410,B410)),1))</f>
        <v/>
      </c>
      <c r="Y410" s="15" t="str">
        <f aca="false">IF(U410="","",N($C$3)+SUM($U$7:U410))</f>
        <v/>
      </c>
      <c r="Z410" s="15" t="str">
        <f aca="false">IF(Y410="","",Y410-MAX(N($C$3),MAX($Y$7:Y410)))</f>
        <v/>
      </c>
      <c r="AA410" s="13" t="str">
        <f aca="false">IF(U410="","",IF(U410&gt;0,"Win",IF(U410&lt;0,"Loss","Scratch")))</f>
        <v/>
      </c>
      <c r="AB410" s="18" t="e">
        <f aca="false">IF(W410="",NA(),W410)</f>
        <v>#N/A</v>
      </c>
      <c r="AC410" s="19" t="e">
        <f aca="false">IF(W410="",NA(),Y410)</f>
        <v>#N/A</v>
      </c>
    </row>
    <row r="411" customFormat="false" ht="15" hidden="false" customHeight="false" outlineLevel="0" collapsed="false">
      <c r="A411" s="10"/>
      <c r="B411" s="10"/>
      <c r="C411" s="7"/>
      <c r="D411" s="7"/>
      <c r="E411" s="7"/>
      <c r="F411" s="7"/>
      <c r="G411" s="11"/>
      <c r="H411" s="12"/>
      <c r="I411" s="12"/>
      <c r="J411" s="12"/>
      <c r="K411" s="5"/>
      <c r="L411" s="5"/>
      <c r="M411" s="5"/>
      <c r="N411" s="7"/>
      <c r="O411" s="7"/>
      <c r="P411" s="13" t="str">
        <f aca="false">IF(C411="","",IF(ISNUMBER(SEARCH("JPY",C411)),100,10000))</f>
        <v/>
      </c>
      <c r="Q411" s="14" t="str">
        <f aca="false">IF(OR(C411="",H411="",J411=""),"",ROUND((J411-H411)*P411*IF(D411="Short",-1,1),1))</f>
        <v/>
      </c>
      <c r="R411" s="14" t="str">
        <f aca="false">IF(OR(C411="",H411="",I411=""),"",ROUND(ABS(H411-I411)*P411,1))</f>
        <v/>
      </c>
      <c r="S411" s="15" t="str">
        <f aca="false">IF(OR(R411="",G411="",K411=""),"",R411*K411*G411)</f>
        <v/>
      </c>
      <c r="T411" s="15" t="str">
        <f aca="false">IF(OR(Q411="",G411="",K411=""),"",Q411*K411*G411)</f>
        <v/>
      </c>
      <c r="U411" s="15" t="str">
        <f aca="false">IF(T411="","",T411+N(L411)-N(M411))</f>
        <v/>
      </c>
      <c r="V411" s="16" t="str">
        <f aca="false">IF(OR(U411="",N(S411)=0),"",U411/S411)</f>
        <v/>
      </c>
      <c r="W411" s="13" t="str">
        <f aca="false">IF(U411="","",COUNT($U$7:U411))</f>
        <v/>
      </c>
      <c r="X411" s="17" t="str">
        <f aca="false">IF(U411="","",DATE(YEAR(IF(B411="",A411,B411)),MONTH(IF(B411="",A411,B411)),1))</f>
        <v/>
      </c>
      <c r="Y411" s="15" t="str">
        <f aca="false">IF(U411="","",N($C$3)+SUM($U$7:U411))</f>
        <v/>
      </c>
      <c r="Z411" s="15" t="str">
        <f aca="false">IF(Y411="","",Y411-MAX(N($C$3),MAX($Y$7:Y411)))</f>
        <v/>
      </c>
      <c r="AA411" s="13" t="str">
        <f aca="false">IF(U411="","",IF(U411&gt;0,"Win",IF(U411&lt;0,"Loss","Scratch")))</f>
        <v/>
      </c>
      <c r="AB411" s="18" t="e">
        <f aca="false">IF(W411="",NA(),W411)</f>
        <v>#N/A</v>
      </c>
      <c r="AC411" s="19" t="e">
        <f aca="false">IF(W411="",NA(),Y411)</f>
        <v>#N/A</v>
      </c>
    </row>
    <row r="412" customFormat="false" ht="15" hidden="false" customHeight="false" outlineLevel="0" collapsed="false">
      <c r="A412" s="10"/>
      <c r="B412" s="10"/>
      <c r="C412" s="7"/>
      <c r="D412" s="7"/>
      <c r="E412" s="7"/>
      <c r="F412" s="7"/>
      <c r="G412" s="11"/>
      <c r="H412" s="12"/>
      <c r="I412" s="12"/>
      <c r="J412" s="12"/>
      <c r="K412" s="5"/>
      <c r="L412" s="5"/>
      <c r="M412" s="5"/>
      <c r="N412" s="7"/>
      <c r="O412" s="7"/>
      <c r="P412" s="13" t="str">
        <f aca="false">IF(C412="","",IF(ISNUMBER(SEARCH("JPY",C412)),100,10000))</f>
        <v/>
      </c>
      <c r="Q412" s="14" t="str">
        <f aca="false">IF(OR(C412="",H412="",J412=""),"",ROUND((J412-H412)*P412*IF(D412="Short",-1,1),1))</f>
        <v/>
      </c>
      <c r="R412" s="14" t="str">
        <f aca="false">IF(OR(C412="",H412="",I412=""),"",ROUND(ABS(H412-I412)*P412,1))</f>
        <v/>
      </c>
      <c r="S412" s="15" t="str">
        <f aca="false">IF(OR(R412="",G412="",K412=""),"",R412*K412*G412)</f>
        <v/>
      </c>
      <c r="T412" s="15" t="str">
        <f aca="false">IF(OR(Q412="",G412="",K412=""),"",Q412*K412*G412)</f>
        <v/>
      </c>
      <c r="U412" s="15" t="str">
        <f aca="false">IF(T412="","",T412+N(L412)-N(M412))</f>
        <v/>
      </c>
      <c r="V412" s="16" t="str">
        <f aca="false">IF(OR(U412="",N(S412)=0),"",U412/S412)</f>
        <v/>
      </c>
      <c r="W412" s="13" t="str">
        <f aca="false">IF(U412="","",COUNT($U$7:U412))</f>
        <v/>
      </c>
      <c r="X412" s="17" t="str">
        <f aca="false">IF(U412="","",DATE(YEAR(IF(B412="",A412,B412)),MONTH(IF(B412="",A412,B412)),1))</f>
        <v/>
      </c>
      <c r="Y412" s="15" t="str">
        <f aca="false">IF(U412="","",N($C$3)+SUM($U$7:U412))</f>
        <v/>
      </c>
      <c r="Z412" s="15" t="str">
        <f aca="false">IF(Y412="","",Y412-MAX(N($C$3),MAX($Y$7:Y412)))</f>
        <v/>
      </c>
      <c r="AA412" s="13" t="str">
        <f aca="false">IF(U412="","",IF(U412&gt;0,"Win",IF(U412&lt;0,"Loss","Scratch")))</f>
        <v/>
      </c>
      <c r="AB412" s="18" t="e">
        <f aca="false">IF(W412="",NA(),W412)</f>
        <v>#N/A</v>
      </c>
      <c r="AC412" s="19" t="e">
        <f aca="false">IF(W412="",NA(),Y412)</f>
        <v>#N/A</v>
      </c>
    </row>
    <row r="413" customFormat="false" ht="15" hidden="false" customHeight="false" outlineLevel="0" collapsed="false">
      <c r="A413" s="10"/>
      <c r="B413" s="10"/>
      <c r="C413" s="7"/>
      <c r="D413" s="7"/>
      <c r="E413" s="7"/>
      <c r="F413" s="7"/>
      <c r="G413" s="11"/>
      <c r="H413" s="12"/>
      <c r="I413" s="12"/>
      <c r="J413" s="12"/>
      <c r="K413" s="5"/>
      <c r="L413" s="5"/>
      <c r="M413" s="5"/>
      <c r="N413" s="7"/>
      <c r="O413" s="7"/>
      <c r="P413" s="13" t="str">
        <f aca="false">IF(C413="","",IF(ISNUMBER(SEARCH("JPY",C413)),100,10000))</f>
        <v/>
      </c>
      <c r="Q413" s="14" t="str">
        <f aca="false">IF(OR(C413="",H413="",J413=""),"",ROUND((J413-H413)*P413*IF(D413="Short",-1,1),1))</f>
        <v/>
      </c>
      <c r="R413" s="14" t="str">
        <f aca="false">IF(OR(C413="",H413="",I413=""),"",ROUND(ABS(H413-I413)*P413,1))</f>
        <v/>
      </c>
      <c r="S413" s="15" t="str">
        <f aca="false">IF(OR(R413="",G413="",K413=""),"",R413*K413*G413)</f>
        <v/>
      </c>
      <c r="T413" s="15" t="str">
        <f aca="false">IF(OR(Q413="",G413="",K413=""),"",Q413*K413*G413)</f>
        <v/>
      </c>
      <c r="U413" s="15" t="str">
        <f aca="false">IF(T413="","",T413+N(L413)-N(M413))</f>
        <v/>
      </c>
      <c r="V413" s="16" t="str">
        <f aca="false">IF(OR(U413="",N(S413)=0),"",U413/S413)</f>
        <v/>
      </c>
      <c r="W413" s="13" t="str">
        <f aca="false">IF(U413="","",COUNT($U$7:U413))</f>
        <v/>
      </c>
      <c r="X413" s="17" t="str">
        <f aca="false">IF(U413="","",DATE(YEAR(IF(B413="",A413,B413)),MONTH(IF(B413="",A413,B413)),1))</f>
        <v/>
      </c>
      <c r="Y413" s="15" t="str">
        <f aca="false">IF(U413="","",N($C$3)+SUM($U$7:U413))</f>
        <v/>
      </c>
      <c r="Z413" s="15" t="str">
        <f aca="false">IF(Y413="","",Y413-MAX(N($C$3),MAX($Y$7:Y413)))</f>
        <v/>
      </c>
      <c r="AA413" s="13" t="str">
        <f aca="false">IF(U413="","",IF(U413&gt;0,"Win",IF(U413&lt;0,"Loss","Scratch")))</f>
        <v/>
      </c>
      <c r="AB413" s="18" t="e">
        <f aca="false">IF(W413="",NA(),W413)</f>
        <v>#N/A</v>
      </c>
      <c r="AC413" s="19" t="e">
        <f aca="false">IF(W413="",NA(),Y413)</f>
        <v>#N/A</v>
      </c>
    </row>
    <row r="414" customFormat="false" ht="15" hidden="false" customHeight="false" outlineLevel="0" collapsed="false">
      <c r="A414" s="10"/>
      <c r="B414" s="10"/>
      <c r="C414" s="7"/>
      <c r="D414" s="7"/>
      <c r="E414" s="7"/>
      <c r="F414" s="7"/>
      <c r="G414" s="11"/>
      <c r="H414" s="12"/>
      <c r="I414" s="12"/>
      <c r="J414" s="12"/>
      <c r="K414" s="5"/>
      <c r="L414" s="5"/>
      <c r="M414" s="5"/>
      <c r="N414" s="7"/>
      <c r="O414" s="7"/>
      <c r="P414" s="13" t="str">
        <f aca="false">IF(C414="","",IF(ISNUMBER(SEARCH("JPY",C414)),100,10000))</f>
        <v/>
      </c>
      <c r="Q414" s="14" t="str">
        <f aca="false">IF(OR(C414="",H414="",J414=""),"",ROUND((J414-H414)*P414*IF(D414="Short",-1,1),1))</f>
        <v/>
      </c>
      <c r="R414" s="14" t="str">
        <f aca="false">IF(OR(C414="",H414="",I414=""),"",ROUND(ABS(H414-I414)*P414,1))</f>
        <v/>
      </c>
      <c r="S414" s="15" t="str">
        <f aca="false">IF(OR(R414="",G414="",K414=""),"",R414*K414*G414)</f>
        <v/>
      </c>
      <c r="T414" s="15" t="str">
        <f aca="false">IF(OR(Q414="",G414="",K414=""),"",Q414*K414*G414)</f>
        <v/>
      </c>
      <c r="U414" s="15" t="str">
        <f aca="false">IF(T414="","",T414+N(L414)-N(M414))</f>
        <v/>
      </c>
      <c r="V414" s="16" t="str">
        <f aca="false">IF(OR(U414="",N(S414)=0),"",U414/S414)</f>
        <v/>
      </c>
      <c r="W414" s="13" t="str">
        <f aca="false">IF(U414="","",COUNT($U$7:U414))</f>
        <v/>
      </c>
      <c r="X414" s="17" t="str">
        <f aca="false">IF(U414="","",DATE(YEAR(IF(B414="",A414,B414)),MONTH(IF(B414="",A414,B414)),1))</f>
        <v/>
      </c>
      <c r="Y414" s="15" t="str">
        <f aca="false">IF(U414="","",N($C$3)+SUM($U$7:U414))</f>
        <v/>
      </c>
      <c r="Z414" s="15" t="str">
        <f aca="false">IF(Y414="","",Y414-MAX(N($C$3),MAX($Y$7:Y414)))</f>
        <v/>
      </c>
      <c r="AA414" s="13" t="str">
        <f aca="false">IF(U414="","",IF(U414&gt;0,"Win",IF(U414&lt;0,"Loss","Scratch")))</f>
        <v/>
      </c>
      <c r="AB414" s="18" t="e">
        <f aca="false">IF(W414="",NA(),W414)</f>
        <v>#N/A</v>
      </c>
      <c r="AC414" s="19" t="e">
        <f aca="false">IF(W414="",NA(),Y414)</f>
        <v>#N/A</v>
      </c>
    </row>
    <row r="415" customFormat="false" ht="15" hidden="false" customHeight="false" outlineLevel="0" collapsed="false">
      <c r="A415" s="10"/>
      <c r="B415" s="10"/>
      <c r="C415" s="7"/>
      <c r="D415" s="7"/>
      <c r="E415" s="7"/>
      <c r="F415" s="7"/>
      <c r="G415" s="11"/>
      <c r="H415" s="12"/>
      <c r="I415" s="12"/>
      <c r="J415" s="12"/>
      <c r="K415" s="5"/>
      <c r="L415" s="5"/>
      <c r="M415" s="5"/>
      <c r="N415" s="7"/>
      <c r="O415" s="7"/>
      <c r="P415" s="13" t="str">
        <f aca="false">IF(C415="","",IF(ISNUMBER(SEARCH("JPY",C415)),100,10000))</f>
        <v/>
      </c>
      <c r="Q415" s="14" t="str">
        <f aca="false">IF(OR(C415="",H415="",J415=""),"",ROUND((J415-H415)*P415*IF(D415="Short",-1,1),1))</f>
        <v/>
      </c>
      <c r="R415" s="14" t="str">
        <f aca="false">IF(OR(C415="",H415="",I415=""),"",ROUND(ABS(H415-I415)*P415,1))</f>
        <v/>
      </c>
      <c r="S415" s="15" t="str">
        <f aca="false">IF(OR(R415="",G415="",K415=""),"",R415*K415*G415)</f>
        <v/>
      </c>
      <c r="T415" s="15" t="str">
        <f aca="false">IF(OR(Q415="",G415="",K415=""),"",Q415*K415*G415)</f>
        <v/>
      </c>
      <c r="U415" s="15" t="str">
        <f aca="false">IF(T415="","",T415+N(L415)-N(M415))</f>
        <v/>
      </c>
      <c r="V415" s="16" t="str">
        <f aca="false">IF(OR(U415="",N(S415)=0),"",U415/S415)</f>
        <v/>
      </c>
      <c r="W415" s="13" t="str">
        <f aca="false">IF(U415="","",COUNT($U$7:U415))</f>
        <v/>
      </c>
      <c r="X415" s="17" t="str">
        <f aca="false">IF(U415="","",DATE(YEAR(IF(B415="",A415,B415)),MONTH(IF(B415="",A415,B415)),1))</f>
        <v/>
      </c>
      <c r="Y415" s="15" t="str">
        <f aca="false">IF(U415="","",N($C$3)+SUM($U$7:U415))</f>
        <v/>
      </c>
      <c r="Z415" s="15" t="str">
        <f aca="false">IF(Y415="","",Y415-MAX(N($C$3),MAX($Y$7:Y415)))</f>
        <v/>
      </c>
      <c r="AA415" s="13" t="str">
        <f aca="false">IF(U415="","",IF(U415&gt;0,"Win",IF(U415&lt;0,"Loss","Scratch")))</f>
        <v/>
      </c>
      <c r="AB415" s="18" t="e">
        <f aca="false">IF(W415="",NA(),W415)</f>
        <v>#N/A</v>
      </c>
      <c r="AC415" s="19" t="e">
        <f aca="false">IF(W415="",NA(),Y415)</f>
        <v>#N/A</v>
      </c>
    </row>
    <row r="416" customFormat="false" ht="15" hidden="false" customHeight="false" outlineLevel="0" collapsed="false">
      <c r="A416" s="10"/>
      <c r="B416" s="10"/>
      <c r="C416" s="7"/>
      <c r="D416" s="7"/>
      <c r="E416" s="7"/>
      <c r="F416" s="7"/>
      <c r="G416" s="11"/>
      <c r="H416" s="12"/>
      <c r="I416" s="12"/>
      <c r="J416" s="12"/>
      <c r="K416" s="5"/>
      <c r="L416" s="5"/>
      <c r="M416" s="5"/>
      <c r="N416" s="7"/>
      <c r="O416" s="7"/>
      <c r="P416" s="13" t="str">
        <f aca="false">IF(C416="","",IF(ISNUMBER(SEARCH("JPY",C416)),100,10000))</f>
        <v/>
      </c>
      <c r="Q416" s="14" t="str">
        <f aca="false">IF(OR(C416="",H416="",J416=""),"",ROUND((J416-H416)*P416*IF(D416="Short",-1,1),1))</f>
        <v/>
      </c>
      <c r="R416" s="14" t="str">
        <f aca="false">IF(OR(C416="",H416="",I416=""),"",ROUND(ABS(H416-I416)*P416,1))</f>
        <v/>
      </c>
      <c r="S416" s="15" t="str">
        <f aca="false">IF(OR(R416="",G416="",K416=""),"",R416*K416*G416)</f>
        <v/>
      </c>
      <c r="T416" s="15" t="str">
        <f aca="false">IF(OR(Q416="",G416="",K416=""),"",Q416*K416*G416)</f>
        <v/>
      </c>
      <c r="U416" s="15" t="str">
        <f aca="false">IF(T416="","",T416+N(L416)-N(M416))</f>
        <v/>
      </c>
      <c r="V416" s="16" t="str">
        <f aca="false">IF(OR(U416="",N(S416)=0),"",U416/S416)</f>
        <v/>
      </c>
      <c r="W416" s="13" t="str">
        <f aca="false">IF(U416="","",COUNT($U$7:U416))</f>
        <v/>
      </c>
      <c r="X416" s="17" t="str">
        <f aca="false">IF(U416="","",DATE(YEAR(IF(B416="",A416,B416)),MONTH(IF(B416="",A416,B416)),1))</f>
        <v/>
      </c>
      <c r="Y416" s="15" t="str">
        <f aca="false">IF(U416="","",N($C$3)+SUM($U$7:U416))</f>
        <v/>
      </c>
      <c r="Z416" s="15" t="str">
        <f aca="false">IF(Y416="","",Y416-MAX(N($C$3),MAX($Y$7:Y416)))</f>
        <v/>
      </c>
      <c r="AA416" s="13" t="str">
        <f aca="false">IF(U416="","",IF(U416&gt;0,"Win",IF(U416&lt;0,"Loss","Scratch")))</f>
        <v/>
      </c>
      <c r="AB416" s="18" t="e">
        <f aca="false">IF(W416="",NA(),W416)</f>
        <v>#N/A</v>
      </c>
      <c r="AC416" s="19" t="e">
        <f aca="false">IF(W416="",NA(),Y416)</f>
        <v>#N/A</v>
      </c>
    </row>
    <row r="417" customFormat="false" ht="15" hidden="false" customHeight="false" outlineLevel="0" collapsed="false">
      <c r="A417" s="10"/>
      <c r="B417" s="10"/>
      <c r="C417" s="7"/>
      <c r="D417" s="7"/>
      <c r="E417" s="7"/>
      <c r="F417" s="7"/>
      <c r="G417" s="11"/>
      <c r="H417" s="12"/>
      <c r="I417" s="12"/>
      <c r="J417" s="12"/>
      <c r="K417" s="5"/>
      <c r="L417" s="5"/>
      <c r="M417" s="5"/>
      <c r="N417" s="7"/>
      <c r="O417" s="7"/>
      <c r="P417" s="13" t="str">
        <f aca="false">IF(C417="","",IF(ISNUMBER(SEARCH("JPY",C417)),100,10000))</f>
        <v/>
      </c>
      <c r="Q417" s="14" t="str">
        <f aca="false">IF(OR(C417="",H417="",J417=""),"",ROUND((J417-H417)*P417*IF(D417="Short",-1,1),1))</f>
        <v/>
      </c>
      <c r="R417" s="14" t="str">
        <f aca="false">IF(OR(C417="",H417="",I417=""),"",ROUND(ABS(H417-I417)*P417,1))</f>
        <v/>
      </c>
      <c r="S417" s="15" t="str">
        <f aca="false">IF(OR(R417="",G417="",K417=""),"",R417*K417*G417)</f>
        <v/>
      </c>
      <c r="T417" s="15" t="str">
        <f aca="false">IF(OR(Q417="",G417="",K417=""),"",Q417*K417*G417)</f>
        <v/>
      </c>
      <c r="U417" s="15" t="str">
        <f aca="false">IF(T417="","",T417+N(L417)-N(M417))</f>
        <v/>
      </c>
      <c r="V417" s="16" t="str">
        <f aca="false">IF(OR(U417="",N(S417)=0),"",U417/S417)</f>
        <v/>
      </c>
      <c r="W417" s="13" t="str">
        <f aca="false">IF(U417="","",COUNT($U$7:U417))</f>
        <v/>
      </c>
      <c r="X417" s="17" t="str">
        <f aca="false">IF(U417="","",DATE(YEAR(IF(B417="",A417,B417)),MONTH(IF(B417="",A417,B417)),1))</f>
        <v/>
      </c>
      <c r="Y417" s="15" t="str">
        <f aca="false">IF(U417="","",N($C$3)+SUM($U$7:U417))</f>
        <v/>
      </c>
      <c r="Z417" s="15" t="str">
        <f aca="false">IF(Y417="","",Y417-MAX(N($C$3),MAX($Y$7:Y417)))</f>
        <v/>
      </c>
      <c r="AA417" s="13" t="str">
        <f aca="false">IF(U417="","",IF(U417&gt;0,"Win",IF(U417&lt;0,"Loss","Scratch")))</f>
        <v/>
      </c>
      <c r="AB417" s="18" t="e">
        <f aca="false">IF(W417="",NA(),W417)</f>
        <v>#N/A</v>
      </c>
      <c r="AC417" s="19" t="e">
        <f aca="false">IF(W417="",NA(),Y417)</f>
        <v>#N/A</v>
      </c>
    </row>
    <row r="418" customFormat="false" ht="15" hidden="false" customHeight="false" outlineLevel="0" collapsed="false">
      <c r="A418" s="10"/>
      <c r="B418" s="10"/>
      <c r="C418" s="7"/>
      <c r="D418" s="7"/>
      <c r="E418" s="7"/>
      <c r="F418" s="7"/>
      <c r="G418" s="11"/>
      <c r="H418" s="12"/>
      <c r="I418" s="12"/>
      <c r="J418" s="12"/>
      <c r="K418" s="5"/>
      <c r="L418" s="5"/>
      <c r="M418" s="5"/>
      <c r="N418" s="7"/>
      <c r="O418" s="7"/>
      <c r="P418" s="13" t="str">
        <f aca="false">IF(C418="","",IF(ISNUMBER(SEARCH("JPY",C418)),100,10000))</f>
        <v/>
      </c>
      <c r="Q418" s="14" t="str">
        <f aca="false">IF(OR(C418="",H418="",J418=""),"",ROUND((J418-H418)*P418*IF(D418="Short",-1,1),1))</f>
        <v/>
      </c>
      <c r="R418" s="14" t="str">
        <f aca="false">IF(OR(C418="",H418="",I418=""),"",ROUND(ABS(H418-I418)*P418,1))</f>
        <v/>
      </c>
      <c r="S418" s="15" t="str">
        <f aca="false">IF(OR(R418="",G418="",K418=""),"",R418*K418*G418)</f>
        <v/>
      </c>
      <c r="T418" s="15" t="str">
        <f aca="false">IF(OR(Q418="",G418="",K418=""),"",Q418*K418*G418)</f>
        <v/>
      </c>
      <c r="U418" s="15" t="str">
        <f aca="false">IF(T418="","",T418+N(L418)-N(M418))</f>
        <v/>
      </c>
      <c r="V418" s="16" t="str">
        <f aca="false">IF(OR(U418="",N(S418)=0),"",U418/S418)</f>
        <v/>
      </c>
      <c r="W418" s="13" t="str">
        <f aca="false">IF(U418="","",COUNT($U$7:U418))</f>
        <v/>
      </c>
      <c r="X418" s="17" t="str">
        <f aca="false">IF(U418="","",DATE(YEAR(IF(B418="",A418,B418)),MONTH(IF(B418="",A418,B418)),1))</f>
        <v/>
      </c>
      <c r="Y418" s="15" t="str">
        <f aca="false">IF(U418="","",N($C$3)+SUM($U$7:U418))</f>
        <v/>
      </c>
      <c r="Z418" s="15" t="str">
        <f aca="false">IF(Y418="","",Y418-MAX(N($C$3),MAX($Y$7:Y418)))</f>
        <v/>
      </c>
      <c r="AA418" s="13" t="str">
        <f aca="false">IF(U418="","",IF(U418&gt;0,"Win",IF(U418&lt;0,"Loss","Scratch")))</f>
        <v/>
      </c>
      <c r="AB418" s="18" t="e">
        <f aca="false">IF(W418="",NA(),W418)</f>
        <v>#N/A</v>
      </c>
      <c r="AC418" s="19" t="e">
        <f aca="false">IF(W418="",NA(),Y418)</f>
        <v>#N/A</v>
      </c>
    </row>
    <row r="419" customFormat="false" ht="15" hidden="false" customHeight="false" outlineLevel="0" collapsed="false">
      <c r="A419" s="10"/>
      <c r="B419" s="10"/>
      <c r="C419" s="7"/>
      <c r="D419" s="7"/>
      <c r="E419" s="7"/>
      <c r="F419" s="7"/>
      <c r="G419" s="11"/>
      <c r="H419" s="12"/>
      <c r="I419" s="12"/>
      <c r="J419" s="12"/>
      <c r="K419" s="5"/>
      <c r="L419" s="5"/>
      <c r="M419" s="5"/>
      <c r="N419" s="7"/>
      <c r="O419" s="7"/>
      <c r="P419" s="13" t="str">
        <f aca="false">IF(C419="","",IF(ISNUMBER(SEARCH("JPY",C419)),100,10000))</f>
        <v/>
      </c>
      <c r="Q419" s="14" t="str">
        <f aca="false">IF(OR(C419="",H419="",J419=""),"",ROUND((J419-H419)*P419*IF(D419="Short",-1,1),1))</f>
        <v/>
      </c>
      <c r="R419" s="14" t="str">
        <f aca="false">IF(OR(C419="",H419="",I419=""),"",ROUND(ABS(H419-I419)*P419,1))</f>
        <v/>
      </c>
      <c r="S419" s="15" t="str">
        <f aca="false">IF(OR(R419="",G419="",K419=""),"",R419*K419*G419)</f>
        <v/>
      </c>
      <c r="T419" s="15" t="str">
        <f aca="false">IF(OR(Q419="",G419="",K419=""),"",Q419*K419*G419)</f>
        <v/>
      </c>
      <c r="U419" s="15" t="str">
        <f aca="false">IF(T419="","",T419+N(L419)-N(M419))</f>
        <v/>
      </c>
      <c r="V419" s="16" t="str">
        <f aca="false">IF(OR(U419="",N(S419)=0),"",U419/S419)</f>
        <v/>
      </c>
      <c r="W419" s="13" t="str">
        <f aca="false">IF(U419="","",COUNT($U$7:U419))</f>
        <v/>
      </c>
      <c r="X419" s="17" t="str">
        <f aca="false">IF(U419="","",DATE(YEAR(IF(B419="",A419,B419)),MONTH(IF(B419="",A419,B419)),1))</f>
        <v/>
      </c>
      <c r="Y419" s="15" t="str">
        <f aca="false">IF(U419="","",N($C$3)+SUM($U$7:U419))</f>
        <v/>
      </c>
      <c r="Z419" s="15" t="str">
        <f aca="false">IF(Y419="","",Y419-MAX(N($C$3),MAX($Y$7:Y419)))</f>
        <v/>
      </c>
      <c r="AA419" s="13" t="str">
        <f aca="false">IF(U419="","",IF(U419&gt;0,"Win",IF(U419&lt;0,"Loss","Scratch")))</f>
        <v/>
      </c>
      <c r="AB419" s="18" t="e">
        <f aca="false">IF(W419="",NA(),W419)</f>
        <v>#N/A</v>
      </c>
      <c r="AC419" s="19" t="e">
        <f aca="false">IF(W419="",NA(),Y419)</f>
        <v>#N/A</v>
      </c>
    </row>
    <row r="420" customFormat="false" ht="15" hidden="false" customHeight="false" outlineLevel="0" collapsed="false">
      <c r="A420" s="10"/>
      <c r="B420" s="10"/>
      <c r="C420" s="7"/>
      <c r="D420" s="7"/>
      <c r="E420" s="7"/>
      <c r="F420" s="7"/>
      <c r="G420" s="11"/>
      <c r="H420" s="12"/>
      <c r="I420" s="12"/>
      <c r="J420" s="12"/>
      <c r="K420" s="5"/>
      <c r="L420" s="5"/>
      <c r="M420" s="5"/>
      <c r="N420" s="7"/>
      <c r="O420" s="7"/>
      <c r="P420" s="13" t="str">
        <f aca="false">IF(C420="","",IF(ISNUMBER(SEARCH("JPY",C420)),100,10000))</f>
        <v/>
      </c>
      <c r="Q420" s="14" t="str">
        <f aca="false">IF(OR(C420="",H420="",J420=""),"",ROUND((J420-H420)*P420*IF(D420="Short",-1,1),1))</f>
        <v/>
      </c>
      <c r="R420" s="14" t="str">
        <f aca="false">IF(OR(C420="",H420="",I420=""),"",ROUND(ABS(H420-I420)*P420,1))</f>
        <v/>
      </c>
      <c r="S420" s="15" t="str">
        <f aca="false">IF(OR(R420="",G420="",K420=""),"",R420*K420*G420)</f>
        <v/>
      </c>
      <c r="T420" s="15" t="str">
        <f aca="false">IF(OR(Q420="",G420="",K420=""),"",Q420*K420*G420)</f>
        <v/>
      </c>
      <c r="U420" s="15" t="str">
        <f aca="false">IF(T420="","",T420+N(L420)-N(M420))</f>
        <v/>
      </c>
      <c r="V420" s="16" t="str">
        <f aca="false">IF(OR(U420="",N(S420)=0),"",U420/S420)</f>
        <v/>
      </c>
      <c r="W420" s="13" t="str">
        <f aca="false">IF(U420="","",COUNT($U$7:U420))</f>
        <v/>
      </c>
      <c r="X420" s="17" t="str">
        <f aca="false">IF(U420="","",DATE(YEAR(IF(B420="",A420,B420)),MONTH(IF(B420="",A420,B420)),1))</f>
        <v/>
      </c>
      <c r="Y420" s="15" t="str">
        <f aca="false">IF(U420="","",N($C$3)+SUM($U$7:U420))</f>
        <v/>
      </c>
      <c r="Z420" s="15" t="str">
        <f aca="false">IF(Y420="","",Y420-MAX(N($C$3),MAX($Y$7:Y420)))</f>
        <v/>
      </c>
      <c r="AA420" s="13" t="str">
        <f aca="false">IF(U420="","",IF(U420&gt;0,"Win",IF(U420&lt;0,"Loss","Scratch")))</f>
        <v/>
      </c>
      <c r="AB420" s="18" t="e">
        <f aca="false">IF(W420="",NA(),W420)</f>
        <v>#N/A</v>
      </c>
      <c r="AC420" s="19" t="e">
        <f aca="false">IF(W420="",NA(),Y420)</f>
        <v>#N/A</v>
      </c>
    </row>
    <row r="421" customFormat="false" ht="15" hidden="false" customHeight="false" outlineLevel="0" collapsed="false">
      <c r="A421" s="10"/>
      <c r="B421" s="10"/>
      <c r="C421" s="7"/>
      <c r="D421" s="7"/>
      <c r="E421" s="7"/>
      <c r="F421" s="7"/>
      <c r="G421" s="11"/>
      <c r="H421" s="12"/>
      <c r="I421" s="12"/>
      <c r="J421" s="12"/>
      <c r="K421" s="5"/>
      <c r="L421" s="5"/>
      <c r="M421" s="5"/>
      <c r="N421" s="7"/>
      <c r="O421" s="7"/>
      <c r="P421" s="13" t="str">
        <f aca="false">IF(C421="","",IF(ISNUMBER(SEARCH("JPY",C421)),100,10000))</f>
        <v/>
      </c>
      <c r="Q421" s="14" t="str">
        <f aca="false">IF(OR(C421="",H421="",J421=""),"",ROUND((J421-H421)*P421*IF(D421="Short",-1,1),1))</f>
        <v/>
      </c>
      <c r="R421" s="14" t="str">
        <f aca="false">IF(OR(C421="",H421="",I421=""),"",ROUND(ABS(H421-I421)*P421,1))</f>
        <v/>
      </c>
      <c r="S421" s="15" t="str">
        <f aca="false">IF(OR(R421="",G421="",K421=""),"",R421*K421*G421)</f>
        <v/>
      </c>
      <c r="T421" s="15" t="str">
        <f aca="false">IF(OR(Q421="",G421="",K421=""),"",Q421*K421*G421)</f>
        <v/>
      </c>
      <c r="U421" s="15" t="str">
        <f aca="false">IF(T421="","",T421+N(L421)-N(M421))</f>
        <v/>
      </c>
      <c r="V421" s="16" t="str">
        <f aca="false">IF(OR(U421="",N(S421)=0),"",U421/S421)</f>
        <v/>
      </c>
      <c r="W421" s="13" t="str">
        <f aca="false">IF(U421="","",COUNT($U$7:U421))</f>
        <v/>
      </c>
      <c r="X421" s="17" t="str">
        <f aca="false">IF(U421="","",DATE(YEAR(IF(B421="",A421,B421)),MONTH(IF(B421="",A421,B421)),1))</f>
        <v/>
      </c>
      <c r="Y421" s="15" t="str">
        <f aca="false">IF(U421="","",N($C$3)+SUM($U$7:U421))</f>
        <v/>
      </c>
      <c r="Z421" s="15" t="str">
        <f aca="false">IF(Y421="","",Y421-MAX(N($C$3),MAX($Y$7:Y421)))</f>
        <v/>
      </c>
      <c r="AA421" s="13" t="str">
        <f aca="false">IF(U421="","",IF(U421&gt;0,"Win",IF(U421&lt;0,"Loss","Scratch")))</f>
        <v/>
      </c>
      <c r="AB421" s="18" t="e">
        <f aca="false">IF(W421="",NA(),W421)</f>
        <v>#N/A</v>
      </c>
      <c r="AC421" s="19" t="e">
        <f aca="false">IF(W421="",NA(),Y421)</f>
        <v>#N/A</v>
      </c>
    </row>
    <row r="422" customFormat="false" ht="15" hidden="false" customHeight="false" outlineLevel="0" collapsed="false">
      <c r="A422" s="10"/>
      <c r="B422" s="10"/>
      <c r="C422" s="7"/>
      <c r="D422" s="7"/>
      <c r="E422" s="7"/>
      <c r="F422" s="7"/>
      <c r="G422" s="11"/>
      <c r="H422" s="12"/>
      <c r="I422" s="12"/>
      <c r="J422" s="12"/>
      <c r="K422" s="5"/>
      <c r="L422" s="5"/>
      <c r="M422" s="5"/>
      <c r="N422" s="7"/>
      <c r="O422" s="7"/>
      <c r="P422" s="13" t="str">
        <f aca="false">IF(C422="","",IF(ISNUMBER(SEARCH("JPY",C422)),100,10000))</f>
        <v/>
      </c>
      <c r="Q422" s="14" t="str">
        <f aca="false">IF(OR(C422="",H422="",J422=""),"",ROUND((J422-H422)*P422*IF(D422="Short",-1,1),1))</f>
        <v/>
      </c>
      <c r="R422" s="14" t="str">
        <f aca="false">IF(OR(C422="",H422="",I422=""),"",ROUND(ABS(H422-I422)*P422,1))</f>
        <v/>
      </c>
      <c r="S422" s="15" t="str">
        <f aca="false">IF(OR(R422="",G422="",K422=""),"",R422*K422*G422)</f>
        <v/>
      </c>
      <c r="T422" s="15" t="str">
        <f aca="false">IF(OR(Q422="",G422="",K422=""),"",Q422*K422*G422)</f>
        <v/>
      </c>
      <c r="U422" s="15" t="str">
        <f aca="false">IF(T422="","",T422+N(L422)-N(M422))</f>
        <v/>
      </c>
      <c r="V422" s="16" t="str">
        <f aca="false">IF(OR(U422="",N(S422)=0),"",U422/S422)</f>
        <v/>
      </c>
      <c r="W422" s="13" t="str">
        <f aca="false">IF(U422="","",COUNT($U$7:U422))</f>
        <v/>
      </c>
      <c r="X422" s="17" t="str">
        <f aca="false">IF(U422="","",DATE(YEAR(IF(B422="",A422,B422)),MONTH(IF(B422="",A422,B422)),1))</f>
        <v/>
      </c>
      <c r="Y422" s="15" t="str">
        <f aca="false">IF(U422="","",N($C$3)+SUM($U$7:U422))</f>
        <v/>
      </c>
      <c r="Z422" s="15" t="str">
        <f aca="false">IF(Y422="","",Y422-MAX(N($C$3),MAX($Y$7:Y422)))</f>
        <v/>
      </c>
      <c r="AA422" s="13" t="str">
        <f aca="false">IF(U422="","",IF(U422&gt;0,"Win",IF(U422&lt;0,"Loss","Scratch")))</f>
        <v/>
      </c>
      <c r="AB422" s="18" t="e">
        <f aca="false">IF(W422="",NA(),W422)</f>
        <v>#N/A</v>
      </c>
      <c r="AC422" s="19" t="e">
        <f aca="false">IF(W422="",NA(),Y422)</f>
        <v>#N/A</v>
      </c>
    </row>
    <row r="423" customFormat="false" ht="15" hidden="false" customHeight="false" outlineLevel="0" collapsed="false">
      <c r="A423" s="10"/>
      <c r="B423" s="10"/>
      <c r="C423" s="7"/>
      <c r="D423" s="7"/>
      <c r="E423" s="7"/>
      <c r="F423" s="7"/>
      <c r="G423" s="11"/>
      <c r="H423" s="12"/>
      <c r="I423" s="12"/>
      <c r="J423" s="12"/>
      <c r="K423" s="5"/>
      <c r="L423" s="5"/>
      <c r="M423" s="5"/>
      <c r="N423" s="7"/>
      <c r="O423" s="7"/>
      <c r="P423" s="13" t="str">
        <f aca="false">IF(C423="","",IF(ISNUMBER(SEARCH("JPY",C423)),100,10000))</f>
        <v/>
      </c>
      <c r="Q423" s="14" t="str">
        <f aca="false">IF(OR(C423="",H423="",J423=""),"",ROUND((J423-H423)*P423*IF(D423="Short",-1,1),1))</f>
        <v/>
      </c>
      <c r="R423" s="14" t="str">
        <f aca="false">IF(OR(C423="",H423="",I423=""),"",ROUND(ABS(H423-I423)*P423,1))</f>
        <v/>
      </c>
      <c r="S423" s="15" t="str">
        <f aca="false">IF(OR(R423="",G423="",K423=""),"",R423*K423*G423)</f>
        <v/>
      </c>
      <c r="T423" s="15" t="str">
        <f aca="false">IF(OR(Q423="",G423="",K423=""),"",Q423*K423*G423)</f>
        <v/>
      </c>
      <c r="U423" s="15" t="str">
        <f aca="false">IF(T423="","",T423+N(L423)-N(M423))</f>
        <v/>
      </c>
      <c r="V423" s="16" t="str">
        <f aca="false">IF(OR(U423="",N(S423)=0),"",U423/S423)</f>
        <v/>
      </c>
      <c r="W423" s="13" t="str">
        <f aca="false">IF(U423="","",COUNT($U$7:U423))</f>
        <v/>
      </c>
      <c r="X423" s="17" t="str">
        <f aca="false">IF(U423="","",DATE(YEAR(IF(B423="",A423,B423)),MONTH(IF(B423="",A423,B423)),1))</f>
        <v/>
      </c>
      <c r="Y423" s="15" t="str">
        <f aca="false">IF(U423="","",N($C$3)+SUM($U$7:U423))</f>
        <v/>
      </c>
      <c r="Z423" s="15" t="str">
        <f aca="false">IF(Y423="","",Y423-MAX(N($C$3),MAX($Y$7:Y423)))</f>
        <v/>
      </c>
      <c r="AA423" s="13" t="str">
        <f aca="false">IF(U423="","",IF(U423&gt;0,"Win",IF(U423&lt;0,"Loss","Scratch")))</f>
        <v/>
      </c>
      <c r="AB423" s="18" t="e">
        <f aca="false">IF(W423="",NA(),W423)</f>
        <v>#N/A</v>
      </c>
      <c r="AC423" s="19" t="e">
        <f aca="false">IF(W423="",NA(),Y423)</f>
        <v>#N/A</v>
      </c>
    </row>
    <row r="424" customFormat="false" ht="15" hidden="false" customHeight="false" outlineLevel="0" collapsed="false">
      <c r="A424" s="10"/>
      <c r="B424" s="10"/>
      <c r="C424" s="7"/>
      <c r="D424" s="7"/>
      <c r="E424" s="7"/>
      <c r="F424" s="7"/>
      <c r="G424" s="11"/>
      <c r="H424" s="12"/>
      <c r="I424" s="12"/>
      <c r="J424" s="12"/>
      <c r="K424" s="5"/>
      <c r="L424" s="5"/>
      <c r="M424" s="5"/>
      <c r="N424" s="7"/>
      <c r="O424" s="7"/>
      <c r="P424" s="13" t="str">
        <f aca="false">IF(C424="","",IF(ISNUMBER(SEARCH("JPY",C424)),100,10000))</f>
        <v/>
      </c>
      <c r="Q424" s="14" t="str">
        <f aca="false">IF(OR(C424="",H424="",J424=""),"",ROUND((J424-H424)*P424*IF(D424="Short",-1,1),1))</f>
        <v/>
      </c>
      <c r="R424" s="14" t="str">
        <f aca="false">IF(OR(C424="",H424="",I424=""),"",ROUND(ABS(H424-I424)*P424,1))</f>
        <v/>
      </c>
      <c r="S424" s="15" t="str">
        <f aca="false">IF(OR(R424="",G424="",K424=""),"",R424*K424*G424)</f>
        <v/>
      </c>
      <c r="T424" s="15" t="str">
        <f aca="false">IF(OR(Q424="",G424="",K424=""),"",Q424*K424*G424)</f>
        <v/>
      </c>
      <c r="U424" s="15" t="str">
        <f aca="false">IF(T424="","",T424+N(L424)-N(M424))</f>
        <v/>
      </c>
      <c r="V424" s="16" t="str">
        <f aca="false">IF(OR(U424="",N(S424)=0),"",U424/S424)</f>
        <v/>
      </c>
      <c r="W424" s="13" t="str">
        <f aca="false">IF(U424="","",COUNT($U$7:U424))</f>
        <v/>
      </c>
      <c r="X424" s="17" t="str">
        <f aca="false">IF(U424="","",DATE(YEAR(IF(B424="",A424,B424)),MONTH(IF(B424="",A424,B424)),1))</f>
        <v/>
      </c>
      <c r="Y424" s="15" t="str">
        <f aca="false">IF(U424="","",N($C$3)+SUM($U$7:U424))</f>
        <v/>
      </c>
      <c r="Z424" s="15" t="str">
        <f aca="false">IF(Y424="","",Y424-MAX(N($C$3),MAX($Y$7:Y424)))</f>
        <v/>
      </c>
      <c r="AA424" s="13" t="str">
        <f aca="false">IF(U424="","",IF(U424&gt;0,"Win",IF(U424&lt;0,"Loss","Scratch")))</f>
        <v/>
      </c>
      <c r="AB424" s="18" t="e">
        <f aca="false">IF(W424="",NA(),W424)</f>
        <v>#N/A</v>
      </c>
      <c r="AC424" s="19" t="e">
        <f aca="false">IF(W424="",NA(),Y424)</f>
        <v>#N/A</v>
      </c>
    </row>
    <row r="425" customFormat="false" ht="15" hidden="false" customHeight="false" outlineLevel="0" collapsed="false">
      <c r="A425" s="10"/>
      <c r="B425" s="10"/>
      <c r="C425" s="7"/>
      <c r="D425" s="7"/>
      <c r="E425" s="7"/>
      <c r="F425" s="7"/>
      <c r="G425" s="11"/>
      <c r="H425" s="12"/>
      <c r="I425" s="12"/>
      <c r="J425" s="12"/>
      <c r="K425" s="5"/>
      <c r="L425" s="5"/>
      <c r="M425" s="5"/>
      <c r="N425" s="7"/>
      <c r="O425" s="7"/>
      <c r="P425" s="13" t="str">
        <f aca="false">IF(C425="","",IF(ISNUMBER(SEARCH("JPY",C425)),100,10000))</f>
        <v/>
      </c>
      <c r="Q425" s="14" t="str">
        <f aca="false">IF(OR(C425="",H425="",J425=""),"",ROUND((J425-H425)*P425*IF(D425="Short",-1,1),1))</f>
        <v/>
      </c>
      <c r="R425" s="14" t="str">
        <f aca="false">IF(OR(C425="",H425="",I425=""),"",ROUND(ABS(H425-I425)*P425,1))</f>
        <v/>
      </c>
      <c r="S425" s="15" t="str">
        <f aca="false">IF(OR(R425="",G425="",K425=""),"",R425*K425*G425)</f>
        <v/>
      </c>
      <c r="T425" s="15" t="str">
        <f aca="false">IF(OR(Q425="",G425="",K425=""),"",Q425*K425*G425)</f>
        <v/>
      </c>
      <c r="U425" s="15" t="str">
        <f aca="false">IF(T425="","",T425+N(L425)-N(M425))</f>
        <v/>
      </c>
      <c r="V425" s="16" t="str">
        <f aca="false">IF(OR(U425="",N(S425)=0),"",U425/S425)</f>
        <v/>
      </c>
      <c r="W425" s="13" t="str">
        <f aca="false">IF(U425="","",COUNT($U$7:U425))</f>
        <v/>
      </c>
      <c r="X425" s="17" t="str">
        <f aca="false">IF(U425="","",DATE(YEAR(IF(B425="",A425,B425)),MONTH(IF(B425="",A425,B425)),1))</f>
        <v/>
      </c>
      <c r="Y425" s="15" t="str">
        <f aca="false">IF(U425="","",N($C$3)+SUM($U$7:U425))</f>
        <v/>
      </c>
      <c r="Z425" s="15" t="str">
        <f aca="false">IF(Y425="","",Y425-MAX(N($C$3),MAX($Y$7:Y425)))</f>
        <v/>
      </c>
      <c r="AA425" s="13" t="str">
        <f aca="false">IF(U425="","",IF(U425&gt;0,"Win",IF(U425&lt;0,"Loss","Scratch")))</f>
        <v/>
      </c>
      <c r="AB425" s="18" t="e">
        <f aca="false">IF(W425="",NA(),W425)</f>
        <v>#N/A</v>
      </c>
      <c r="AC425" s="19" t="e">
        <f aca="false">IF(W425="",NA(),Y425)</f>
        <v>#N/A</v>
      </c>
    </row>
    <row r="426" customFormat="false" ht="15" hidden="false" customHeight="false" outlineLevel="0" collapsed="false">
      <c r="A426" s="10"/>
      <c r="B426" s="10"/>
      <c r="C426" s="7"/>
      <c r="D426" s="7"/>
      <c r="E426" s="7"/>
      <c r="F426" s="7"/>
      <c r="G426" s="11"/>
      <c r="H426" s="12"/>
      <c r="I426" s="12"/>
      <c r="J426" s="12"/>
      <c r="K426" s="5"/>
      <c r="L426" s="5"/>
      <c r="M426" s="5"/>
      <c r="N426" s="7"/>
      <c r="O426" s="7"/>
      <c r="P426" s="13" t="str">
        <f aca="false">IF(C426="","",IF(ISNUMBER(SEARCH("JPY",C426)),100,10000))</f>
        <v/>
      </c>
      <c r="Q426" s="14" t="str">
        <f aca="false">IF(OR(C426="",H426="",J426=""),"",ROUND((J426-H426)*P426*IF(D426="Short",-1,1),1))</f>
        <v/>
      </c>
      <c r="R426" s="14" t="str">
        <f aca="false">IF(OR(C426="",H426="",I426=""),"",ROUND(ABS(H426-I426)*P426,1))</f>
        <v/>
      </c>
      <c r="S426" s="15" t="str">
        <f aca="false">IF(OR(R426="",G426="",K426=""),"",R426*K426*G426)</f>
        <v/>
      </c>
      <c r="T426" s="15" t="str">
        <f aca="false">IF(OR(Q426="",G426="",K426=""),"",Q426*K426*G426)</f>
        <v/>
      </c>
      <c r="U426" s="15" t="str">
        <f aca="false">IF(T426="","",T426+N(L426)-N(M426))</f>
        <v/>
      </c>
      <c r="V426" s="16" t="str">
        <f aca="false">IF(OR(U426="",N(S426)=0),"",U426/S426)</f>
        <v/>
      </c>
      <c r="W426" s="13" t="str">
        <f aca="false">IF(U426="","",COUNT($U$7:U426))</f>
        <v/>
      </c>
      <c r="X426" s="17" t="str">
        <f aca="false">IF(U426="","",DATE(YEAR(IF(B426="",A426,B426)),MONTH(IF(B426="",A426,B426)),1))</f>
        <v/>
      </c>
      <c r="Y426" s="15" t="str">
        <f aca="false">IF(U426="","",N($C$3)+SUM($U$7:U426))</f>
        <v/>
      </c>
      <c r="Z426" s="15" t="str">
        <f aca="false">IF(Y426="","",Y426-MAX(N($C$3),MAX($Y$7:Y426)))</f>
        <v/>
      </c>
      <c r="AA426" s="13" t="str">
        <f aca="false">IF(U426="","",IF(U426&gt;0,"Win",IF(U426&lt;0,"Loss","Scratch")))</f>
        <v/>
      </c>
      <c r="AB426" s="18" t="e">
        <f aca="false">IF(W426="",NA(),W426)</f>
        <v>#N/A</v>
      </c>
      <c r="AC426" s="19" t="e">
        <f aca="false">IF(W426="",NA(),Y426)</f>
        <v>#N/A</v>
      </c>
    </row>
    <row r="427" customFormat="false" ht="15" hidden="false" customHeight="false" outlineLevel="0" collapsed="false">
      <c r="A427" s="10"/>
      <c r="B427" s="10"/>
      <c r="C427" s="7"/>
      <c r="D427" s="7"/>
      <c r="E427" s="7"/>
      <c r="F427" s="7"/>
      <c r="G427" s="11"/>
      <c r="H427" s="12"/>
      <c r="I427" s="12"/>
      <c r="J427" s="12"/>
      <c r="K427" s="5"/>
      <c r="L427" s="5"/>
      <c r="M427" s="5"/>
      <c r="N427" s="7"/>
      <c r="O427" s="7"/>
      <c r="P427" s="13" t="str">
        <f aca="false">IF(C427="","",IF(ISNUMBER(SEARCH("JPY",C427)),100,10000))</f>
        <v/>
      </c>
      <c r="Q427" s="14" t="str">
        <f aca="false">IF(OR(C427="",H427="",J427=""),"",ROUND((J427-H427)*P427*IF(D427="Short",-1,1),1))</f>
        <v/>
      </c>
      <c r="R427" s="14" t="str">
        <f aca="false">IF(OR(C427="",H427="",I427=""),"",ROUND(ABS(H427-I427)*P427,1))</f>
        <v/>
      </c>
      <c r="S427" s="15" t="str">
        <f aca="false">IF(OR(R427="",G427="",K427=""),"",R427*K427*G427)</f>
        <v/>
      </c>
      <c r="T427" s="15" t="str">
        <f aca="false">IF(OR(Q427="",G427="",K427=""),"",Q427*K427*G427)</f>
        <v/>
      </c>
      <c r="U427" s="15" t="str">
        <f aca="false">IF(T427="","",T427+N(L427)-N(M427))</f>
        <v/>
      </c>
      <c r="V427" s="16" t="str">
        <f aca="false">IF(OR(U427="",N(S427)=0),"",U427/S427)</f>
        <v/>
      </c>
      <c r="W427" s="13" t="str">
        <f aca="false">IF(U427="","",COUNT($U$7:U427))</f>
        <v/>
      </c>
      <c r="X427" s="17" t="str">
        <f aca="false">IF(U427="","",DATE(YEAR(IF(B427="",A427,B427)),MONTH(IF(B427="",A427,B427)),1))</f>
        <v/>
      </c>
      <c r="Y427" s="15" t="str">
        <f aca="false">IF(U427="","",N($C$3)+SUM($U$7:U427))</f>
        <v/>
      </c>
      <c r="Z427" s="15" t="str">
        <f aca="false">IF(Y427="","",Y427-MAX(N($C$3),MAX($Y$7:Y427)))</f>
        <v/>
      </c>
      <c r="AA427" s="13" t="str">
        <f aca="false">IF(U427="","",IF(U427&gt;0,"Win",IF(U427&lt;0,"Loss","Scratch")))</f>
        <v/>
      </c>
      <c r="AB427" s="18" t="e">
        <f aca="false">IF(W427="",NA(),W427)</f>
        <v>#N/A</v>
      </c>
      <c r="AC427" s="19" t="e">
        <f aca="false">IF(W427="",NA(),Y427)</f>
        <v>#N/A</v>
      </c>
    </row>
    <row r="428" customFormat="false" ht="15" hidden="false" customHeight="false" outlineLevel="0" collapsed="false">
      <c r="A428" s="10"/>
      <c r="B428" s="10"/>
      <c r="C428" s="7"/>
      <c r="D428" s="7"/>
      <c r="E428" s="7"/>
      <c r="F428" s="7"/>
      <c r="G428" s="11"/>
      <c r="H428" s="12"/>
      <c r="I428" s="12"/>
      <c r="J428" s="12"/>
      <c r="K428" s="5"/>
      <c r="L428" s="5"/>
      <c r="M428" s="5"/>
      <c r="N428" s="7"/>
      <c r="O428" s="7"/>
      <c r="P428" s="13" t="str">
        <f aca="false">IF(C428="","",IF(ISNUMBER(SEARCH("JPY",C428)),100,10000))</f>
        <v/>
      </c>
      <c r="Q428" s="14" t="str">
        <f aca="false">IF(OR(C428="",H428="",J428=""),"",ROUND((J428-H428)*P428*IF(D428="Short",-1,1),1))</f>
        <v/>
      </c>
      <c r="R428" s="14" t="str">
        <f aca="false">IF(OR(C428="",H428="",I428=""),"",ROUND(ABS(H428-I428)*P428,1))</f>
        <v/>
      </c>
      <c r="S428" s="15" t="str">
        <f aca="false">IF(OR(R428="",G428="",K428=""),"",R428*K428*G428)</f>
        <v/>
      </c>
      <c r="T428" s="15" t="str">
        <f aca="false">IF(OR(Q428="",G428="",K428=""),"",Q428*K428*G428)</f>
        <v/>
      </c>
      <c r="U428" s="15" t="str">
        <f aca="false">IF(T428="","",T428+N(L428)-N(M428))</f>
        <v/>
      </c>
      <c r="V428" s="16" t="str">
        <f aca="false">IF(OR(U428="",N(S428)=0),"",U428/S428)</f>
        <v/>
      </c>
      <c r="W428" s="13" t="str">
        <f aca="false">IF(U428="","",COUNT($U$7:U428))</f>
        <v/>
      </c>
      <c r="X428" s="17" t="str">
        <f aca="false">IF(U428="","",DATE(YEAR(IF(B428="",A428,B428)),MONTH(IF(B428="",A428,B428)),1))</f>
        <v/>
      </c>
      <c r="Y428" s="15" t="str">
        <f aca="false">IF(U428="","",N($C$3)+SUM($U$7:U428))</f>
        <v/>
      </c>
      <c r="Z428" s="15" t="str">
        <f aca="false">IF(Y428="","",Y428-MAX(N($C$3),MAX($Y$7:Y428)))</f>
        <v/>
      </c>
      <c r="AA428" s="13" t="str">
        <f aca="false">IF(U428="","",IF(U428&gt;0,"Win",IF(U428&lt;0,"Loss","Scratch")))</f>
        <v/>
      </c>
      <c r="AB428" s="18" t="e">
        <f aca="false">IF(W428="",NA(),W428)</f>
        <v>#N/A</v>
      </c>
      <c r="AC428" s="19" t="e">
        <f aca="false">IF(W428="",NA(),Y428)</f>
        <v>#N/A</v>
      </c>
    </row>
    <row r="429" customFormat="false" ht="15" hidden="false" customHeight="false" outlineLevel="0" collapsed="false">
      <c r="A429" s="10"/>
      <c r="B429" s="10"/>
      <c r="C429" s="7"/>
      <c r="D429" s="7"/>
      <c r="E429" s="7"/>
      <c r="F429" s="7"/>
      <c r="G429" s="11"/>
      <c r="H429" s="12"/>
      <c r="I429" s="12"/>
      <c r="J429" s="12"/>
      <c r="K429" s="5"/>
      <c r="L429" s="5"/>
      <c r="M429" s="5"/>
      <c r="N429" s="7"/>
      <c r="O429" s="7"/>
      <c r="P429" s="13" t="str">
        <f aca="false">IF(C429="","",IF(ISNUMBER(SEARCH("JPY",C429)),100,10000))</f>
        <v/>
      </c>
      <c r="Q429" s="14" t="str">
        <f aca="false">IF(OR(C429="",H429="",J429=""),"",ROUND((J429-H429)*P429*IF(D429="Short",-1,1),1))</f>
        <v/>
      </c>
      <c r="R429" s="14" t="str">
        <f aca="false">IF(OR(C429="",H429="",I429=""),"",ROUND(ABS(H429-I429)*P429,1))</f>
        <v/>
      </c>
      <c r="S429" s="15" t="str">
        <f aca="false">IF(OR(R429="",G429="",K429=""),"",R429*K429*G429)</f>
        <v/>
      </c>
      <c r="T429" s="15" t="str">
        <f aca="false">IF(OR(Q429="",G429="",K429=""),"",Q429*K429*G429)</f>
        <v/>
      </c>
      <c r="U429" s="15" t="str">
        <f aca="false">IF(T429="","",T429+N(L429)-N(M429))</f>
        <v/>
      </c>
      <c r="V429" s="16" t="str">
        <f aca="false">IF(OR(U429="",N(S429)=0),"",U429/S429)</f>
        <v/>
      </c>
      <c r="W429" s="13" t="str">
        <f aca="false">IF(U429="","",COUNT($U$7:U429))</f>
        <v/>
      </c>
      <c r="X429" s="17" t="str">
        <f aca="false">IF(U429="","",DATE(YEAR(IF(B429="",A429,B429)),MONTH(IF(B429="",A429,B429)),1))</f>
        <v/>
      </c>
      <c r="Y429" s="15" t="str">
        <f aca="false">IF(U429="","",N($C$3)+SUM($U$7:U429))</f>
        <v/>
      </c>
      <c r="Z429" s="15" t="str">
        <f aca="false">IF(Y429="","",Y429-MAX(N($C$3),MAX($Y$7:Y429)))</f>
        <v/>
      </c>
      <c r="AA429" s="13" t="str">
        <f aca="false">IF(U429="","",IF(U429&gt;0,"Win",IF(U429&lt;0,"Loss","Scratch")))</f>
        <v/>
      </c>
      <c r="AB429" s="18" t="e">
        <f aca="false">IF(W429="",NA(),W429)</f>
        <v>#N/A</v>
      </c>
      <c r="AC429" s="19" t="e">
        <f aca="false">IF(W429="",NA(),Y429)</f>
        <v>#N/A</v>
      </c>
    </row>
    <row r="430" customFormat="false" ht="15" hidden="false" customHeight="false" outlineLevel="0" collapsed="false">
      <c r="A430" s="10"/>
      <c r="B430" s="10"/>
      <c r="C430" s="7"/>
      <c r="D430" s="7"/>
      <c r="E430" s="7"/>
      <c r="F430" s="7"/>
      <c r="G430" s="11"/>
      <c r="H430" s="12"/>
      <c r="I430" s="12"/>
      <c r="J430" s="12"/>
      <c r="K430" s="5"/>
      <c r="L430" s="5"/>
      <c r="M430" s="5"/>
      <c r="N430" s="7"/>
      <c r="O430" s="7"/>
      <c r="P430" s="13" t="str">
        <f aca="false">IF(C430="","",IF(ISNUMBER(SEARCH("JPY",C430)),100,10000))</f>
        <v/>
      </c>
      <c r="Q430" s="14" t="str">
        <f aca="false">IF(OR(C430="",H430="",J430=""),"",ROUND((J430-H430)*P430*IF(D430="Short",-1,1),1))</f>
        <v/>
      </c>
      <c r="R430" s="14" t="str">
        <f aca="false">IF(OR(C430="",H430="",I430=""),"",ROUND(ABS(H430-I430)*P430,1))</f>
        <v/>
      </c>
      <c r="S430" s="15" t="str">
        <f aca="false">IF(OR(R430="",G430="",K430=""),"",R430*K430*G430)</f>
        <v/>
      </c>
      <c r="T430" s="15" t="str">
        <f aca="false">IF(OR(Q430="",G430="",K430=""),"",Q430*K430*G430)</f>
        <v/>
      </c>
      <c r="U430" s="15" t="str">
        <f aca="false">IF(T430="","",T430+N(L430)-N(M430))</f>
        <v/>
      </c>
      <c r="V430" s="16" t="str">
        <f aca="false">IF(OR(U430="",N(S430)=0),"",U430/S430)</f>
        <v/>
      </c>
      <c r="W430" s="13" t="str">
        <f aca="false">IF(U430="","",COUNT($U$7:U430))</f>
        <v/>
      </c>
      <c r="X430" s="17" t="str">
        <f aca="false">IF(U430="","",DATE(YEAR(IF(B430="",A430,B430)),MONTH(IF(B430="",A430,B430)),1))</f>
        <v/>
      </c>
      <c r="Y430" s="15" t="str">
        <f aca="false">IF(U430="","",N($C$3)+SUM($U$7:U430))</f>
        <v/>
      </c>
      <c r="Z430" s="15" t="str">
        <f aca="false">IF(Y430="","",Y430-MAX(N($C$3),MAX($Y$7:Y430)))</f>
        <v/>
      </c>
      <c r="AA430" s="13" t="str">
        <f aca="false">IF(U430="","",IF(U430&gt;0,"Win",IF(U430&lt;0,"Loss","Scratch")))</f>
        <v/>
      </c>
      <c r="AB430" s="18" t="e">
        <f aca="false">IF(W430="",NA(),W430)</f>
        <v>#N/A</v>
      </c>
      <c r="AC430" s="19" t="e">
        <f aca="false">IF(W430="",NA(),Y430)</f>
        <v>#N/A</v>
      </c>
    </row>
    <row r="431" customFormat="false" ht="15" hidden="false" customHeight="false" outlineLevel="0" collapsed="false">
      <c r="A431" s="10"/>
      <c r="B431" s="10"/>
      <c r="C431" s="7"/>
      <c r="D431" s="7"/>
      <c r="E431" s="7"/>
      <c r="F431" s="7"/>
      <c r="G431" s="11"/>
      <c r="H431" s="12"/>
      <c r="I431" s="12"/>
      <c r="J431" s="12"/>
      <c r="K431" s="5"/>
      <c r="L431" s="5"/>
      <c r="M431" s="5"/>
      <c r="N431" s="7"/>
      <c r="O431" s="7"/>
      <c r="P431" s="13" t="str">
        <f aca="false">IF(C431="","",IF(ISNUMBER(SEARCH("JPY",C431)),100,10000))</f>
        <v/>
      </c>
      <c r="Q431" s="14" t="str">
        <f aca="false">IF(OR(C431="",H431="",J431=""),"",ROUND((J431-H431)*P431*IF(D431="Short",-1,1),1))</f>
        <v/>
      </c>
      <c r="R431" s="14" t="str">
        <f aca="false">IF(OR(C431="",H431="",I431=""),"",ROUND(ABS(H431-I431)*P431,1))</f>
        <v/>
      </c>
      <c r="S431" s="15" t="str">
        <f aca="false">IF(OR(R431="",G431="",K431=""),"",R431*K431*G431)</f>
        <v/>
      </c>
      <c r="T431" s="15" t="str">
        <f aca="false">IF(OR(Q431="",G431="",K431=""),"",Q431*K431*G431)</f>
        <v/>
      </c>
      <c r="U431" s="15" t="str">
        <f aca="false">IF(T431="","",T431+N(L431)-N(M431))</f>
        <v/>
      </c>
      <c r="V431" s="16" t="str">
        <f aca="false">IF(OR(U431="",N(S431)=0),"",U431/S431)</f>
        <v/>
      </c>
      <c r="W431" s="13" t="str">
        <f aca="false">IF(U431="","",COUNT($U$7:U431))</f>
        <v/>
      </c>
      <c r="X431" s="17" t="str">
        <f aca="false">IF(U431="","",DATE(YEAR(IF(B431="",A431,B431)),MONTH(IF(B431="",A431,B431)),1))</f>
        <v/>
      </c>
      <c r="Y431" s="15" t="str">
        <f aca="false">IF(U431="","",N($C$3)+SUM($U$7:U431))</f>
        <v/>
      </c>
      <c r="Z431" s="15" t="str">
        <f aca="false">IF(Y431="","",Y431-MAX(N($C$3),MAX($Y$7:Y431)))</f>
        <v/>
      </c>
      <c r="AA431" s="13" t="str">
        <f aca="false">IF(U431="","",IF(U431&gt;0,"Win",IF(U431&lt;0,"Loss","Scratch")))</f>
        <v/>
      </c>
      <c r="AB431" s="18" t="e">
        <f aca="false">IF(W431="",NA(),W431)</f>
        <v>#N/A</v>
      </c>
      <c r="AC431" s="19" t="e">
        <f aca="false">IF(W431="",NA(),Y431)</f>
        <v>#N/A</v>
      </c>
    </row>
    <row r="432" customFormat="false" ht="15" hidden="false" customHeight="false" outlineLevel="0" collapsed="false">
      <c r="A432" s="10"/>
      <c r="B432" s="10"/>
      <c r="C432" s="7"/>
      <c r="D432" s="7"/>
      <c r="E432" s="7"/>
      <c r="F432" s="7"/>
      <c r="G432" s="11"/>
      <c r="H432" s="12"/>
      <c r="I432" s="12"/>
      <c r="J432" s="12"/>
      <c r="K432" s="5"/>
      <c r="L432" s="5"/>
      <c r="M432" s="5"/>
      <c r="N432" s="7"/>
      <c r="O432" s="7"/>
      <c r="P432" s="13" t="str">
        <f aca="false">IF(C432="","",IF(ISNUMBER(SEARCH("JPY",C432)),100,10000))</f>
        <v/>
      </c>
      <c r="Q432" s="14" t="str">
        <f aca="false">IF(OR(C432="",H432="",J432=""),"",ROUND((J432-H432)*P432*IF(D432="Short",-1,1),1))</f>
        <v/>
      </c>
      <c r="R432" s="14" t="str">
        <f aca="false">IF(OR(C432="",H432="",I432=""),"",ROUND(ABS(H432-I432)*P432,1))</f>
        <v/>
      </c>
      <c r="S432" s="15" t="str">
        <f aca="false">IF(OR(R432="",G432="",K432=""),"",R432*K432*G432)</f>
        <v/>
      </c>
      <c r="T432" s="15" t="str">
        <f aca="false">IF(OR(Q432="",G432="",K432=""),"",Q432*K432*G432)</f>
        <v/>
      </c>
      <c r="U432" s="15" t="str">
        <f aca="false">IF(T432="","",T432+N(L432)-N(M432))</f>
        <v/>
      </c>
      <c r="V432" s="16" t="str">
        <f aca="false">IF(OR(U432="",N(S432)=0),"",U432/S432)</f>
        <v/>
      </c>
      <c r="W432" s="13" t="str">
        <f aca="false">IF(U432="","",COUNT($U$7:U432))</f>
        <v/>
      </c>
      <c r="X432" s="17" t="str">
        <f aca="false">IF(U432="","",DATE(YEAR(IF(B432="",A432,B432)),MONTH(IF(B432="",A432,B432)),1))</f>
        <v/>
      </c>
      <c r="Y432" s="15" t="str">
        <f aca="false">IF(U432="","",N($C$3)+SUM($U$7:U432))</f>
        <v/>
      </c>
      <c r="Z432" s="15" t="str">
        <f aca="false">IF(Y432="","",Y432-MAX(N($C$3),MAX($Y$7:Y432)))</f>
        <v/>
      </c>
      <c r="AA432" s="13" t="str">
        <f aca="false">IF(U432="","",IF(U432&gt;0,"Win",IF(U432&lt;0,"Loss","Scratch")))</f>
        <v/>
      </c>
      <c r="AB432" s="18" t="e">
        <f aca="false">IF(W432="",NA(),W432)</f>
        <v>#N/A</v>
      </c>
      <c r="AC432" s="19" t="e">
        <f aca="false">IF(W432="",NA(),Y432)</f>
        <v>#N/A</v>
      </c>
    </row>
    <row r="433" customFormat="false" ht="15" hidden="false" customHeight="false" outlineLevel="0" collapsed="false">
      <c r="A433" s="10"/>
      <c r="B433" s="10"/>
      <c r="C433" s="7"/>
      <c r="D433" s="7"/>
      <c r="E433" s="7"/>
      <c r="F433" s="7"/>
      <c r="G433" s="11"/>
      <c r="H433" s="12"/>
      <c r="I433" s="12"/>
      <c r="J433" s="12"/>
      <c r="K433" s="5"/>
      <c r="L433" s="5"/>
      <c r="M433" s="5"/>
      <c r="N433" s="7"/>
      <c r="O433" s="7"/>
      <c r="P433" s="13" t="str">
        <f aca="false">IF(C433="","",IF(ISNUMBER(SEARCH("JPY",C433)),100,10000))</f>
        <v/>
      </c>
      <c r="Q433" s="14" t="str">
        <f aca="false">IF(OR(C433="",H433="",J433=""),"",ROUND((J433-H433)*P433*IF(D433="Short",-1,1),1))</f>
        <v/>
      </c>
      <c r="R433" s="14" t="str">
        <f aca="false">IF(OR(C433="",H433="",I433=""),"",ROUND(ABS(H433-I433)*P433,1))</f>
        <v/>
      </c>
      <c r="S433" s="15" t="str">
        <f aca="false">IF(OR(R433="",G433="",K433=""),"",R433*K433*G433)</f>
        <v/>
      </c>
      <c r="T433" s="15" t="str">
        <f aca="false">IF(OR(Q433="",G433="",K433=""),"",Q433*K433*G433)</f>
        <v/>
      </c>
      <c r="U433" s="15" t="str">
        <f aca="false">IF(T433="","",T433+N(L433)-N(M433))</f>
        <v/>
      </c>
      <c r="V433" s="16" t="str">
        <f aca="false">IF(OR(U433="",N(S433)=0),"",U433/S433)</f>
        <v/>
      </c>
      <c r="W433" s="13" t="str">
        <f aca="false">IF(U433="","",COUNT($U$7:U433))</f>
        <v/>
      </c>
      <c r="X433" s="17" t="str">
        <f aca="false">IF(U433="","",DATE(YEAR(IF(B433="",A433,B433)),MONTH(IF(B433="",A433,B433)),1))</f>
        <v/>
      </c>
      <c r="Y433" s="15" t="str">
        <f aca="false">IF(U433="","",N($C$3)+SUM($U$7:U433))</f>
        <v/>
      </c>
      <c r="Z433" s="15" t="str">
        <f aca="false">IF(Y433="","",Y433-MAX(N($C$3),MAX($Y$7:Y433)))</f>
        <v/>
      </c>
      <c r="AA433" s="13" t="str">
        <f aca="false">IF(U433="","",IF(U433&gt;0,"Win",IF(U433&lt;0,"Loss","Scratch")))</f>
        <v/>
      </c>
      <c r="AB433" s="18" t="e">
        <f aca="false">IF(W433="",NA(),W433)</f>
        <v>#N/A</v>
      </c>
      <c r="AC433" s="19" t="e">
        <f aca="false">IF(W433="",NA(),Y433)</f>
        <v>#N/A</v>
      </c>
    </row>
    <row r="434" customFormat="false" ht="15" hidden="false" customHeight="false" outlineLevel="0" collapsed="false">
      <c r="A434" s="10"/>
      <c r="B434" s="10"/>
      <c r="C434" s="7"/>
      <c r="D434" s="7"/>
      <c r="E434" s="7"/>
      <c r="F434" s="7"/>
      <c r="G434" s="11"/>
      <c r="H434" s="12"/>
      <c r="I434" s="12"/>
      <c r="J434" s="12"/>
      <c r="K434" s="5"/>
      <c r="L434" s="5"/>
      <c r="M434" s="5"/>
      <c r="N434" s="7"/>
      <c r="O434" s="7"/>
      <c r="P434" s="13" t="str">
        <f aca="false">IF(C434="","",IF(ISNUMBER(SEARCH("JPY",C434)),100,10000))</f>
        <v/>
      </c>
      <c r="Q434" s="14" t="str">
        <f aca="false">IF(OR(C434="",H434="",J434=""),"",ROUND((J434-H434)*P434*IF(D434="Short",-1,1),1))</f>
        <v/>
      </c>
      <c r="R434" s="14" t="str">
        <f aca="false">IF(OR(C434="",H434="",I434=""),"",ROUND(ABS(H434-I434)*P434,1))</f>
        <v/>
      </c>
      <c r="S434" s="15" t="str">
        <f aca="false">IF(OR(R434="",G434="",K434=""),"",R434*K434*G434)</f>
        <v/>
      </c>
      <c r="T434" s="15" t="str">
        <f aca="false">IF(OR(Q434="",G434="",K434=""),"",Q434*K434*G434)</f>
        <v/>
      </c>
      <c r="U434" s="15" t="str">
        <f aca="false">IF(T434="","",T434+N(L434)-N(M434))</f>
        <v/>
      </c>
      <c r="V434" s="16" t="str">
        <f aca="false">IF(OR(U434="",N(S434)=0),"",U434/S434)</f>
        <v/>
      </c>
      <c r="W434" s="13" t="str">
        <f aca="false">IF(U434="","",COUNT($U$7:U434))</f>
        <v/>
      </c>
      <c r="X434" s="17" t="str">
        <f aca="false">IF(U434="","",DATE(YEAR(IF(B434="",A434,B434)),MONTH(IF(B434="",A434,B434)),1))</f>
        <v/>
      </c>
      <c r="Y434" s="15" t="str">
        <f aca="false">IF(U434="","",N($C$3)+SUM($U$7:U434))</f>
        <v/>
      </c>
      <c r="Z434" s="15" t="str">
        <f aca="false">IF(Y434="","",Y434-MAX(N($C$3),MAX($Y$7:Y434)))</f>
        <v/>
      </c>
      <c r="AA434" s="13" t="str">
        <f aca="false">IF(U434="","",IF(U434&gt;0,"Win",IF(U434&lt;0,"Loss","Scratch")))</f>
        <v/>
      </c>
      <c r="AB434" s="18" t="e">
        <f aca="false">IF(W434="",NA(),W434)</f>
        <v>#N/A</v>
      </c>
      <c r="AC434" s="19" t="e">
        <f aca="false">IF(W434="",NA(),Y434)</f>
        <v>#N/A</v>
      </c>
    </row>
    <row r="435" customFormat="false" ht="15" hidden="false" customHeight="false" outlineLevel="0" collapsed="false">
      <c r="A435" s="10"/>
      <c r="B435" s="10"/>
      <c r="C435" s="7"/>
      <c r="D435" s="7"/>
      <c r="E435" s="7"/>
      <c r="F435" s="7"/>
      <c r="G435" s="11"/>
      <c r="H435" s="12"/>
      <c r="I435" s="12"/>
      <c r="J435" s="12"/>
      <c r="K435" s="5"/>
      <c r="L435" s="5"/>
      <c r="M435" s="5"/>
      <c r="N435" s="7"/>
      <c r="O435" s="7"/>
      <c r="P435" s="13" t="str">
        <f aca="false">IF(C435="","",IF(ISNUMBER(SEARCH("JPY",C435)),100,10000))</f>
        <v/>
      </c>
      <c r="Q435" s="14" t="str">
        <f aca="false">IF(OR(C435="",H435="",J435=""),"",ROUND((J435-H435)*P435*IF(D435="Short",-1,1),1))</f>
        <v/>
      </c>
      <c r="R435" s="14" t="str">
        <f aca="false">IF(OR(C435="",H435="",I435=""),"",ROUND(ABS(H435-I435)*P435,1))</f>
        <v/>
      </c>
      <c r="S435" s="15" t="str">
        <f aca="false">IF(OR(R435="",G435="",K435=""),"",R435*K435*G435)</f>
        <v/>
      </c>
      <c r="T435" s="15" t="str">
        <f aca="false">IF(OR(Q435="",G435="",K435=""),"",Q435*K435*G435)</f>
        <v/>
      </c>
      <c r="U435" s="15" t="str">
        <f aca="false">IF(T435="","",T435+N(L435)-N(M435))</f>
        <v/>
      </c>
      <c r="V435" s="16" t="str">
        <f aca="false">IF(OR(U435="",N(S435)=0),"",U435/S435)</f>
        <v/>
      </c>
      <c r="W435" s="13" t="str">
        <f aca="false">IF(U435="","",COUNT($U$7:U435))</f>
        <v/>
      </c>
      <c r="X435" s="17" t="str">
        <f aca="false">IF(U435="","",DATE(YEAR(IF(B435="",A435,B435)),MONTH(IF(B435="",A435,B435)),1))</f>
        <v/>
      </c>
      <c r="Y435" s="15" t="str">
        <f aca="false">IF(U435="","",N($C$3)+SUM($U$7:U435))</f>
        <v/>
      </c>
      <c r="Z435" s="15" t="str">
        <f aca="false">IF(Y435="","",Y435-MAX(N($C$3),MAX($Y$7:Y435)))</f>
        <v/>
      </c>
      <c r="AA435" s="13" t="str">
        <f aca="false">IF(U435="","",IF(U435&gt;0,"Win",IF(U435&lt;0,"Loss","Scratch")))</f>
        <v/>
      </c>
      <c r="AB435" s="18" t="e">
        <f aca="false">IF(W435="",NA(),W435)</f>
        <v>#N/A</v>
      </c>
      <c r="AC435" s="19" t="e">
        <f aca="false">IF(W435="",NA(),Y435)</f>
        <v>#N/A</v>
      </c>
    </row>
    <row r="436" customFormat="false" ht="15" hidden="false" customHeight="false" outlineLevel="0" collapsed="false">
      <c r="A436" s="10"/>
      <c r="B436" s="10"/>
      <c r="C436" s="7"/>
      <c r="D436" s="7"/>
      <c r="E436" s="7"/>
      <c r="F436" s="7"/>
      <c r="G436" s="11"/>
      <c r="H436" s="12"/>
      <c r="I436" s="12"/>
      <c r="J436" s="12"/>
      <c r="K436" s="5"/>
      <c r="L436" s="5"/>
      <c r="M436" s="5"/>
      <c r="N436" s="7"/>
      <c r="O436" s="7"/>
      <c r="P436" s="13" t="str">
        <f aca="false">IF(C436="","",IF(ISNUMBER(SEARCH("JPY",C436)),100,10000))</f>
        <v/>
      </c>
      <c r="Q436" s="14" t="str">
        <f aca="false">IF(OR(C436="",H436="",J436=""),"",ROUND((J436-H436)*P436*IF(D436="Short",-1,1),1))</f>
        <v/>
      </c>
      <c r="R436" s="14" t="str">
        <f aca="false">IF(OR(C436="",H436="",I436=""),"",ROUND(ABS(H436-I436)*P436,1))</f>
        <v/>
      </c>
      <c r="S436" s="15" t="str">
        <f aca="false">IF(OR(R436="",G436="",K436=""),"",R436*K436*G436)</f>
        <v/>
      </c>
      <c r="T436" s="15" t="str">
        <f aca="false">IF(OR(Q436="",G436="",K436=""),"",Q436*K436*G436)</f>
        <v/>
      </c>
      <c r="U436" s="15" t="str">
        <f aca="false">IF(T436="","",T436+N(L436)-N(M436))</f>
        <v/>
      </c>
      <c r="V436" s="16" t="str">
        <f aca="false">IF(OR(U436="",N(S436)=0),"",U436/S436)</f>
        <v/>
      </c>
      <c r="W436" s="13" t="str">
        <f aca="false">IF(U436="","",COUNT($U$7:U436))</f>
        <v/>
      </c>
      <c r="X436" s="17" t="str">
        <f aca="false">IF(U436="","",DATE(YEAR(IF(B436="",A436,B436)),MONTH(IF(B436="",A436,B436)),1))</f>
        <v/>
      </c>
      <c r="Y436" s="15" t="str">
        <f aca="false">IF(U436="","",N($C$3)+SUM($U$7:U436))</f>
        <v/>
      </c>
      <c r="Z436" s="15" t="str">
        <f aca="false">IF(Y436="","",Y436-MAX(N($C$3),MAX($Y$7:Y436)))</f>
        <v/>
      </c>
      <c r="AA436" s="13" t="str">
        <f aca="false">IF(U436="","",IF(U436&gt;0,"Win",IF(U436&lt;0,"Loss","Scratch")))</f>
        <v/>
      </c>
      <c r="AB436" s="18" t="e">
        <f aca="false">IF(W436="",NA(),W436)</f>
        <v>#N/A</v>
      </c>
      <c r="AC436" s="19" t="e">
        <f aca="false">IF(W436="",NA(),Y436)</f>
        <v>#N/A</v>
      </c>
    </row>
    <row r="437" customFormat="false" ht="15" hidden="false" customHeight="false" outlineLevel="0" collapsed="false">
      <c r="A437" s="10"/>
      <c r="B437" s="10"/>
      <c r="C437" s="7"/>
      <c r="D437" s="7"/>
      <c r="E437" s="7"/>
      <c r="F437" s="7"/>
      <c r="G437" s="11"/>
      <c r="H437" s="12"/>
      <c r="I437" s="12"/>
      <c r="J437" s="12"/>
      <c r="K437" s="5"/>
      <c r="L437" s="5"/>
      <c r="M437" s="5"/>
      <c r="N437" s="7"/>
      <c r="O437" s="7"/>
      <c r="P437" s="13" t="str">
        <f aca="false">IF(C437="","",IF(ISNUMBER(SEARCH("JPY",C437)),100,10000))</f>
        <v/>
      </c>
      <c r="Q437" s="14" t="str">
        <f aca="false">IF(OR(C437="",H437="",J437=""),"",ROUND((J437-H437)*P437*IF(D437="Short",-1,1),1))</f>
        <v/>
      </c>
      <c r="R437" s="14" t="str">
        <f aca="false">IF(OR(C437="",H437="",I437=""),"",ROUND(ABS(H437-I437)*P437,1))</f>
        <v/>
      </c>
      <c r="S437" s="15" t="str">
        <f aca="false">IF(OR(R437="",G437="",K437=""),"",R437*K437*G437)</f>
        <v/>
      </c>
      <c r="T437" s="15" t="str">
        <f aca="false">IF(OR(Q437="",G437="",K437=""),"",Q437*K437*G437)</f>
        <v/>
      </c>
      <c r="U437" s="15" t="str">
        <f aca="false">IF(T437="","",T437+N(L437)-N(M437))</f>
        <v/>
      </c>
      <c r="V437" s="16" t="str">
        <f aca="false">IF(OR(U437="",N(S437)=0),"",U437/S437)</f>
        <v/>
      </c>
      <c r="W437" s="13" t="str">
        <f aca="false">IF(U437="","",COUNT($U$7:U437))</f>
        <v/>
      </c>
      <c r="X437" s="17" t="str">
        <f aca="false">IF(U437="","",DATE(YEAR(IF(B437="",A437,B437)),MONTH(IF(B437="",A437,B437)),1))</f>
        <v/>
      </c>
      <c r="Y437" s="15" t="str">
        <f aca="false">IF(U437="","",N($C$3)+SUM($U$7:U437))</f>
        <v/>
      </c>
      <c r="Z437" s="15" t="str">
        <f aca="false">IF(Y437="","",Y437-MAX(N($C$3),MAX($Y$7:Y437)))</f>
        <v/>
      </c>
      <c r="AA437" s="13" t="str">
        <f aca="false">IF(U437="","",IF(U437&gt;0,"Win",IF(U437&lt;0,"Loss","Scratch")))</f>
        <v/>
      </c>
      <c r="AB437" s="18" t="e">
        <f aca="false">IF(W437="",NA(),W437)</f>
        <v>#N/A</v>
      </c>
      <c r="AC437" s="19" t="e">
        <f aca="false">IF(W437="",NA(),Y437)</f>
        <v>#N/A</v>
      </c>
    </row>
    <row r="438" customFormat="false" ht="15" hidden="false" customHeight="false" outlineLevel="0" collapsed="false">
      <c r="A438" s="10"/>
      <c r="B438" s="10"/>
      <c r="C438" s="7"/>
      <c r="D438" s="7"/>
      <c r="E438" s="7"/>
      <c r="F438" s="7"/>
      <c r="G438" s="11"/>
      <c r="H438" s="12"/>
      <c r="I438" s="12"/>
      <c r="J438" s="12"/>
      <c r="K438" s="5"/>
      <c r="L438" s="5"/>
      <c r="M438" s="5"/>
      <c r="N438" s="7"/>
      <c r="O438" s="7"/>
      <c r="P438" s="13" t="str">
        <f aca="false">IF(C438="","",IF(ISNUMBER(SEARCH("JPY",C438)),100,10000))</f>
        <v/>
      </c>
      <c r="Q438" s="14" t="str">
        <f aca="false">IF(OR(C438="",H438="",J438=""),"",ROUND((J438-H438)*P438*IF(D438="Short",-1,1),1))</f>
        <v/>
      </c>
      <c r="R438" s="14" t="str">
        <f aca="false">IF(OR(C438="",H438="",I438=""),"",ROUND(ABS(H438-I438)*P438,1))</f>
        <v/>
      </c>
      <c r="S438" s="15" t="str">
        <f aca="false">IF(OR(R438="",G438="",K438=""),"",R438*K438*G438)</f>
        <v/>
      </c>
      <c r="T438" s="15" t="str">
        <f aca="false">IF(OR(Q438="",G438="",K438=""),"",Q438*K438*G438)</f>
        <v/>
      </c>
      <c r="U438" s="15" t="str">
        <f aca="false">IF(T438="","",T438+N(L438)-N(M438))</f>
        <v/>
      </c>
      <c r="V438" s="16" t="str">
        <f aca="false">IF(OR(U438="",N(S438)=0),"",U438/S438)</f>
        <v/>
      </c>
      <c r="W438" s="13" t="str">
        <f aca="false">IF(U438="","",COUNT($U$7:U438))</f>
        <v/>
      </c>
      <c r="X438" s="17" t="str">
        <f aca="false">IF(U438="","",DATE(YEAR(IF(B438="",A438,B438)),MONTH(IF(B438="",A438,B438)),1))</f>
        <v/>
      </c>
      <c r="Y438" s="15" t="str">
        <f aca="false">IF(U438="","",N($C$3)+SUM($U$7:U438))</f>
        <v/>
      </c>
      <c r="Z438" s="15" t="str">
        <f aca="false">IF(Y438="","",Y438-MAX(N($C$3),MAX($Y$7:Y438)))</f>
        <v/>
      </c>
      <c r="AA438" s="13" t="str">
        <f aca="false">IF(U438="","",IF(U438&gt;0,"Win",IF(U438&lt;0,"Loss","Scratch")))</f>
        <v/>
      </c>
      <c r="AB438" s="18" t="e">
        <f aca="false">IF(W438="",NA(),W438)</f>
        <v>#N/A</v>
      </c>
      <c r="AC438" s="19" t="e">
        <f aca="false">IF(W438="",NA(),Y438)</f>
        <v>#N/A</v>
      </c>
    </row>
    <row r="439" customFormat="false" ht="15" hidden="false" customHeight="false" outlineLevel="0" collapsed="false">
      <c r="A439" s="10"/>
      <c r="B439" s="10"/>
      <c r="C439" s="7"/>
      <c r="D439" s="7"/>
      <c r="E439" s="7"/>
      <c r="F439" s="7"/>
      <c r="G439" s="11"/>
      <c r="H439" s="12"/>
      <c r="I439" s="12"/>
      <c r="J439" s="12"/>
      <c r="K439" s="5"/>
      <c r="L439" s="5"/>
      <c r="M439" s="5"/>
      <c r="N439" s="7"/>
      <c r="O439" s="7"/>
      <c r="P439" s="13" t="str">
        <f aca="false">IF(C439="","",IF(ISNUMBER(SEARCH("JPY",C439)),100,10000))</f>
        <v/>
      </c>
      <c r="Q439" s="14" t="str">
        <f aca="false">IF(OR(C439="",H439="",J439=""),"",ROUND((J439-H439)*P439*IF(D439="Short",-1,1),1))</f>
        <v/>
      </c>
      <c r="R439" s="14" t="str">
        <f aca="false">IF(OR(C439="",H439="",I439=""),"",ROUND(ABS(H439-I439)*P439,1))</f>
        <v/>
      </c>
      <c r="S439" s="15" t="str">
        <f aca="false">IF(OR(R439="",G439="",K439=""),"",R439*K439*G439)</f>
        <v/>
      </c>
      <c r="T439" s="15" t="str">
        <f aca="false">IF(OR(Q439="",G439="",K439=""),"",Q439*K439*G439)</f>
        <v/>
      </c>
      <c r="U439" s="15" t="str">
        <f aca="false">IF(T439="","",T439+N(L439)-N(M439))</f>
        <v/>
      </c>
      <c r="V439" s="16" t="str">
        <f aca="false">IF(OR(U439="",N(S439)=0),"",U439/S439)</f>
        <v/>
      </c>
      <c r="W439" s="13" t="str">
        <f aca="false">IF(U439="","",COUNT($U$7:U439))</f>
        <v/>
      </c>
      <c r="X439" s="17" t="str">
        <f aca="false">IF(U439="","",DATE(YEAR(IF(B439="",A439,B439)),MONTH(IF(B439="",A439,B439)),1))</f>
        <v/>
      </c>
      <c r="Y439" s="15" t="str">
        <f aca="false">IF(U439="","",N($C$3)+SUM($U$7:U439))</f>
        <v/>
      </c>
      <c r="Z439" s="15" t="str">
        <f aca="false">IF(Y439="","",Y439-MAX(N($C$3),MAX($Y$7:Y439)))</f>
        <v/>
      </c>
      <c r="AA439" s="13" t="str">
        <f aca="false">IF(U439="","",IF(U439&gt;0,"Win",IF(U439&lt;0,"Loss","Scratch")))</f>
        <v/>
      </c>
      <c r="AB439" s="18" t="e">
        <f aca="false">IF(W439="",NA(),W439)</f>
        <v>#N/A</v>
      </c>
      <c r="AC439" s="19" t="e">
        <f aca="false">IF(W439="",NA(),Y439)</f>
        <v>#N/A</v>
      </c>
    </row>
    <row r="440" customFormat="false" ht="15" hidden="false" customHeight="false" outlineLevel="0" collapsed="false">
      <c r="A440" s="10"/>
      <c r="B440" s="10"/>
      <c r="C440" s="7"/>
      <c r="D440" s="7"/>
      <c r="E440" s="7"/>
      <c r="F440" s="7"/>
      <c r="G440" s="11"/>
      <c r="H440" s="12"/>
      <c r="I440" s="12"/>
      <c r="J440" s="12"/>
      <c r="K440" s="5"/>
      <c r="L440" s="5"/>
      <c r="M440" s="5"/>
      <c r="N440" s="7"/>
      <c r="O440" s="7"/>
      <c r="P440" s="13" t="str">
        <f aca="false">IF(C440="","",IF(ISNUMBER(SEARCH("JPY",C440)),100,10000))</f>
        <v/>
      </c>
      <c r="Q440" s="14" t="str">
        <f aca="false">IF(OR(C440="",H440="",J440=""),"",ROUND((J440-H440)*P440*IF(D440="Short",-1,1),1))</f>
        <v/>
      </c>
      <c r="R440" s="14" t="str">
        <f aca="false">IF(OR(C440="",H440="",I440=""),"",ROUND(ABS(H440-I440)*P440,1))</f>
        <v/>
      </c>
      <c r="S440" s="15" t="str">
        <f aca="false">IF(OR(R440="",G440="",K440=""),"",R440*K440*G440)</f>
        <v/>
      </c>
      <c r="T440" s="15" t="str">
        <f aca="false">IF(OR(Q440="",G440="",K440=""),"",Q440*K440*G440)</f>
        <v/>
      </c>
      <c r="U440" s="15" t="str">
        <f aca="false">IF(T440="","",T440+N(L440)-N(M440))</f>
        <v/>
      </c>
      <c r="V440" s="16" t="str">
        <f aca="false">IF(OR(U440="",N(S440)=0),"",U440/S440)</f>
        <v/>
      </c>
      <c r="W440" s="13" t="str">
        <f aca="false">IF(U440="","",COUNT($U$7:U440))</f>
        <v/>
      </c>
      <c r="X440" s="17" t="str">
        <f aca="false">IF(U440="","",DATE(YEAR(IF(B440="",A440,B440)),MONTH(IF(B440="",A440,B440)),1))</f>
        <v/>
      </c>
      <c r="Y440" s="15" t="str">
        <f aca="false">IF(U440="","",N($C$3)+SUM($U$7:U440))</f>
        <v/>
      </c>
      <c r="Z440" s="15" t="str">
        <f aca="false">IF(Y440="","",Y440-MAX(N($C$3),MAX($Y$7:Y440)))</f>
        <v/>
      </c>
      <c r="AA440" s="13" t="str">
        <f aca="false">IF(U440="","",IF(U440&gt;0,"Win",IF(U440&lt;0,"Loss","Scratch")))</f>
        <v/>
      </c>
      <c r="AB440" s="18" t="e">
        <f aca="false">IF(W440="",NA(),W440)</f>
        <v>#N/A</v>
      </c>
      <c r="AC440" s="19" t="e">
        <f aca="false">IF(W440="",NA(),Y440)</f>
        <v>#N/A</v>
      </c>
    </row>
    <row r="441" customFormat="false" ht="15" hidden="false" customHeight="false" outlineLevel="0" collapsed="false">
      <c r="A441" s="10"/>
      <c r="B441" s="10"/>
      <c r="C441" s="7"/>
      <c r="D441" s="7"/>
      <c r="E441" s="7"/>
      <c r="F441" s="7"/>
      <c r="G441" s="11"/>
      <c r="H441" s="12"/>
      <c r="I441" s="12"/>
      <c r="J441" s="12"/>
      <c r="K441" s="5"/>
      <c r="L441" s="5"/>
      <c r="M441" s="5"/>
      <c r="N441" s="7"/>
      <c r="O441" s="7"/>
      <c r="P441" s="13" t="str">
        <f aca="false">IF(C441="","",IF(ISNUMBER(SEARCH("JPY",C441)),100,10000))</f>
        <v/>
      </c>
      <c r="Q441" s="14" t="str">
        <f aca="false">IF(OR(C441="",H441="",J441=""),"",ROUND((J441-H441)*P441*IF(D441="Short",-1,1),1))</f>
        <v/>
      </c>
      <c r="R441" s="14" t="str">
        <f aca="false">IF(OR(C441="",H441="",I441=""),"",ROUND(ABS(H441-I441)*P441,1))</f>
        <v/>
      </c>
      <c r="S441" s="15" t="str">
        <f aca="false">IF(OR(R441="",G441="",K441=""),"",R441*K441*G441)</f>
        <v/>
      </c>
      <c r="T441" s="15" t="str">
        <f aca="false">IF(OR(Q441="",G441="",K441=""),"",Q441*K441*G441)</f>
        <v/>
      </c>
      <c r="U441" s="15" t="str">
        <f aca="false">IF(T441="","",T441+N(L441)-N(M441))</f>
        <v/>
      </c>
      <c r="V441" s="16" t="str">
        <f aca="false">IF(OR(U441="",N(S441)=0),"",U441/S441)</f>
        <v/>
      </c>
      <c r="W441" s="13" t="str">
        <f aca="false">IF(U441="","",COUNT($U$7:U441))</f>
        <v/>
      </c>
      <c r="X441" s="17" t="str">
        <f aca="false">IF(U441="","",DATE(YEAR(IF(B441="",A441,B441)),MONTH(IF(B441="",A441,B441)),1))</f>
        <v/>
      </c>
      <c r="Y441" s="15" t="str">
        <f aca="false">IF(U441="","",N($C$3)+SUM($U$7:U441))</f>
        <v/>
      </c>
      <c r="Z441" s="15" t="str">
        <f aca="false">IF(Y441="","",Y441-MAX(N($C$3),MAX($Y$7:Y441)))</f>
        <v/>
      </c>
      <c r="AA441" s="13" t="str">
        <f aca="false">IF(U441="","",IF(U441&gt;0,"Win",IF(U441&lt;0,"Loss","Scratch")))</f>
        <v/>
      </c>
      <c r="AB441" s="18" t="e">
        <f aca="false">IF(W441="",NA(),W441)</f>
        <v>#N/A</v>
      </c>
      <c r="AC441" s="19" t="e">
        <f aca="false">IF(W441="",NA(),Y441)</f>
        <v>#N/A</v>
      </c>
    </row>
    <row r="442" customFormat="false" ht="15" hidden="false" customHeight="false" outlineLevel="0" collapsed="false">
      <c r="A442" s="10"/>
      <c r="B442" s="10"/>
      <c r="C442" s="7"/>
      <c r="D442" s="7"/>
      <c r="E442" s="7"/>
      <c r="F442" s="7"/>
      <c r="G442" s="11"/>
      <c r="H442" s="12"/>
      <c r="I442" s="12"/>
      <c r="J442" s="12"/>
      <c r="K442" s="5"/>
      <c r="L442" s="5"/>
      <c r="M442" s="5"/>
      <c r="N442" s="7"/>
      <c r="O442" s="7"/>
      <c r="P442" s="13" t="str">
        <f aca="false">IF(C442="","",IF(ISNUMBER(SEARCH("JPY",C442)),100,10000))</f>
        <v/>
      </c>
      <c r="Q442" s="14" t="str">
        <f aca="false">IF(OR(C442="",H442="",J442=""),"",ROUND((J442-H442)*P442*IF(D442="Short",-1,1),1))</f>
        <v/>
      </c>
      <c r="R442" s="14" t="str">
        <f aca="false">IF(OR(C442="",H442="",I442=""),"",ROUND(ABS(H442-I442)*P442,1))</f>
        <v/>
      </c>
      <c r="S442" s="15" t="str">
        <f aca="false">IF(OR(R442="",G442="",K442=""),"",R442*K442*G442)</f>
        <v/>
      </c>
      <c r="T442" s="15" t="str">
        <f aca="false">IF(OR(Q442="",G442="",K442=""),"",Q442*K442*G442)</f>
        <v/>
      </c>
      <c r="U442" s="15" t="str">
        <f aca="false">IF(T442="","",T442+N(L442)-N(M442))</f>
        <v/>
      </c>
      <c r="V442" s="16" t="str">
        <f aca="false">IF(OR(U442="",N(S442)=0),"",U442/S442)</f>
        <v/>
      </c>
      <c r="W442" s="13" t="str">
        <f aca="false">IF(U442="","",COUNT($U$7:U442))</f>
        <v/>
      </c>
      <c r="X442" s="17" t="str">
        <f aca="false">IF(U442="","",DATE(YEAR(IF(B442="",A442,B442)),MONTH(IF(B442="",A442,B442)),1))</f>
        <v/>
      </c>
      <c r="Y442" s="15" t="str">
        <f aca="false">IF(U442="","",N($C$3)+SUM($U$7:U442))</f>
        <v/>
      </c>
      <c r="Z442" s="15" t="str">
        <f aca="false">IF(Y442="","",Y442-MAX(N($C$3),MAX($Y$7:Y442)))</f>
        <v/>
      </c>
      <c r="AA442" s="13" t="str">
        <f aca="false">IF(U442="","",IF(U442&gt;0,"Win",IF(U442&lt;0,"Loss","Scratch")))</f>
        <v/>
      </c>
      <c r="AB442" s="18" t="e">
        <f aca="false">IF(W442="",NA(),W442)</f>
        <v>#N/A</v>
      </c>
      <c r="AC442" s="19" t="e">
        <f aca="false">IF(W442="",NA(),Y442)</f>
        <v>#N/A</v>
      </c>
    </row>
    <row r="443" customFormat="false" ht="15" hidden="false" customHeight="false" outlineLevel="0" collapsed="false">
      <c r="A443" s="10"/>
      <c r="B443" s="10"/>
      <c r="C443" s="7"/>
      <c r="D443" s="7"/>
      <c r="E443" s="7"/>
      <c r="F443" s="7"/>
      <c r="G443" s="11"/>
      <c r="H443" s="12"/>
      <c r="I443" s="12"/>
      <c r="J443" s="12"/>
      <c r="K443" s="5"/>
      <c r="L443" s="5"/>
      <c r="M443" s="5"/>
      <c r="N443" s="7"/>
      <c r="O443" s="7"/>
      <c r="P443" s="13" t="str">
        <f aca="false">IF(C443="","",IF(ISNUMBER(SEARCH("JPY",C443)),100,10000))</f>
        <v/>
      </c>
      <c r="Q443" s="14" t="str">
        <f aca="false">IF(OR(C443="",H443="",J443=""),"",ROUND((J443-H443)*P443*IF(D443="Short",-1,1),1))</f>
        <v/>
      </c>
      <c r="R443" s="14" t="str">
        <f aca="false">IF(OR(C443="",H443="",I443=""),"",ROUND(ABS(H443-I443)*P443,1))</f>
        <v/>
      </c>
      <c r="S443" s="15" t="str">
        <f aca="false">IF(OR(R443="",G443="",K443=""),"",R443*K443*G443)</f>
        <v/>
      </c>
      <c r="T443" s="15" t="str">
        <f aca="false">IF(OR(Q443="",G443="",K443=""),"",Q443*K443*G443)</f>
        <v/>
      </c>
      <c r="U443" s="15" t="str">
        <f aca="false">IF(T443="","",T443+N(L443)-N(M443))</f>
        <v/>
      </c>
      <c r="V443" s="16" t="str">
        <f aca="false">IF(OR(U443="",N(S443)=0),"",U443/S443)</f>
        <v/>
      </c>
      <c r="W443" s="13" t="str">
        <f aca="false">IF(U443="","",COUNT($U$7:U443))</f>
        <v/>
      </c>
      <c r="X443" s="17" t="str">
        <f aca="false">IF(U443="","",DATE(YEAR(IF(B443="",A443,B443)),MONTH(IF(B443="",A443,B443)),1))</f>
        <v/>
      </c>
      <c r="Y443" s="15" t="str">
        <f aca="false">IF(U443="","",N($C$3)+SUM($U$7:U443))</f>
        <v/>
      </c>
      <c r="Z443" s="15" t="str">
        <f aca="false">IF(Y443="","",Y443-MAX(N($C$3),MAX($Y$7:Y443)))</f>
        <v/>
      </c>
      <c r="AA443" s="13" t="str">
        <f aca="false">IF(U443="","",IF(U443&gt;0,"Win",IF(U443&lt;0,"Loss","Scratch")))</f>
        <v/>
      </c>
      <c r="AB443" s="18" t="e">
        <f aca="false">IF(W443="",NA(),W443)</f>
        <v>#N/A</v>
      </c>
      <c r="AC443" s="19" t="e">
        <f aca="false">IF(W443="",NA(),Y443)</f>
        <v>#N/A</v>
      </c>
    </row>
    <row r="444" customFormat="false" ht="15" hidden="false" customHeight="false" outlineLevel="0" collapsed="false">
      <c r="A444" s="10"/>
      <c r="B444" s="10"/>
      <c r="C444" s="7"/>
      <c r="D444" s="7"/>
      <c r="E444" s="7"/>
      <c r="F444" s="7"/>
      <c r="G444" s="11"/>
      <c r="H444" s="12"/>
      <c r="I444" s="12"/>
      <c r="J444" s="12"/>
      <c r="K444" s="5"/>
      <c r="L444" s="5"/>
      <c r="M444" s="5"/>
      <c r="N444" s="7"/>
      <c r="O444" s="7"/>
      <c r="P444" s="13" t="str">
        <f aca="false">IF(C444="","",IF(ISNUMBER(SEARCH("JPY",C444)),100,10000))</f>
        <v/>
      </c>
      <c r="Q444" s="14" t="str">
        <f aca="false">IF(OR(C444="",H444="",J444=""),"",ROUND((J444-H444)*P444*IF(D444="Short",-1,1),1))</f>
        <v/>
      </c>
      <c r="R444" s="14" t="str">
        <f aca="false">IF(OR(C444="",H444="",I444=""),"",ROUND(ABS(H444-I444)*P444,1))</f>
        <v/>
      </c>
      <c r="S444" s="15" t="str">
        <f aca="false">IF(OR(R444="",G444="",K444=""),"",R444*K444*G444)</f>
        <v/>
      </c>
      <c r="T444" s="15" t="str">
        <f aca="false">IF(OR(Q444="",G444="",K444=""),"",Q444*K444*G444)</f>
        <v/>
      </c>
      <c r="U444" s="15" t="str">
        <f aca="false">IF(T444="","",T444+N(L444)-N(M444))</f>
        <v/>
      </c>
      <c r="V444" s="16" t="str">
        <f aca="false">IF(OR(U444="",N(S444)=0),"",U444/S444)</f>
        <v/>
      </c>
      <c r="W444" s="13" t="str">
        <f aca="false">IF(U444="","",COUNT($U$7:U444))</f>
        <v/>
      </c>
      <c r="X444" s="17" t="str">
        <f aca="false">IF(U444="","",DATE(YEAR(IF(B444="",A444,B444)),MONTH(IF(B444="",A444,B444)),1))</f>
        <v/>
      </c>
      <c r="Y444" s="15" t="str">
        <f aca="false">IF(U444="","",N($C$3)+SUM($U$7:U444))</f>
        <v/>
      </c>
      <c r="Z444" s="15" t="str">
        <f aca="false">IF(Y444="","",Y444-MAX(N($C$3),MAX($Y$7:Y444)))</f>
        <v/>
      </c>
      <c r="AA444" s="13" t="str">
        <f aca="false">IF(U444="","",IF(U444&gt;0,"Win",IF(U444&lt;0,"Loss","Scratch")))</f>
        <v/>
      </c>
      <c r="AB444" s="18" t="e">
        <f aca="false">IF(W444="",NA(),W444)</f>
        <v>#N/A</v>
      </c>
      <c r="AC444" s="19" t="e">
        <f aca="false">IF(W444="",NA(),Y444)</f>
        <v>#N/A</v>
      </c>
    </row>
    <row r="445" customFormat="false" ht="15" hidden="false" customHeight="false" outlineLevel="0" collapsed="false">
      <c r="A445" s="10"/>
      <c r="B445" s="10"/>
      <c r="C445" s="7"/>
      <c r="D445" s="7"/>
      <c r="E445" s="7"/>
      <c r="F445" s="7"/>
      <c r="G445" s="11"/>
      <c r="H445" s="12"/>
      <c r="I445" s="12"/>
      <c r="J445" s="12"/>
      <c r="K445" s="5"/>
      <c r="L445" s="5"/>
      <c r="M445" s="5"/>
      <c r="N445" s="7"/>
      <c r="O445" s="7"/>
      <c r="P445" s="13" t="str">
        <f aca="false">IF(C445="","",IF(ISNUMBER(SEARCH("JPY",C445)),100,10000))</f>
        <v/>
      </c>
      <c r="Q445" s="14" t="str">
        <f aca="false">IF(OR(C445="",H445="",J445=""),"",ROUND((J445-H445)*P445*IF(D445="Short",-1,1),1))</f>
        <v/>
      </c>
      <c r="R445" s="14" t="str">
        <f aca="false">IF(OR(C445="",H445="",I445=""),"",ROUND(ABS(H445-I445)*P445,1))</f>
        <v/>
      </c>
      <c r="S445" s="15" t="str">
        <f aca="false">IF(OR(R445="",G445="",K445=""),"",R445*K445*G445)</f>
        <v/>
      </c>
      <c r="T445" s="15" t="str">
        <f aca="false">IF(OR(Q445="",G445="",K445=""),"",Q445*K445*G445)</f>
        <v/>
      </c>
      <c r="U445" s="15" t="str">
        <f aca="false">IF(T445="","",T445+N(L445)-N(M445))</f>
        <v/>
      </c>
      <c r="V445" s="16" t="str">
        <f aca="false">IF(OR(U445="",N(S445)=0),"",U445/S445)</f>
        <v/>
      </c>
      <c r="W445" s="13" t="str">
        <f aca="false">IF(U445="","",COUNT($U$7:U445))</f>
        <v/>
      </c>
      <c r="X445" s="17" t="str">
        <f aca="false">IF(U445="","",DATE(YEAR(IF(B445="",A445,B445)),MONTH(IF(B445="",A445,B445)),1))</f>
        <v/>
      </c>
      <c r="Y445" s="15" t="str">
        <f aca="false">IF(U445="","",N($C$3)+SUM($U$7:U445))</f>
        <v/>
      </c>
      <c r="Z445" s="15" t="str">
        <f aca="false">IF(Y445="","",Y445-MAX(N($C$3),MAX($Y$7:Y445)))</f>
        <v/>
      </c>
      <c r="AA445" s="13" t="str">
        <f aca="false">IF(U445="","",IF(U445&gt;0,"Win",IF(U445&lt;0,"Loss","Scratch")))</f>
        <v/>
      </c>
      <c r="AB445" s="18" t="e">
        <f aca="false">IF(W445="",NA(),W445)</f>
        <v>#N/A</v>
      </c>
      <c r="AC445" s="19" t="e">
        <f aca="false">IF(W445="",NA(),Y445)</f>
        <v>#N/A</v>
      </c>
    </row>
    <row r="446" customFormat="false" ht="15" hidden="false" customHeight="false" outlineLevel="0" collapsed="false">
      <c r="A446" s="10"/>
      <c r="B446" s="10"/>
      <c r="C446" s="7"/>
      <c r="D446" s="7"/>
      <c r="E446" s="7"/>
      <c r="F446" s="7"/>
      <c r="G446" s="11"/>
      <c r="H446" s="12"/>
      <c r="I446" s="12"/>
      <c r="J446" s="12"/>
      <c r="K446" s="5"/>
      <c r="L446" s="5"/>
      <c r="M446" s="5"/>
      <c r="N446" s="7"/>
      <c r="O446" s="7"/>
      <c r="P446" s="13" t="str">
        <f aca="false">IF(C446="","",IF(ISNUMBER(SEARCH("JPY",C446)),100,10000))</f>
        <v/>
      </c>
      <c r="Q446" s="14" t="str">
        <f aca="false">IF(OR(C446="",H446="",J446=""),"",ROUND((J446-H446)*P446*IF(D446="Short",-1,1),1))</f>
        <v/>
      </c>
      <c r="R446" s="14" t="str">
        <f aca="false">IF(OR(C446="",H446="",I446=""),"",ROUND(ABS(H446-I446)*P446,1))</f>
        <v/>
      </c>
      <c r="S446" s="15" t="str">
        <f aca="false">IF(OR(R446="",G446="",K446=""),"",R446*K446*G446)</f>
        <v/>
      </c>
      <c r="T446" s="15" t="str">
        <f aca="false">IF(OR(Q446="",G446="",K446=""),"",Q446*K446*G446)</f>
        <v/>
      </c>
      <c r="U446" s="15" t="str">
        <f aca="false">IF(T446="","",T446+N(L446)-N(M446))</f>
        <v/>
      </c>
      <c r="V446" s="16" t="str">
        <f aca="false">IF(OR(U446="",N(S446)=0),"",U446/S446)</f>
        <v/>
      </c>
      <c r="W446" s="13" t="str">
        <f aca="false">IF(U446="","",COUNT($U$7:U446))</f>
        <v/>
      </c>
      <c r="X446" s="17" t="str">
        <f aca="false">IF(U446="","",DATE(YEAR(IF(B446="",A446,B446)),MONTH(IF(B446="",A446,B446)),1))</f>
        <v/>
      </c>
      <c r="Y446" s="15" t="str">
        <f aca="false">IF(U446="","",N($C$3)+SUM($U$7:U446))</f>
        <v/>
      </c>
      <c r="Z446" s="15" t="str">
        <f aca="false">IF(Y446="","",Y446-MAX(N($C$3),MAX($Y$7:Y446)))</f>
        <v/>
      </c>
      <c r="AA446" s="13" t="str">
        <f aca="false">IF(U446="","",IF(U446&gt;0,"Win",IF(U446&lt;0,"Loss","Scratch")))</f>
        <v/>
      </c>
      <c r="AB446" s="18" t="e">
        <f aca="false">IF(W446="",NA(),W446)</f>
        <v>#N/A</v>
      </c>
      <c r="AC446" s="19" t="e">
        <f aca="false">IF(W446="",NA(),Y446)</f>
        <v>#N/A</v>
      </c>
    </row>
    <row r="447" customFormat="false" ht="15" hidden="false" customHeight="false" outlineLevel="0" collapsed="false">
      <c r="A447" s="10"/>
      <c r="B447" s="10"/>
      <c r="C447" s="7"/>
      <c r="D447" s="7"/>
      <c r="E447" s="7"/>
      <c r="F447" s="7"/>
      <c r="G447" s="11"/>
      <c r="H447" s="12"/>
      <c r="I447" s="12"/>
      <c r="J447" s="12"/>
      <c r="K447" s="5"/>
      <c r="L447" s="5"/>
      <c r="M447" s="5"/>
      <c r="N447" s="7"/>
      <c r="O447" s="7"/>
      <c r="P447" s="13" t="str">
        <f aca="false">IF(C447="","",IF(ISNUMBER(SEARCH("JPY",C447)),100,10000))</f>
        <v/>
      </c>
      <c r="Q447" s="14" t="str">
        <f aca="false">IF(OR(C447="",H447="",J447=""),"",ROUND((J447-H447)*P447*IF(D447="Short",-1,1),1))</f>
        <v/>
      </c>
      <c r="R447" s="14" t="str">
        <f aca="false">IF(OR(C447="",H447="",I447=""),"",ROUND(ABS(H447-I447)*P447,1))</f>
        <v/>
      </c>
      <c r="S447" s="15" t="str">
        <f aca="false">IF(OR(R447="",G447="",K447=""),"",R447*K447*G447)</f>
        <v/>
      </c>
      <c r="T447" s="15" t="str">
        <f aca="false">IF(OR(Q447="",G447="",K447=""),"",Q447*K447*G447)</f>
        <v/>
      </c>
      <c r="U447" s="15" t="str">
        <f aca="false">IF(T447="","",T447+N(L447)-N(M447))</f>
        <v/>
      </c>
      <c r="V447" s="16" t="str">
        <f aca="false">IF(OR(U447="",N(S447)=0),"",U447/S447)</f>
        <v/>
      </c>
      <c r="W447" s="13" t="str">
        <f aca="false">IF(U447="","",COUNT($U$7:U447))</f>
        <v/>
      </c>
      <c r="X447" s="17" t="str">
        <f aca="false">IF(U447="","",DATE(YEAR(IF(B447="",A447,B447)),MONTH(IF(B447="",A447,B447)),1))</f>
        <v/>
      </c>
      <c r="Y447" s="15" t="str">
        <f aca="false">IF(U447="","",N($C$3)+SUM($U$7:U447))</f>
        <v/>
      </c>
      <c r="Z447" s="15" t="str">
        <f aca="false">IF(Y447="","",Y447-MAX(N($C$3),MAX($Y$7:Y447)))</f>
        <v/>
      </c>
      <c r="AA447" s="13" t="str">
        <f aca="false">IF(U447="","",IF(U447&gt;0,"Win",IF(U447&lt;0,"Loss","Scratch")))</f>
        <v/>
      </c>
      <c r="AB447" s="18" t="e">
        <f aca="false">IF(W447="",NA(),W447)</f>
        <v>#N/A</v>
      </c>
      <c r="AC447" s="19" t="e">
        <f aca="false">IF(W447="",NA(),Y447)</f>
        <v>#N/A</v>
      </c>
    </row>
    <row r="448" customFormat="false" ht="15" hidden="false" customHeight="false" outlineLevel="0" collapsed="false">
      <c r="A448" s="10"/>
      <c r="B448" s="10"/>
      <c r="C448" s="7"/>
      <c r="D448" s="7"/>
      <c r="E448" s="7"/>
      <c r="F448" s="7"/>
      <c r="G448" s="11"/>
      <c r="H448" s="12"/>
      <c r="I448" s="12"/>
      <c r="J448" s="12"/>
      <c r="K448" s="5"/>
      <c r="L448" s="5"/>
      <c r="M448" s="5"/>
      <c r="N448" s="7"/>
      <c r="O448" s="7"/>
      <c r="P448" s="13" t="str">
        <f aca="false">IF(C448="","",IF(ISNUMBER(SEARCH("JPY",C448)),100,10000))</f>
        <v/>
      </c>
      <c r="Q448" s="14" t="str">
        <f aca="false">IF(OR(C448="",H448="",J448=""),"",ROUND((J448-H448)*P448*IF(D448="Short",-1,1),1))</f>
        <v/>
      </c>
      <c r="R448" s="14" t="str">
        <f aca="false">IF(OR(C448="",H448="",I448=""),"",ROUND(ABS(H448-I448)*P448,1))</f>
        <v/>
      </c>
      <c r="S448" s="15" t="str">
        <f aca="false">IF(OR(R448="",G448="",K448=""),"",R448*K448*G448)</f>
        <v/>
      </c>
      <c r="T448" s="15" t="str">
        <f aca="false">IF(OR(Q448="",G448="",K448=""),"",Q448*K448*G448)</f>
        <v/>
      </c>
      <c r="U448" s="15" t="str">
        <f aca="false">IF(T448="","",T448+N(L448)-N(M448))</f>
        <v/>
      </c>
      <c r="V448" s="16" t="str">
        <f aca="false">IF(OR(U448="",N(S448)=0),"",U448/S448)</f>
        <v/>
      </c>
      <c r="W448" s="13" t="str">
        <f aca="false">IF(U448="","",COUNT($U$7:U448))</f>
        <v/>
      </c>
      <c r="X448" s="17" t="str">
        <f aca="false">IF(U448="","",DATE(YEAR(IF(B448="",A448,B448)),MONTH(IF(B448="",A448,B448)),1))</f>
        <v/>
      </c>
      <c r="Y448" s="15" t="str">
        <f aca="false">IF(U448="","",N($C$3)+SUM($U$7:U448))</f>
        <v/>
      </c>
      <c r="Z448" s="15" t="str">
        <f aca="false">IF(Y448="","",Y448-MAX(N($C$3),MAX($Y$7:Y448)))</f>
        <v/>
      </c>
      <c r="AA448" s="13" t="str">
        <f aca="false">IF(U448="","",IF(U448&gt;0,"Win",IF(U448&lt;0,"Loss","Scratch")))</f>
        <v/>
      </c>
      <c r="AB448" s="18" t="e">
        <f aca="false">IF(W448="",NA(),W448)</f>
        <v>#N/A</v>
      </c>
      <c r="AC448" s="19" t="e">
        <f aca="false">IF(W448="",NA(),Y448)</f>
        <v>#N/A</v>
      </c>
    </row>
    <row r="449" customFormat="false" ht="15" hidden="false" customHeight="false" outlineLevel="0" collapsed="false">
      <c r="A449" s="10"/>
      <c r="B449" s="10"/>
      <c r="C449" s="7"/>
      <c r="D449" s="7"/>
      <c r="E449" s="7"/>
      <c r="F449" s="7"/>
      <c r="G449" s="11"/>
      <c r="H449" s="12"/>
      <c r="I449" s="12"/>
      <c r="J449" s="12"/>
      <c r="K449" s="5"/>
      <c r="L449" s="5"/>
      <c r="M449" s="5"/>
      <c r="N449" s="7"/>
      <c r="O449" s="7"/>
      <c r="P449" s="13" t="str">
        <f aca="false">IF(C449="","",IF(ISNUMBER(SEARCH("JPY",C449)),100,10000))</f>
        <v/>
      </c>
      <c r="Q449" s="14" t="str">
        <f aca="false">IF(OR(C449="",H449="",J449=""),"",ROUND((J449-H449)*P449*IF(D449="Short",-1,1),1))</f>
        <v/>
      </c>
      <c r="R449" s="14" t="str">
        <f aca="false">IF(OR(C449="",H449="",I449=""),"",ROUND(ABS(H449-I449)*P449,1))</f>
        <v/>
      </c>
      <c r="S449" s="15" t="str">
        <f aca="false">IF(OR(R449="",G449="",K449=""),"",R449*K449*G449)</f>
        <v/>
      </c>
      <c r="T449" s="15" t="str">
        <f aca="false">IF(OR(Q449="",G449="",K449=""),"",Q449*K449*G449)</f>
        <v/>
      </c>
      <c r="U449" s="15" t="str">
        <f aca="false">IF(T449="","",T449+N(L449)-N(M449))</f>
        <v/>
      </c>
      <c r="V449" s="16" t="str">
        <f aca="false">IF(OR(U449="",N(S449)=0),"",U449/S449)</f>
        <v/>
      </c>
      <c r="W449" s="13" t="str">
        <f aca="false">IF(U449="","",COUNT($U$7:U449))</f>
        <v/>
      </c>
      <c r="X449" s="17" t="str">
        <f aca="false">IF(U449="","",DATE(YEAR(IF(B449="",A449,B449)),MONTH(IF(B449="",A449,B449)),1))</f>
        <v/>
      </c>
      <c r="Y449" s="15" t="str">
        <f aca="false">IF(U449="","",N($C$3)+SUM($U$7:U449))</f>
        <v/>
      </c>
      <c r="Z449" s="15" t="str">
        <f aca="false">IF(Y449="","",Y449-MAX(N($C$3),MAX($Y$7:Y449)))</f>
        <v/>
      </c>
      <c r="AA449" s="13" t="str">
        <f aca="false">IF(U449="","",IF(U449&gt;0,"Win",IF(U449&lt;0,"Loss","Scratch")))</f>
        <v/>
      </c>
      <c r="AB449" s="18" t="e">
        <f aca="false">IF(W449="",NA(),W449)</f>
        <v>#N/A</v>
      </c>
      <c r="AC449" s="19" t="e">
        <f aca="false">IF(W449="",NA(),Y449)</f>
        <v>#N/A</v>
      </c>
    </row>
    <row r="450" customFormat="false" ht="15" hidden="false" customHeight="false" outlineLevel="0" collapsed="false">
      <c r="A450" s="10"/>
      <c r="B450" s="10"/>
      <c r="C450" s="7"/>
      <c r="D450" s="7"/>
      <c r="E450" s="7"/>
      <c r="F450" s="7"/>
      <c r="G450" s="11"/>
      <c r="H450" s="12"/>
      <c r="I450" s="12"/>
      <c r="J450" s="12"/>
      <c r="K450" s="5"/>
      <c r="L450" s="5"/>
      <c r="M450" s="5"/>
      <c r="N450" s="7"/>
      <c r="O450" s="7"/>
      <c r="P450" s="13" t="str">
        <f aca="false">IF(C450="","",IF(ISNUMBER(SEARCH("JPY",C450)),100,10000))</f>
        <v/>
      </c>
      <c r="Q450" s="14" t="str">
        <f aca="false">IF(OR(C450="",H450="",J450=""),"",ROUND((J450-H450)*P450*IF(D450="Short",-1,1),1))</f>
        <v/>
      </c>
      <c r="R450" s="14" t="str">
        <f aca="false">IF(OR(C450="",H450="",I450=""),"",ROUND(ABS(H450-I450)*P450,1))</f>
        <v/>
      </c>
      <c r="S450" s="15" t="str">
        <f aca="false">IF(OR(R450="",G450="",K450=""),"",R450*K450*G450)</f>
        <v/>
      </c>
      <c r="T450" s="15" t="str">
        <f aca="false">IF(OR(Q450="",G450="",K450=""),"",Q450*K450*G450)</f>
        <v/>
      </c>
      <c r="U450" s="15" t="str">
        <f aca="false">IF(T450="","",T450+N(L450)-N(M450))</f>
        <v/>
      </c>
      <c r="V450" s="16" t="str">
        <f aca="false">IF(OR(U450="",N(S450)=0),"",U450/S450)</f>
        <v/>
      </c>
      <c r="W450" s="13" t="str">
        <f aca="false">IF(U450="","",COUNT($U$7:U450))</f>
        <v/>
      </c>
      <c r="X450" s="17" t="str">
        <f aca="false">IF(U450="","",DATE(YEAR(IF(B450="",A450,B450)),MONTH(IF(B450="",A450,B450)),1))</f>
        <v/>
      </c>
      <c r="Y450" s="15" t="str">
        <f aca="false">IF(U450="","",N($C$3)+SUM($U$7:U450))</f>
        <v/>
      </c>
      <c r="Z450" s="15" t="str">
        <f aca="false">IF(Y450="","",Y450-MAX(N($C$3),MAX($Y$7:Y450)))</f>
        <v/>
      </c>
      <c r="AA450" s="13" t="str">
        <f aca="false">IF(U450="","",IF(U450&gt;0,"Win",IF(U450&lt;0,"Loss","Scratch")))</f>
        <v/>
      </c>
      <c r="AB450" s="18" t="e">
        <f aca="false">IF(W450="",NA(),W450)</f>
        <v>#N/A</v>
      </c>
      <c r="AC450" s="19" t="e">
        <f aca="false">IF(W450="",NA(),Y450)</f>
        <v>#N/A</v>
      </c>
    </row>
    <row r="451" customFormat="false" ht="15" hidden="false" customHeight="false" outlineLevel="0" collapsed="false">
      <c r="A451" s="10"/>
      <c r="B451" s="10"/>
      <c r="C451" s="7"/>
      <c r="D451" s="7"/>
      <c r="E451" s="7"/>
      <c r="F451" s="7"/>
      <c r="G451" s="11"/>
      <c r="H451" s="12"/>
      <c r="I451" s="12"/>
      <c r="J451" s="12"/>
      <c r="K451" s="5"/>
      <c r="L451" s="5"/>
      <c r="M451" s="5"/>
      <c r="N451" s="7"/>
      <c r="O451" s="7"/>
      <c r="P451" s="13" t="str">
        <f aca="false">IF(C451="","",IF(ISNUMBER(SEARCH("JPY",C451)),100,10000))</f>
        <v/>
      </c>
      <c r="Q451" s="14" t="str">
        <f aca="false">IF(OR(C451="",H451="",J451=""),"",ROUND((J451-H451)*P451*IF(D451="Short",-1,1),1))</f>
        <v/>
      </c>
      <c r="R451" s="14" t="str">
        <f aca="false">IF(OR(C451="",H451="",I451=""),"",ROUND(ABS(H451-I451)*P451,1))</f>
        <v/>
      </c>
      <c r="S451" s="15" t="str">
        <f aca="false">IF(OR(R451="",G451="",K451=""),"",R451*K451*G451)</f>
        <v/>
      </c>
      <c r="T451" s="15" t="str">
        <f aca="false">IF(OR(Q451="",G451="",K451=""),"",Q451*K451*G451)</f>
        <v/>
      </c>
      <c r="U451" s="15" t="str">
        <f aca="false">IF(T451="","",T451+N(L451)-N(M451))</f>
        <v/>
      </c>
      <c r="V451" s="16" t="str">
        <f aca="false">IF(OR(U451="",N(S451)=0),"",U451/S451)</f>
        <v/>
      </c>
      <c r="W451" s="13" t="str">
        <f aca="false">IF(U451="","",COUNT($U$7:U451))</f>
        <v/>
      </c>
      <c r="X451" s="17" t="str">
        <f aca="false">IF(U451="","",DATE(YEAR(IF(B451="",A451,B451)),MONTH(IF(B451="",A451,B451)),1))</f>
        <v/>
      </c>
      <c r="Y451" s="15" t="str">
        <f aca="false">IF(U451="","",N($C$3)+SUM($U$7:U451))</f>
        <v/>
      </c>
      <c r="Z451" s="15" t="str">
        <f aca="false">IF(Y451="","",Y451-MAX(N($C$3),MAX($Y$7:Y451)))</f>
        <v/>
      </c>
      <c r="AA451" s="13" t="str">
        <f aca="false">IF(U451="","",IF(U451&gt;0,"Win",IF(U451&lt;0,"Loss","Scratch")))</f>
        <v/>
      </c>
      <c r="AB451" s="18" t="e">
        <f aca="false">IF(W451="",NA(),W451)</f>
        <v>#N/A</v>
      </c>
      <c r="AC451" s="19" t="e">
        <f aca="false">IF(W451="",NA(),Y451)</f>
        <v>#N/A</v>
      </c>
    </row>
    <row r="452" customFormat="false" ht="15" hidden="false" customHeight="false" outlineLevel="0" collapsed="false">
      <c r="A452" s="10"/>
      <c r="B452" s="10"/>
      <c r="C452" s="7"/>
      <c r="D452" s="7"/>
      <c r="E452" s="7"/>
      <c r="F452" s="7"/>
      <c r="G452" s="11"/>
      <c r="H452" s="12"/>
      <c r="I452" s="12"/>
      <c r="J452" s="12"/>
      <c r="K452" s="5"/>
      <c r="L452" s="5"/>
      <c r="M452" s="5"/>
      <c r="N452" s="7"/>
      <c r="O452" s="7"/>
      <c r="P452" s="13" t="str">
        <f aca="false">IF(C452="","",IF(ISNUMBER(SEARCH("JPY",C452)),100,10000))</f>
        <v/>
      </c>
      <c r="Q452" s="14" t="str">
        <f aca="false">IF(OR(C452="",H452="",J452=""),"",ROUND((J452-H452)*P452*IF(D452="Short",-1,1),1))</f>
        <v/>
      </c>
      <c r="R452" s="14" t="str">
        <f aca="false">IF(OR(C452="",H452="",I452=""),"",ROUND(ABS(H452-I452)*P452,1))</f>
        <v/>
      </c>
      <c r="S452" s="15" t="str">
        <f aca="false">IF(OR(R452="",G452="",K452=""),"",R452*K452*G452)</f>
        <v/>
      </c>
      <c r="T452" s="15" t="str">
        <f aca="false">IF(OR(Q452="",G452="",K452=""),"",Q452*K452*G452)</f>
        <v/>
      </c>
      <c r="U452" s="15" t="str">
        <f aca="false">IF(T452="","",T452+N(L452)-N(M452))</f>
        <v/>
      </c>
      <c r="V452" s="16" t="str">
        <f aca="false">IF(OR(U452="",N(S452)=0),"",U452/S452)</f>
        <v/>
      </c>
      <c r="W452" s="13" t="str">
        <f aca="false">IF(U452="","",COUNT($U$7:U452))</f>
        <v/>
      </c>
      <c r="X452" s="17" t="str">
        <f aca="false">IF(U452="","",DATE(YEAR(IF(B452="",A452,B452)),MONTH(IF(B452="",A452,B452)),1))</f>
        <v/>
      </c>
      <c r="Y452" s="15" t="str">
        <f aca="false">IF(U452="","",N($C$3)+SUM($U$7:U452))</f>
        <v/>
      </c>
      <c r="Z452" s="15" t="str">
        <f aca="false">IF(Y452="","",Y452-MAX(N($C$3),MAX($Y$7:Y452)))</f>
        <v/>
      </c>
      <c r="AA452" s="13" t="str">
        <f aca="false">IF(U452="","",IF(U452&gt;0,"Win",IF(U452&lt;0,"Loss","Scratch")))</f>
        <v/>
      </c>
      <c r="AB452" s="18" t="e">
        <f aca="false">IF(W452="",NA(),W452)</f>
        <v>#N/A</v>
      </c>
      <c r="AC452" s="19" t="e">
        <f aca="false">IF(W452="",NA(),Y452)</f>
        <v>#N/A</v>
      </c>
    </row>
    <row r="453" customFormat="false" ht="15" hidden="false" customHeight="false" outlineLevel="0" collapsed="false">
      <c r="A453" s="10"/>
      <c r="B453" s="10"/>
      <c r="C453" s="7"/>
      <c r="D453" s="7"/>
      <c r="E453" s="7"/>
      <c r="F453" s="7"/>
      <c r="G453" s="11"/>
      <c r="H453" s="12"/>
      <c r="I453" s="12"/>
      <c r="J453" s="12"/>
      <c r="K453" s="5"/>
      <c r="L453" s="5"/>
      <c r="M453" s="5"/>
      <c r="N453" s="7"/>
      <c r="O453" s="7"/>
      <c r="P453" s="13" t="str">
        <f aca="false">IF(C453="","",IF(ISNUMBER(SEARCH("JPY",C453)),100,10000))</f>
        <v/>
      </c>
      <c r="Q453" s="14" t="str">
        <f aca="false">IF(OR(C453="",H453="",J453=""),"",ROUND((J453-H453)*P453*IF(D453="Short",-1,1),1))</f>
        <v/>
      </c>
      <c r="R453" s="14" t="str">
        <f aca="false">IF(OR(C453="",H453="",I453=""),"",ROUND(ABS(H453-I453)*P453,1))</f>
        <v/>
      </c>
      <c r="S453" s="15" t="str">
        <f aca="false">IF(OR(R453="",G453="",K453=""),"",R453*K453*G453)</f>
        <v/>
      </c>
      <c r="T453" s="15" t="str">
        <f aca="false">IF(OR(Q453="",G453="",K453=""),"",Q453*K453*G453)</f>
        <v/>
      </c>
      <c r="U453" s="15" t="str">
        <f aca="false">IF(T453="","",T453+N(L453)-N(M453))</f>
        <v/>
      </c>
      <c r="V453" s="16" t="str">
        <f aca="false">IF(OR(U453="",N(S453)=0),"",U453/S453)</f>
        <v/>
      </c>
      <c r="W453" s="13" t="str">
        <f aca="false">IF(U453="","",COUNT($U$7:U453))</f>
        <v/>
      </c>
      <c r="X453" s="17" t="str">
        <f aca="false">IF(U453="","",DATE(YEAR(IF(B453="",A453,B453)),MONTH(IF(B453="",A453,B453)),1))</f>
        <v/>
      </c>
      <c r="Y453" s="15" t="str">
        <f aca="false">IF(U453="","",N($C$3)+SUM($U$7:U453))</f>
        <v/>
      </c>
      <c r="Z453" s="15" t="str">
        <f aca="false">IF(Y453="","",Y453-MAX(N($C$3),MAX($Y$7:Y453)))</f>
        <v/>
      </c>
      <c r="AA453" s="13" t="str">
        <f aca="false">IF(U453="","",IF(U453&gt;0,"Win",IF(U453&lt;0,"Loss","Scratch")))</f>
        <v/>
      </c>
      <c r="AB453" s="18" t="e">
        <f aca="false">IF(W453="",NA(),W453)</f>
        <v>#N/A</v>
      </c>
      <c r="AC453" s="19" t="e">
        <f aca="false">IF(W453="",NA(),Y453)</f>
        <v>#N/A</v>
      </c>
    </row>
    <row r="454" customFormat="false" ht="15" hidden="false" customHeight="false" outlineLevel="0" collapsed="false">
      <c r="A454" s="10"/>
      <c r="B454" s="10"/>
      <c r="C454" s="7"/>
      <c r="D454" s="7"/>
      <c r="E454" s="7"/>
      <c r="F454" s="7"/>
      <c r="G454" s="11"/>
      <c r="H454" s="12"/>
      <c r="I454" s="12"/>
      <c r="J454" s="12"/>
      <c r="K454" s="5"/>
      <c r="L454" s="5"/>
      <c r="M454" s="5"/>
      <c r="N454" s="7"/>
      <c r="O454" s="7"/>
      <c r="P454" s="13" t="str">
        <f aca="false">IF(C454="","",IF(ISNUMBER(SEARCH("JPY",C454)),100,10000))</f>
        <v/>
      </c>
      <c r="Q454" s="14" t="str">
        <f aca="false">IF(OR(C454="",H454="",J454=""),"",ROUND((J454-H454)*P454*IF(D454="Short",-1,1),1))</f>
        <v/>
      </c>
      <c r="R454" s="14" t="str">
        <f aca="false">IF(OR(C454="",H454="",I454=""),"",ROUND(ABS(H454-I454)*P454,1))</f>
        <v/>
      </c>
      <c r="S454" s="15" t="str">
        <f aca="false">IF(OR(R454="",G454="",K454=""),"",R454*K454*G454)</f>
        <v/>
      </c>
      <c r="T454" s="15" t="str">
        <f aca="false">IF(OR(Q454="",G454="",K454=""),"",Q454*K454*G454)</f>
        <v/>
      </c>
      <c r="U454" s="15" t="str">
        <f aca="false">IF(T454="","",T454+N(L454)-N(M454))</f>
        <v/>
      </c>
      <c r="V454" s="16" t="str">
        <f aca="false">IF(OR(U454="",N(S454)=0),"",U454/S454)</f>
        <v/>
      </c>
      <c r="W454" s="13" t="str">
        <f aca="false">IF(U454="","",COUNT($U$7:U454))</f>
        <v/>
      </c>
      <c r="X454" s="17" t="str">
        <f aca="false">IF(U454="","",DATE(YEAR(IF(B454="",A454,B454)),MONTH(IF(B454="",A454,B454)),1))</f>
        <v/>
      </c>
      <c r="Y454" s="15" t="str">
        <f aca="false">IF(U454="","",N($C$3)+SUM($U$7:U454))</f>
        <v/>
      </c>
      <c r="Z454" s="15" t="str">
        <f aca="false">IF(Y454="","",Y454-MAX(N($C$3),MAX($Y$7:Y454)))</f>
        <v/>
      </c>
      <c r="AA454" s="13" t="str">
        <f aca="false">IF(U454="","",IF(U454&gt;0,"Win",IF(U454&lt;0,"Loss","Scratch")))</f>
        <v/>
      </c>
      <c r="AB454" s="18" t="e">
        <f aca="false">IF(W454="",NA(),W454)</f>
        <v>#N/A</v>
      </c>
      <c r="AC454" s="19" t="e">
        <f aca="false">IF(W454="",NA(),Y454)</f>
        <v>#N/A</v>
      </c>
    </row>
    <row r="455" customFormat="false" ht="15" hidden="false" customHeight="false" outlineLevel="0" collapsed="false">
      <c r="A455" s="10"/>
      <c r="B455" s="10"/>
      <c r="C455" s="7"/>
      <c r="D455" s="7"/>
      <c r="E455" s="7"/>
      <c r="F455" s="7"/>
      <c r="G455" s="11"/>
      <c r="H455" s="12"/>
      <c r="I455" s="12"/>
      <c r="J455" s="12"/>
      <c r="K455" s="5"/>
      <c r="L455" s="5"/>
      <c r="M455" s="5"/>
      <c r="N455" s="7"/>
      <c r="O455" s="7"/>
      <c r="P455" s="13" t="str">
        <f aca="false">IF(C455="","",IF(ISNUMBER(SEARCH("JPY",C455)),100,10000))</f>
        <v/>
      </c>
      <c r="Q455" s="14" t="str">
        <f aca="false">IF(OR(C455="",H455="",J455=""),"",ROUND((J455-H455)*P455*IF(D455="Short",-1,1),1))</f>
        <v/>
      </c>
      <c r="R455" s="14" t="str">
        <f aca="false">IF(OR(C455="",H455="",I455=""),"",ROUND(ABS(H455-I455)*P455,1))</f>
        <v/>
      </c>
      <c r="S455" s="15" t="str">
        <f aca="false">IF(OR(R455="",G455="",K455=""),"",R455*K455*G455)</f>
        <v/>
      </c>
      <c r="T455" s="15" t="str">
        <f aca="false">IF(OR(Q455="",G455="",K455=""),"",Q455*K455*G455)</f>
        <v/>
      </c>
      <c r="U455" s="15" t="str">
        <f aca="false">IF(T455="","",T455+N(L455)-N(M455))</f>
        <v/>
      </c>
      <c r="V455" s="16" t="str">
        <f aca="false">IF(OR(U455="",N(S455)=0),"",U455/S455)</f>
        <v/>
      </c>
      <c r="W455" s="13" t="str">
        <f aca="false">IF(U455="","",COUNT($U$7:U455))</f>
        <v/>
      </c>
      <c r="X455" s="17" t="str">
        <f aca="false">IF(U455="","",DATE(YEAR(IF(B455="",A455,B455)),MONTH(IF(B455="",A455,B455)),1))</f>
        <v/>
      </c>
      <c r="Y455" s="15" t="str">
        <f aca="false">IF(U455="","",N($C$3)+SUM($U$7:U455))</f>
        <v/>
      </c>
      <c r="Z455" s="15" t="str">
        <f aca="false">IF(Y455="","",Y455-MAX(N($C$3),MAX($Y$7:Y455)))</f>
        <v/>
      </c>
      <c r="AA455" s="13" t="str">
        <f aca="false">IF(U455="","",IF(U455&gt;0,"Win",IF(U455&lt;0,"Loss","Scratch")))</f>
        <v/>
      </c>
      <c r="AB455" s="18" t="e">
        <f aca="false">IF(W455="",NA(),W455)</f>
        <v>#N/A</v>
      </c>
      <c r="AC455" s="19" t="e">
        <f aca="false">IF(W455="",NA(),Y455)</f>
        <v>#N/A</v>
      </c>
    </row>
    <row r="456" customFormat="false" ht="15" hidden="false" customHeight="false" outlineLevel="0" collapsed="false">
      <c r="A456" s="10"/>
      <c r="B456" s="10"/>
      <c r="C456" s="7"/>
      <c r="D456" s="7"/>
      <c r="E456" s="7"/>
      <c r="F456" s="7"/>
      <c r="G456" s="11"/>
      <c r="H456" s="12"/>
      <c r="I456" s="12"/>
      <c r="J456" s="12"/>
      <c r="K456" s="5"/>
      <c r="L456" s="5"/>
      <c r="M456" s="5"/>
      <c r="N456" s="7"/>
      <c r="O456" s="7"/>
      <c r="P456" s="13" t="str">
        <f aca="false">IF(C456="","",IF(ISNUMBER(SEARCH("JPY",C456)),100,10000))</f>
        <v/>
      </c>
      <c r="Q456" s="14" t="str">
        <f aca="false">IF(OR(C456="",H456="",J456=""),"",ROUND((J456-H456)*P456*IF(D456="Short",-1,1),1))</f>
        <v/>
      </c>
      <c r="R456" s="14" t="str">
        <f aca="false">IF(OR(C456="",H456="",I456=""),"",ROUND(ABS(H456-I456)*P456,1))</f>
        <v/>
      </c>
      <c r="S456" s="15" t="str">
        <f aca="false">IF(OR(R456="",G456="",K456=""),"",R456*K456*G456)</f>
        <v/>
      </c>
      <c r="T456" s="15" t="str">
        <f aca="false">IF(OR(Q456="",G456="",K456=""),"",Q456*K456*G456)</f>
        <v/>
      </c>
      <c r="U456" s="15" t="str">
        <f aca="false">IF(T456="","",T456+N(L456)-N(M456))</f>
        <v/>
      </c>
      <c r="V456" s="16" t="str">
        <f aca="false">IF(OR(U456="",N(S456)=0),"",U456/S456)</f>
        <v/>
      </c>
      <c r="W456" s="13" t="str">
        <f aca="false">IF(U456="","",COUNT($U$7:U456))</f>
        <v/>
      </c>
      <c r="X456" s="17" t="str">
        <f aca="false">IF(U456="","",DATE(YEAR(IF(B456="",A456,B456)),MONTH(IF(B456="",A456,B456)),1))</f>
        <v/>
      </c>
      <c r="Y456" s="15" t="str">
        <f aca="false">IF(U456="","",N($C$3)+SUM($U$7:U456))</f>
        <v/>
      </c>
      <c r="Z456" s="15" t="str">
        <f aca="false">IF(Y456="","",Y456-MAX(N($C$3),MAX($Y$7:Y456)))</f>
        <v/>
      </c>
      <c r="AA456" s="13" t="str">
        <f aca="false">IF(U456="","",IF(U456&gt;0,"Win",IF(U456&lt;0,"Loss","Scratch")))</f>
        <v/>
      </c>
      <c r="AB456" s="18" t="e">
        <f aca="false">IF(W456="",NA(),W456)</f>
        <v>#N/A</v>
      </c>
      <c r="AC456" s="19" t="e">
        <f aca="false">IF(W456="",NA(),Y456)</f>
        <v>#N/A</v>
      </c>
    </row>
    <row r="457" customFormat="false" ht="15" hidden="false" customHeight="false" outlineLevel="0" collapsed="false">
      <c r="A457" s="10"/>
      <c r="B457" s="10"/>
      <c r="C457" s="7"/>
      <c r="D457" s="7"/>
      <c r="E457" s="7"/>
      <c r="F457" s="7"/>
      <c r="G457" s="11"/>
      <c r="H457" s="12"/>
      <c r="I457" s="12"/>
      <c r="J457" s="12"/>
      <c r="K457" s="5"/>
      <c r="L457" s="5"/>
      <c r="M457" s="5"/>
      <c r="N457" s="7"/>
      <c r="O457" s="7"/>
      <c r="P457" s="13" t="str">
        <f aca="false">IF(C457="","",IF(ISNUMBER(SEARCH("JPY",C457)),100,10000))</f>
        <v/>
      </c>
      <c r="Q457" s="14" t="str">
        <f aca="false">IF(OR(C457="",H457="",J457=""),"",ROUND((J457-H457)*P457*IF(D457="Short",-1,1),1))</f>
        <v/>
      </c>
      <c r="R457" s="14" t="str">
        <f aca="false">IF(OR(C457="",H457="",I457=""),"",ROUND(ABS(H457-I457)*P457,1))</f>
        <v/>
      </c>
      <c r="S457" s="15" t="str">
        <f aca="false">IF(OR(R457="",G457="",K457=""),"",R457*K457*G457)</f>
        <v/>
      </c>
      <c r="T457" s="15" t="str">
        <f aca="false">IF(OR(Q457="",G457="",K457=""),"",Q457*K457*G457)</f>
        <v/>
      </c>
      <c r="U457" s="15" t="str">
        <f aca="false">IF(T457="","",T457+N(L457)-N(M457))</f>
        <v/>
      </c>
      <c r="V457" s="16" t="str">
        <f aca="false">IF(OR(U457="",N(S457)=0),"",U457/S457)</f>
        <v/>
      </c>
      <c r="W457" s="13" t="str">
        <f aca="false">IF(U457="","",COUNT($U$7:U457))</f>
        <v/>
      </c>
      <c r="X457" s="17" t="str">
        <f aca="false">IF(U457="","",DATE(YEAR(IF(B457="",A457,B457)),MONTH(IF(B457="",A457,B457)),1))</f>
        <v/>
      </c>
      <c r="Y457" s="15" t="str">
        <f aca="false">IF(U457="","",N($C$3)+SUM($U$7:U457))</f>
        <v/>
      </c>
      <c r="Z457" s="15" t="str">
        <f aca="false">IF(Y457="","",Y457-MAX(N($C$3),MAX($Y$7:Y457)))</f>
        <v/>
      </c>
      <c r="AA457" s="13" t="str">
        <f aca="false">IF(U457="","",IF(U457&gt;0,"Win",IF(U457&lt;0,"Loss","Scratch")))</f>
        <v/>
      </c>
      <c r="AB457" s="18" t="e">
        <f aca="false">IF(W457="",NA(),W457)</f>
        <v>#N/A</v>
      </c>
      <c r="AC457" s="19" t="e">
        <f aca="false">IF(W457="",NA(),Y457)</f>
        <v>#N/A</v>
      </c>
    </row>
    <row r="458" customFormat="false" ht="15" hidden="false" customHeight="false" outlineLevel="0" collapsed="false">
      <c r="A458" s="10"/>
      <c r="B458" s="10"/>
      <c r="C458" s="7"/>
      <c r="D458" s="7"/>
      <c r="E458" s="7"/>
      <c r="F458" s="7"/>
      <c r="G458" s="11"/>
      <c r="H458" s="12"/>
      <c r="I458" s="12"/>
      <c r="J458" s="12"/>
      <c r="K458" s="5"/>
      <c r="L458" s="5"/>
      <c r="M458" s="5"/>
      <c r="N458" s="7"/>
      <c r="O458" s="7"/>
      <c r="P458" s="13" t="str">
        <f aca="false">IF(C458="","",IF(ISNUMBER(SEARCH("JPY",C458)),100,10000))</f>
        <v/>
      </c>
      <c r="Q458" s="14" t="str">
        <f aca="false">IF(OR(C458="",H458="",J458=""),"",ROUND((J458-H458)*P458*IF(D458="Short",-1,1),1))</f>
        <v/>
      </c>
      <c r="R458" s="14" t="str">
        <f aca="false">IF(OR(C458="",H458="",I458=""),"",ROUND(ABS(H458-I458)*P458,1))</f>
        <v/>
      </c>
      <c r="S458" s="15" t="str">
        <f aca="false">IF(OR(R458="",G458="",K458=""),"",R458*K458*G458)</f>
        <v/>
      </c>
      <c r="T458" s="15" t="str">
        <f aca="false">IF(OR(Q458="",G458="",K458=""),"",Q458*K458*G458)</f>
        <v/>
      </c>
      <c r="U458" s="15" t="str">
        <f aca="false">IF(T458="","",T458+N(L458)-N(M458))</f>
        <v/>
      </c>
      <c r="V458" s="16" t="str">
        <f aca="false">IF(OR(U458="",N(S458)=0),"",U458/S458)</f>
        <v/>
      </c>
      <c r="W458" s="13" t="str">
        <f aca="false">IF(U458="","",COUNT($U$7:U458))</f>
        <v/>
      </c>
      <c r="X458" s="17" t="str">
        <f aca="false">IF(U458="","",DATE(YEAR(IF(B458="",A458,B458)),MONTH(IF(B458="",A458,B458)),1))</f>
        <v/>
      </c>
      <c r="Y458" s="15" t="str">
        <f aca="false">IF(U458="","",N($C$3)+SUM($U$7:U458))</f>
        <v/>
      </c>
      <c r="Z458" s="15" t="str">
        <f aca="false">IF(Y458="","",Y458-MAX(N($C$3),MAX($Y$7:Y458)))</f>
        <v/>
      </c>
      <c r="AA458" s="13" t="str">
        <f aca="false">IF(U458="","",IF(U458&gt;0,"Win",IF(U458&lt;0,"Loss","Scratch")))</f>
        <v/>
      </c>
      <c r="AB458" s="18" t="e">
        <f aca="false">IF(W458="",NA(),W458)</f>
        <v>#N/A</v>
      </c>
      <c r="AC458" s="19" t="e">
        <f aca="false">IF(W458="",NA(),Y458)</f>
        <v>#N/A</v>
      </c>
    </row>
    <row r="459" customFormat="false" ht="15" hidden="false" customHeight="false" outlineLevel="0" collapsed="false">
      <c r="A459" s="10"/>
      <c r="B459" s="10"/>
      <c r="C459" s="7"/>
      <c r="D459" s="7"/>
      <c r="E459" s="7"/>
      <c r="F459" s="7"/>
      <c r="G459" s="11"/>
      <c r="H459" s="12"/>
      <c r="I459" s="12"/>
      <c r="J459" s="12"/>
      <c r="K459" s="5"/>
      <c r="L459" s="5"/>
      <c r="M459" s="5"/>
      <c r="N459" s="7"/>
      <c r="O459" s="7"/>
      <c r="P459" s="13" t="str">
        <f aca="false">IF(C459="","",IF(ISNUMBER(SEARCH("JPY",C459)),100,10000))</f>
        <v/>
      </c>
      <c r="Q459" s="14" t="str">
        <f aca="false">IF(OR(C459="",H459="",J459=""),"",ROUND((J459-H459)*P459*IF(D459="Short",-1,1),1))</f>
        <v/>
      </c>
      <c r="R459" s="14" t="str">
        <f aca="false">IF(OR(C459="",H459="",I459=""),"",ROUND(ABS(H459-I459)*P459,1))</f>
        <v/>
      </c>
      <c r="S459" s="15" t="str">
        <f aca="false">IF(OR(R459="",G459="",K459=""),"",R459*K459*G459)</f>
        <v/>
      </c>
      <c r="T459" s="15" t="str">
        <f aca="false">IF(OR(Q459="",G459="",K459=""),"",Q459*K459*G459)</f>
        <v/>
      </c>
      <c r="U459" s="15" t="str">
        <f aca="false">IF(T459="","",T459+N(L459)-N(M459))</f>
        <v/>
      </c>
      <c r="V459" s="16" t="str">
        <f aca="false">IF(OR(U459="",N(S459)=0),"",U459/S459)</f>
        <v/>
      </c>
      <c r="W459" s="13" t="str">
        <f aca="false">IF(U459="","",COUNT($U$7:U459))</f>
        <v/>
      </c>
      <c r="X459" s="17" t="str">
        <f aca="false">IF(U459="","",DATE(YEAR(IF(B459="",A459,B459)),MONTH(IF(B459="",A459,B459)),1))</f>
        <v/>
      </c>
      <c r="Y459" s="15" t="str">
        <f aca="false">IF(U459="","",N($C$3)+SUM($U$7:U459))</f>
        <v/>
      </c>
      <c r="Z459" s="15" t="str">
        <f aca="false">IF(Y459="","",Y459-MAX(N($C$3),MAX($Y$7:Y459)))</f>
        <v/>
      </c>
      <c r="AA459" s="13" t="str">
        <f aca="false">IF(U459="","",IF(U459&gt;0,"Win",IF(U459&lt;0,"Loss","Scratch")))</f>
        <v/>
      </c>
      <c r="AB459" s="18" t="e">
        <f aca="false">IF(W459="",NA(),W459)</f>
        <v>#N/A</v>
      </c>
      <c r="AC459" s="19" t="e">
        <f aca="false">IF(W459="",NA(),Y459)</f>
        <v>#N/A</v>
      </c>
    </row>
    <row r="460" customFormat="false" ht="15" hidden="false" customHeight="false" outlineLevel="0" collapsed="false">
      <c r="A460" s="10"/>
      <c r="B460" s="10"/>
      <c r="C460" s="7"/>
      <c r="D460" s="7"/>
      <c r="E460" s="7"/>
      <c r="F460" s="7"/>
      <c r="G460" s="11"/>
      <c r="H460" s="12"/>
      <c r="I460" s="12"/>
      <c r="J460" s="12"/>
      <c r="K460" s="5"/>
      <c r="L460" s="5"/>
      <c r="M460" s="5"/>
      <c r="N460" s="7"/>
      <c r="O460" s="7"/>
      <c r="P460" s="13" t="str">
        <f aca="false">IF(C460="","",IF(ISNUMBER(SEARCH("JPY",C460)),100,10000))</f>
        <v/>
      </c>
      <c r="Q460" s="14" t="str">
        <f aca="false">IF(OR(C460="",H460="",J460=""),"",ROUND((J460-H460)*P460*IF(D460="Short",-1,1),1))</f>
        <v/>
      </c>
      <c r="R460" s="14" t="str">
        <f aca="false">IF(OR(C460="",H460="",I460=""),"",ROUND(ABS(H460-I460)*P460,1))</f>
        <v/>
      </c>
      <c r="S460" s="15" t="str">
        <f aca="false">IF(OR(R460="",G460="",K460=""),"",R460*K460*G460)</f>
        <v/>
      </c>
      <c r="T460" s="15" t="str">
        <f aca="false">IF(OR(Q460="",G460="",K460=""),"",Q460*K460*G460)</f>
        <v/>
      </c>
      <c r="U460" s="15" t="str">
        <f aca="false">IF(T460="","",T460+N(L460)-N(M460))</f>
        <v/>
      </c>
      <c r="V460" s="16" t="str">
        <f aca="false">IF(OR(U460="",N(S460)=0),"",U460/S460)</f>
        <v/>
      </c>
      <c r="W460" s="13" t="str">
        <f aca="false">IF(U460="","",COUNT($U$7:U460))</f>
        <v/>
      </c>
      <c r="X460" s="17" t="str">
        <f aca="false">IF(U460="","",DATE(YEAR(IF(B460="",A460,B460)),MONTH(IF(B460="",A460,B460)),1))</f>
        <v/>
      </c>
      <c r="Y460" s="15" t="str">
        <f aca="false">IF(U460="","",N($C$3)+SUM($U$7:U460))</f>
        <v/>
      </c>
      <c r="Z460" s="15" t="str">
        <f aca="false">IF(Y460="","",Y460-MAX(N($C$3),MAX($Y$7:Y460)))</f>
        <v/>
      </c>
      <c r="AA460" s="13" t="str">
        <f aca="false">IF(U460="","",IF(U460&gt;0,"Win",IF(U460&lt;0,"Loss","Scratch")))</f>
        <v/>
      </c>
      <c r="AB460" s="18" t="e">
        <f aca="false">IF(W460="",NA(),W460)</f>
        <v>#N/A</v>
      </c>
      <c r="AC460" s="19" t="e">
        <f aca="false">IF(W460="",NA(),Y460)</f>
        <v>#N/A</v>
      </c>
    </row>
    <row r="461" customFormat="false" ht="15" hidden="false" customHeight="false" outlineLevel="0" collapsed="false">
      <c r="A461" s="10"/>
      <c r="B461" s="10"/>
      <c r="C461" s="7"/>
      <c r="D461" s="7"/>
      <c r="E461" s="7"/>
      <c r="F461" s="7"/>
      <c r="G461" s="11"/>
      <c r="H461" s="12"/>
      <c r="I461" s="12"/>
      <c r="J461" s="12"/>
      <c r="K461" s="5"/>
      <c r="L461" s="5"/>
      <c r="M461" s="5"/>
      <c r="N461" s="7"/>
      <c r="O461" s="7"/>
      <c r="P461" s="13" t="str">
        <f aca="false">IF(C461="","",IF(ISNUMBER(SEARCH("JPY",C461)),100,10000))</f>
        <v/>
      </c>
      <c r="Q461" s="14" t="str">
        <f aca="false">IF(OR(C461="",H461="",J461=""),"",ROUND((J461-H461)*P461*IF(D461="Short",-1,1),1))</f>
        <v/>
      </c>
      <c r="R461" s="14" t="str">
        <f aca="false">IF(OR(C461="",H461="",I461=""),"",ROUND(ABS(H461-I461)*P461,1))</f>
        <v/>
      </c>
      <c r="S461" s="15" t="str">
        <f aca="false">IF(OR(R461="",G461="",K461=""),"",R461*K461*G461)</f>
        <v/>
      </c>
      <c r="T461" s="15" t="str">
        <f aca="false">IF(OR(Q461="",G461="",K461=""),"",Q461*K461*G461)</f>
        <v/>
      </c>
      <c r="U461" s="15" t="str">
        <f aca="false">IF(T461="","",T461+N(L461)-N(M461))</f>
        <v/>
      </c>
      <c r="V461" s="16" t="str">
        <f aca="false">IF(OR(U461="",N(S461)=0),"",U461/S461)</f>
        <v/>
      </c>
      <c r="W461" s="13" t="str">
        <f aca="false">IF(U461="","",COUNT($U$7:U461))</f>
        <v/>
      </c>
      <c r="X461" s="17" t="str">
        <f aca="false">IF(U461="","",DATE(YEAR(IF(B461="",A461,B461)),MONTH(IF(B461="",A461,B461)),1))</f>
        <v/>
      </c>
      <c r="Y461" s="15" t="str">
        <f aca="false">IF(U461="","",N($C$3)+SUM($U$7:U461))</f>
        <v/>
      </c>
      <c r="Z461" s="15" t="str">
        <f aca="false">IF(Y461="","",Y461-MAX(N($C$3),MAX($Y$7:Y461)))</f>
        <v/>
      </c>
      <c r="AA461" s="13" t="str">
        <f aca="false">IF(U461="","",IF(U461&gt;0,"Win",IF(U461&lt;0,"Loss","Scratch")))</f>
        <v/>
      </c>
      <c r="AB461" s="18" t="e">
        <f aca="false">IF(W461="",NA(),W461)</f>
        <v>#N/A</v>
      </c>
      <c r="AC461" s="19" t="e">
        <f aca="false">IF(W461="",NA(),Y461)</f>
        <v>#N/A</v>
      </c>
    </row>
    <row r="462" customFormat="false" ht="15" hidden="false" customHeight="false" outlineLevel="0" collapsed="false">
      <c r="A462" s="10"/>
      <c r="B462" s="10"/>
      <c r="C462" s="7"/>
      <c r="D462" s="7"/>
      <c r="E462" s="7"/>
      <c r="F462" s="7"/>
      <c r="G462" s="11"/>
      <c r="H462" s="12"/>
      <c r="I462" s="12"/>
      <c r="J462" s="12"/>
      <c r="K462" s="5"/>
      <c r="L462" s="5"/>
      <c r="M462" s="5"/>
      <c r="N462" s="7"/>
      <c r="O462" s="7"/>
      <c r="P462" s="13" t="str">
        <f aca="false">IF(C462="","",IF(ISNUMBER(SEARCH("JPY",C462)),100,10000))</f>
        <v/>
      </c>
      <c r="Q462" s="14" t="str">
        <f aca="false">IF(OR(C462="",H462="",J462=""),"",ROUND((J462-H462)*P462*IF(D462="Short",-1,1),1))</f>
        <v/>
      </c>
      <c r="R462" s="14" t="str">
        <f aca="false">IF(OR(C462="",H462="",I462=""),"",ROUND(ABS(H462-I462)*P462,1))</f>
        <v/>
      </c>
      <c r="S462" s="15" t="str">
        <f aca="false">IF(OR(R462="",G462="",K462=""),"",R462*K462*G462)</f>
        <v/>
      </c>
      <c r="T462" s="15" t="str">
        <f aca="false">IF(OR(Q462="",G462="",K462=""),"",Q462*K462*G462)</f>
        <v/>
      </c>
      <c r="U462" s="15" t="str">
        <f aca="false">IF(T462="","",T462+N(L462)-N(M462))</f>
        <v/>
      </c>
      <c r="V462" s="16" t="str">
        <f aca="false">IF(OR(U462="",N(S462)=0),"",U462/S462)</f>
        <v/>
      </c>
      <c r="W462" s="13" t="str">
        <f aca="false">IF(U462="","",COUNT($U$7:U462))</f>
        <v/>
      </c>
      <c r="X462" s="17" t="str">
        <f aca="false">IF(U462="","",DATE(YEAR(IF(B462="",A462,B462)),MONTH(IF(B462="",A462,B462)),1))</f>
        <v/>
      </c>
      <c r="Y462" s="15" t="str">
        <f aca="false">IF(U462="","",N($C$3)+SUM($U$7:U462))</f>
        <v/>
      </c>
      <c r="Z462" s="15" t="str">
        <f aca="false">IF(Y462="","",Y462-MAX(N($C$3),MAX($Y$7:Y462)))</f>
        <v/>
      </c>
      <c r="AA462" s="13" t="str">
        <f aca="false">IF(U462="","",IF(U462&gt;0,"Win",IF(U462&lt;0,"Loss","Scratch")))</f>
        <v/>
      </c>
      <c r="AB462" s="18" t="e">
        <f aca="false">IF(W462="",NA(),W462)</f>
        <v>#N/A</v>
      </c>
      <c r="AC462" s="19" t="e">
        <f aca="false">IF(W462="",NA(),Y462)</f>
        <v>#N/A</v>
      </c>
    </row>
    <row r="463" customFormat="false" ht="15" hidden="false" customHeight="false" outlineLevel="0" collapsed="false">
      <c r="A463" s="10"/>
      <c r="B463" s="10"/>
      <c r="C463" s="7"/>
      <c r="D463" s="7"/>
      <c r="E463" s="7"/>
      <c r="F463" s="7"/>
      <c r="G463" s="11"/>
      <c r="H463" s="12"/>
      <c r="I463" s="12"/>
      <c r="J463" s="12"/>
      <c r="K463" s="5"/>
      <c r="L463" s="5"/>
      <c r="M463" s="5"/>
      <c r="N463" s="7"/>
      <c r="O463" s="7"/>
      <c r="P463" s="13" t="str">
        <f aca="false">IF(C463="","",IF(ISNUMBER(SEARCH("JPY",C463)),100,10000))</f>
        <v/>
      </c>
      <c r="Q463" s="14" t="str">
        <f aca="false">IF(OR(C463="",H463="",J463=""),"",ROUND((J463-H463)*P463*IF(D463="Short",-1,1),1))</f>
        <v/>
      </c>
      <c r="R463" s="14" t="str">
        <f aca="false">IF(OR(C463="",H463="",I463=""),"",ROUND(ABS(H463-I463)*P463,1))</f>
        <v/>
      </c>
      <c r="S463" s="15" t="str">
        <f aca="false">IF(OR(R463="",G463="",K463=""),"",R463*K463*G463)</f>
        <v/>
      </c>
      <c r="T463" s="15" t="str">
        <f aca="false">IF(OR(Q463="",G463="",K463=""),"",Q463*K463*G463)</f>
        <v/>
      </c>
      <c r="U463" s="15" t="str">
        <f aca="false">IF(T463="","",T463+N(L463)-N(M463))</f>
        <v/>
      </c>
      <c r="V463" s="16" t="str">
        <f aca="false">IF(OR(U463="",N(S463)=0),"",U463/S463)</f>
        <v/>
      </c>
      <c r="W463" s="13" t="str">
        <f aca="false">IF(U463="","",COUNT($U$7:U463))</f>
        <v/>
      </c>
      <c r="X463" s="17" t="str">
        <f aca="false">IF(U463="","",DATE(YEAR(IF(B463="",A463,B463)),MONTH(IF(B463="",A463,B463)),1))</f>
        <v/>
      </c>
      <c r="Y463" s="15" t="str">
        <f aca="false">IF(U463="","",N($C$3)+SUM($U$7:U463))</f>
        <v/>
      </c>
      <c r="Z463" s="15" t="str">
        <f aca="false">IF(Y463="","",Y463-MAX(N($C$3),MAX($Y$7:Y463)))</f>
        <v/>
      </c>
      <c r="AA463" s="13" t="str">
        <f aca="false">IF(U463="","",IF(U463&gt;0,"Win",IF(U463&lt;0,"Loss","Scratch")))</f>
        <v/>
      </c>
      <c r="AB463" s="18" t="e">
        <f aca="false">IF(W463="",NA(),W463)</f>
        <v>#N/A</v>
      </c>
      <c r="AC463" s="19" t="e">
        <f aca="false">IF(W463="",NA(),Y463)</f>
        <v>#N/A</v>
      </c>
    </row>
    <row r="464" customFormat="false" ht="15" hidden="false" customHeight="false" outlineLevel="0" collapsed="false">
      <c r="A464" s="10"/>
      <c r="B464" s="10"/>
      <c r="C464" s="7"/>
      <c r="D464" s="7"/>
      <c r="E464" s="7"/>
      <c r="F464" s="7"/>
      <c r="G464" s="11"/>
      <c r="H464" s="12"/>
      <c r="I464" s="12"/>
      <c r="J464" s="12"/>
      <c r="K464" s="5"/>
      <c r="L464" s="5"/>
      <c r="M464" s="5"/>
      <c r="N464" s="7"/>
      <c r="O464" s="7"/>
      <c r="P464" s="13" t="str">
        <f aca="false">IF(C464="","",IF(ISNUMBER(SEARCH("JPY",C464)),100,10000))</f>
        <v/>
      </c>
      <c r="Q464" s="14" t="str">
        <f aca="false">IF(OR(C464="",H464="",J464=""),"",ROUND((J464-H464)*P464*IF(D464="Short",-1,1),1))</f>
        <v/>
      </c>
      <c r="R464" s="14" t="str">
        <f aca="false">IF(OR(C464="",H464="",I464=""),"",ROUND(ABS(H464-I464)*P464,1))</f>
        <v/>
      </c>
      <c r="S464" s="15" t="str">
        <f aca="false">IF(OR(R464="",G464="",K464=""),"",R464*K464*G464)</f>
        <v/>
      </c>
      <c r="T464" s="15" t="str">
        <f aca="false">IF(OR(Q464="",G464="",K464=""),"",Q464*K464*G464)</f>
        <v/>
      </c>
      <c r="U464" s="15" t="str">
        <f aca="false">IF(T464="","",T464+N(L464)-N(M464))</f>
        <v/>
      </c>
      <c r="V464" s="16" t="str">
        <f aca="false">IF(OR(U464="",N(S464)=0),"",U464/S464)</f>
        <v/>
      </c>
      <c r="W464" s="13" t="str">
        <f aca="false">IF(U464="","",COUNT($U$7:U464))</f>
        <v/>
      </c>
      <c r="X464" s="17" t="str">
        <f aca="false">IF(U464="","",DATE(YEAR(IF(B464="",A464,B464)),MONTH(IF(B464="",A464,B464)),1))</f>
        <v/>
      </c>
      <c r="Y464" s="15" t="str">
        <f aca="false">IF(U464="","",N($C$3)+SUM($U$7:U464))</f>
        <v/>
      </c>
      <c r="Z464" s="15" t="str">
        <f aca="false">IF(Y464="","",Y464-MAX(N($C$3),MAX($Y$7:Y464)))</f>
        <v/>
      </c>
      <c r="AA464" s="13" t="str">
        <f aca="false">IF(U464="","",IF(U464&gt;0,"Win",IF(U464&lt;0,"Loss","Scratch")))</f>
        <v/>
      </c>
      <c r="AB464" s="18" t="e">
        <f aca="false">IF(W464="",NA(),W464)</f>
        <v>#N/A</v>
      </c>
      <c r="AC464" s="19" t="e">
        <f aca="false">IF(W464="",NA(),Y464)</f>
        <v>#N/A</v>
      </c>
    </row>
    <row r="465" customFormat="false" ht="15" hidden="false" customHeight="false" outlineLevel="0" collapsed="false">
      <c r="A465" s="10"/>
      <c r="B465" s="10"/>
      <c r="C465" s="7"/>
      <c r="D465" s="7"/>
      <c r="E465" s="7"/>
      <c r="F465" s="7"/>
      <c r="G465" s="11"/>
      <c r="H465" s="12"/>
      <c r="I465" s="12"/>
      <c r="J465" s="12"/>
      <c r="K465" s="5"/>
      <c r="L465" s="5"/>
      <c r="M465" s="5"/>
      <c r="N465" s="7"/>
      <c r="O465" s="7"/>
      <c r="P465" s="13" t="str">
        <f aca="false">IF(C465="","",IF(ISNUMBER(SEARCH("JPY",C465)),100,10000))</f>
        <v/>
      </c>
      <c r="Q465" s="14" t="str">
        <f aca="false">IF(OR(C465="",H465="",J465=""),"",ROUND((J465-H465)*P465*IF(D465="Short",-1,1),1))</f>
        <v/>
      </c>
      <c r="R465" s="14" t="str">
        <f aca="false">IF(OR(C465="",H465="",I465=""),"",ROUND(ABS(H465-I465)*P465,1))</f>
        <v/>
      </c>
      <c r="S465" s="15" t="str">
        <f aca="false">IF(OR(R465="",G465="",K465=""),"",R465*K465*G465)</f>
        <v/>
      </c>
      <c r="T465" s="15" t="str">
        <f aca="false">IF(OR(Q465="",G465="",K465=""),"",Q465*K465*G465)</f>
        <v/>
      </c>
      <c r="U465" s="15" t="str">
        <f aca="false">IF(T465="","",T465+N(L465)-N(M465))</f>
        <v/>
      </c>
      <c r="V465" s="16" t="str">
        <f aca="false">IF(OR(U465="",N(S465)=0),"",U465/S465)</f>
        <v/>
      </c>
      <c r="W465" s="13" t="str">
        <f aca="false">IF(U465="","",COUNT($U$7:U465))</f>
        <v/>
      </c>
      <c r="X465" s="17" t="str">
        <f aca="false">IF(U465="","",DATE(YEAR(IF(B465="",A465,B465)),MONTH(IF(B465="",A465,B465)),1))</f>
        <v/>
      </c>
      <c r="Y465" s="15" t="str">
        <f aca="false">IF(U465="","",N($C$3)+SUM($U$7:U465))</f>
        <v/>
      </c>
      <c r="Z465" s="15" t="str">
        <f aca="false">IF(Y465="","",Y465-MAX(N($C$3),MAX($Y$7:Y465)))</f>
        <v/>
      </c>
      <c r="AA465" s="13" t="str">
        <f aca="false">IF(U465="","",IF(U465&gt;0,"Win",IF(U465&lt;0,"Loss","Scratch")))</f>
        <v/>
      </c>
      <c r="AB465" s="18" t="e">
        <f aca="false">IF(W465="",NA(),W465)</f>
        <v>#N/A</v>
      </c>
      <c r="AC465" s="19" t="e">
        <f aca="false">IF(W465="",NA(),Y465)</f>
        <v>#N/A</v>
      </c>
    </row>
    <row r="466" customFormat="false" ht="15" hidden="false" customHeight="false" outlineLevel="0" collapsed="false">
      <c r="A466" s="10"/>
      <c r="B466" s="10"/>
      <c r="C466" s="7"/>
      <c r="D466" s="7"/>
      <c r="E466" s="7"/>
      <c r="F466" s="7"/>
      <c r="G466" s="11"/>
      <c r="H466" s="12"/>
      <c r="I466" s="12"/>
      <c r="J466" s="12"/>
      <c r="K466" s="5"/>
      <c r="L466" s="5"/>
      <c r="M466" s="5"/>
      <c r="N466" s="7"/>
      <c r="O466" s="7"/>
      <c r="P466" s="13" t="str">
        <f aca="false">IF(C466="","",IF(ISNUMBER(SEARCH("JPY",C466)),100,10000))</f>
        <v/>
      </c>
      <c r="Q466" s="14" t="str">
        <f aca="false">IF(OR(C466="",H466="",J466=""),"",ROUND((J466-H466)*P466*IF(D466="Short",-1,1),1))</f>
        <v/>
      </c>
      <c r="R466" s="14" t="str">
        <f aca="false">IF(OR(C466="",H466="",I466=""),"",ROUND(ABS(H466-I466)*P466,1))</f>
        <v/>
      </c>
      <c r="S466" s="15" t="str">
        <f aca="false">IF(OR(R466="",G466="",K466=""),"",R466*K466*G466)</f>
        <v/>
      </c>
      <c r="T466" s="15" t="str">
        <f aca="false">IF(OR(Q466="",G466="",K466=""),"",Q466*K466*G466)</f>
        <v/>
      </c>
      <c r="U466" s="15" t="str">
        <f aca="false">IF(T466="","",T466+N(L466)-N(M466))</f>
        <v/>
      </c>
      <c r="V466" s="16" t="str">
        <f aca="false">IF(OR(U466="",N(S466)=0),"",U466/S466)</f>
        <v/>
      </c>
      <c r="W466" s="13" t="str">
        <f aca="false">IF(U466="","",COUNT($U$7:U466))</f>
        <v/>
      </c>
      <c r="X466" s="17" t="str">
        <f aca="false">IF(U466="","",DATE(YEAR(IF(B466="",A466,B466)),MONTH(IF(B466="",A466,B466)),1))</f>
        <v/>
      </c>
      <c r="Y466" s="15" t="str">
        <f aca="false">IF(U466="","",N($C$3)+SUM($U$7:U466))</f>
        <v/>
      </c>
      <c r="Z466" s="15" t="str">
        <f aca="false">IF(Y466="","",Y466-MAX(N($C$3),MAX($Y$7:Y466)))</f>
        <v/>
      </c>
      <c r="AA466" s="13" t="str">
        <f aca="false">IF(U466="","",IF(U466&gt;0,"Win",IF(U466&lt;0,"Loss","Scratch")))</f>
        <v/>
      </c>
      <c r="AB466" s="18" t="e">
        <f aca="false">IF(W466="",NA(),W466)</f>
        <v>#N/A</v>
      </c>
      <c r="AC466" s="19" t="e">
        <f aca="false">IF(W466="",NA(),Y466)</f>
        <v>#N/A</v>
      </c>
    </row>
    <row r="467" customFormat="false" ht="15" hidden="false" customHeight="false" outlineLevel="0" collapsed="false">
      <c r="A467" s="10"/>
      <c r="B467" s="10"/>
      <c r="C467" s="7"/>
      <c r="D467" s="7"/>
      <c r="E467" s="7"/>
      <c r="F467" s="7"/>
      <c r="G467" s="11"/>
      <c r="H467" s="12"/>
      <c r="I467" s="12"/>
      <c r="J467" s="12"/>
      <c r="K467" s="5"/>
      <c r="L467" s="5"/>
      <c r="M467" s="5"/>
      <c r="N467" s="7"/>
      <c r="O467" s="7"/>
      <c r="P467" s="13" t="str">
        <f aca="false">IF(C467="","",IF(ISNUMBER(SEARCH("JPY",C467)),100,10000))</f>
        <v/>
      </c>
      <c r="Q467" s="14" t="str">
        <f aca="false">IF(OR(C467="",H467="",J467=""),"",ROUND((J467-H467)*P467*IF(D467="Short",-1,1),1))</f>
        <v/>
      </c>
      <c r="R467" s="14" t="str">
        <f aca="false">IF(OR(C467="",H467="",I467=""),"",ROUND(ABS(H467-I467)*P467,1))</f>
        <v/>
      </c>
      <c r="S467" s="15" t="str">
        <f aca="false">IF(OR(R467="",G467="",K467=""),"",R467*K467*G467)</f>
        <v/>
      </c>
      <c r="T467" s="15" t="str">
        <f aca="false">IF(OR(Q467="",G467="",K467=""),"",Q467*K467*G467)</f>
        <v/>
      </c>
      <c r="U467" s="15" t="str">
        <f aca="false">IF(T467="","",T467+N(L467)-N(M467))</f>
        <v/>
      </c>
      <c r="V467" s="16" t="str">
        <f aca="false">IF(OR(U467="",N(S467)=0),"",U467/S467)</f>
        <v/>
      </c>
      <c r="W467" s="13" t="str">
        <f aca="false">IF(U467="","",COUNT($U$7:U467))</f>
        <v/>
      </c>
      <c r="X467" s="17" t="str">
        <f aca="false">IF(U467="","",DATE(YEAR(IF(B467="",A467,B467)),MONTH(IF(B467="",A467,B467)),1))</f>
        <v/>
      </c>
      <c r="Y467" s="15" t="str">
        <f aca="false">IF(U467="","",N($C$3)+SUM($U$7:U467))</f>
        <v/>
      </c>
      <c r="Z467" s="15" t="str">
        <f aca="false">IF(Y467="","",Y467-MAX(N($C$3),MAX($Y$7:Y467)))</f>
        <v/>
      </c>
      <c r="AA467" s="13" t="str">
        <f aca="false">IF(U467="","",IF(U467&gt;0,"Win",IF(U467&lt;0,"Loss","Scratch")))</f>
        <v/>
      </c>
      <c r="AB467" s="18" t="e">
        <f aca="false">IF(W467="",NA(),W467)</f>
        <v>#N/A</v>
      </c>
      <c r="AC467" s="19" t="e">
        <f aca="false">IF(W467="",NA(),Y467)</f>
        <v>#N/A</v>
      </c>
    </row>
    <row r="468" customFormat="false" ht="15" hidden="false" customHeight="false" outlineLevel="0" collapsed="false">
      <c r="A468" s="10"/>
      <c r="B468" s="10"/>
      <c r="C468" s="7"/>
      <c r="D468" s="7"/>
      <c r="E468" s="7"/>
      <c r="F468" s="7"/>
      <c r="G468" s="11"/>
      <c r="H468" s="12"/>
      <c r="I468" s="12"/>
      <c r="J468" s="12"/>
      <c r="K468" s="5"/>
      <c r="L468" s="5"/>
      <c r="M468" s="5"/>
      <c r="N468" s="7"/>
      <c r="O468" s="7"/>
      <c r="P468" s="13" t="str">
        <f aca="false">IF(C468="","",IF(ISNUMBER(SEARCH("JPY",C468)),100,10000))</f>
        <v/>
      </c>
      <c r="Q468" s="14" t="str">
        <f aca="false">IF(OR(C468="",H468="",J468=""),"",ROUND((J468-H468)*P468*IF(D468="Short",-1,1),1))</f>
        <v/>
      </c>
      <c r="R468" s="14" t="str">
        <f aca="false">IF(OR(C468="",H468="",I468=""),"",ROUND(ABS(H468-I468)*P468,1))</f>
        <v/>
      </c>
      <c r="S468" s="15" t="str">
        <f aca="false">IF(OR(R468="",G468="",K468=""),"",R468*K468*G468)</f>
        <v/>
      </c>
      <c r="T468" s="15" t="str">
        <f aca="false">IF(OR(Q468="",G468="",K468=""),"",Q468*K468*G468)</f>
        <v/>
      </c>
      <c r="U468" s="15" t="str">
        <f aca="false">IF(T468="","",T468+N(L468)-N(M468))</f>
        <v/>
      </c>
      <c r="V468" s="16" t="str">
        <f aca="false">IF(OR(U468="",N(S468)=0),"",U468/S468)</f>
        <v/>
      </c>
      <c r="W468" s="13" t="str">
        <f aca="false">IF(U468="","",COUNT($U$7:U468))</f>
        <v/>
      </c>
      <c r="X468" s="17" t="str">
        <f aca="false">IF(U468="","",DATE(YEAR(IF(B468="",A468,B468)),MONTH(IF(B468="",A468,B468)),1))</f>
        <v/>
      </c>
      <c r="Y468" s="15" t="str">
        <f aca="false">IF(U468="","",N($C$3)+SUM($U$7:U468))</f>
        <v/>
      </c>
      <c r="Z468" s="15" t="str">
        <f aca="false">IF(Y468="","",Y468-MAX(N($C$3),MAX($Y$7:Y468)))</f>
        <v/>
      </c>
      <c r="AA468" s="13" t="str">
        <f aca="false">IF(U468="","",IF(U468&gt;0,"Win",IF(U468&lt;0,"Loss","Scratch")))</f>
        <v/>
      </c>
      <c r="AB468" s="18" t="e">
        <f aca="false">IF(W468="",NA(),W468)</f>
        <v>#N/A</v>
      </c>
      <c r="AC468" s="19" t="e">
        <f aca="false">IF(W468="",NA(),Y468)</f>
        <v>#N/A</v>
      </c>
    </row>
    <row r="469" customFormat="false" ht="15" hidden="false" customHeight="false" outlineLevel="0" collapsed="false">
      <c r="A469" s="10"/>
      <c r="B469" s="10"/>
      <c r="C469" s="7"/>
      <c r="D469" s="7"/>
      <c r="E469" s="7"/>
      <c r="F469" s="7"/>
      <c r="G469" s="11"/>
      <c r="H469" s="12"/>
      <c r="I469" s="12"/>
      <c r="J469" s="12"/>
      <c r="K469" s="5"/>
      <c r="L469" s="5"/>
      <c r="M469" s="5"/>
      <c r="N469" s="7"/>
      <c r="O469" s="7"/>
      <c r="P469" s="13" t="str">
        <f aca="false">IF(C469="","",IF(ISNUMBER(SEARCH("JPY",C469)),100,10000))</f>
        <v/>
      </c>
      <c r="Q469" s="14" t="str">
        <f aca="false">IF(OR(C469="",H469="",J469=""),"",ROUND((J469-H469)*P469*IF(D469="Short",-1,1),1))</f>
        <v/>
      </c>
      <c r="R469" s="14" t="str">
        <f aca="false">IF(OR(C469="",H469="",I469=""),"",ROUND(ABS(H469-I469)*P469,1))</f>
        <v/>
      </c>
      <c r="S469" s="15" t="str">
        <f aca="false">IF(OR(R469="",G469="",K469=""),"",R469*K469*G469)</f>
        <v/>
      </c>
      <c r="T469" s="15" t="str">
        <f aca="false">IF(OR(Q469="",G469="",K469=""),"",Q469*K469*G469)</f>
        <v/>
      </c>
      <c r="U469" s="15" t="str">
        <f aca="false">IF(T469="","",T469+N(L469)-N(M469))</f>
        <v/>
      </c>
      <c r="V469" s="16" t="str">
        <f aca="false">IF(OR(U469="",N(S469)=0),"",U469/S469)</f>
        <v/>
      </c>
      <c r="W469" s="13" t="str">
        <f aca="false">IF(U469="","",COUNT($U$7:U469))</f>
        <v/>
      </c>
      <c r="X469" s="17" t="str">
        <f aca="false">IF(U469="","",DATE(YEAR(IF(B469="",A469,B469)),MONTH(IF(B469="",A469,B469)),1))</f>
        <v/>
      </c>
      <c r="Y469" s="15" t="str">
        <f aca="false">IF(U469="","",N($C$3)+SUM($U$7:U469))</f>
        <v/>
      </c>
      <c r="Z469" s="15" t="str">
        <f aca="false">IF(Y469="","",Y469-MAX(N($C$3),MAX($Y$7:Y469)))</f>
        <v/>
      </c>
      <c r="AA469" s="13" t="str">
        <f aca="false">IF(U469="","",IF(U469&gt;0,"Win",IF(U469&lt;0,"Loss","Scratch")))</f>
        <v/>
      </c>
      <c r="AB469" s="18" t="e">
        <f aca="false">IF(W469="",NA(),W469)</f>
        <v>#N/A</v>
      </c>
      <c r="AC469" s="19" t="e">
        <f aca="false">IF(W469="",NA(),Y469)</f>
        <v>#N/A</v>
      </c>
    </row>
    <row r="470" customFormat="false" ht="15" hidden="false" customHeight="false" outlineLevel="0" collapsed="false">
      <c r="A470" s="10"/>
      <c r="B470" s="10"/>
      <c r="C470" s="7"/>
      <c r="D470" s="7"/>
      <c r="E470" s="7"/>
      <c r="F470" s="7"/>
      <c r="G470" s="11"/>
      <c r="H470" s="12"/>
      <c r="I470" s="12"/>
      <c r="J470" s="12"/>
      <c r="K470" s="5"/>
      <c r="L470" s="5"/>
      <c r="M470" s="5"/>
      <c r="N470" s="7"/>
      <c r="O470" s="7"/>
      <c r="P470" s="13" t="str">
        <f aca="false">IF(C470="","",IF(ISNUMBER(SEARCH("JPY",C470)),100,10000))</f>
        <v/>
      </c>
      <c r="Q470" s="14" t="str">
        <f aca="false">IF(OR(C470="",H470="",J470=""),"",ROUND((J470-H470)*P470*IF(D470="Short",-1,1),1))</f>
        <v/>
      </c>
      <c r="R470" s="14" t="str">
        <f aca="false">IF(OR(C470="",H470="",I470=""),"",ROUND(ABS(H470-I470)*P470,1))</f>
        <v/>
      </c>
      <c r="S470" s="15" t="str">
        <f aca="false">IF(OR(R470="",G470="",K470=""),"",R470*K470*G470)</f>
        <v/>
      </c>
      <c r="T470" s="15" t="str">
        <f aca="false">IF(OR(Q470="",G470="",K470=""),"",Q470*K470*G470)</f>
        <v/>
      </c>
      <c r="U470" s="15" t="str">
        <f aca="false">IF(T470="","",T470+N(L470)-N(M470))</f>
        <v/>
      </c>
      <c r="V470" s="16" t="str">
        <f aca="false">IF(OR(U470="",N(S470)=0),"",U470/S470)</f>
        <v/>
      </c>
      <c r="W470" s="13" t="str">
        <f aca="false">IF(U470="","",COUNT($U$7:U470))</f>
        <v/>
      </c>
      <c r="X470" s="17" t="str">
        <f aca="false">IF(U470="","",DATE(YEAR(IF(B470="",A470,B470)),MONTH(IF(B470="",A470,B470)),1))</f>
        <v/>
      </c>
      <c r="Y470" s="15" t="str">
        <f aca="false">IF(U470="","",N($C$3)+SUM($U$7:U470))</f>
        <v/>
      </c>
      <c r="Z470" s="15" t="str">
        <f aca="false">IF(Y470="","",Y470-MAX(N($C$3),MAX($Y$7:Y470)))</f>
        <v/>
      </c>
      <c r="AA470" s="13" t="str">
        <f aca="false">IF(U470="","",IF(U470&gt;0,"Win",IF(U470&lt;0,"Loss","Scratch")))</f>
        <v/>
      </c>
      <c r="AB470" s="18" t="e">
        <f aca="false">IF(W470="",NA(),W470)</f>
        <v>#N/A</v>
      </c>
      <c r="AC470" s="19" t="e">
        <f aca="false">IF(W470="",NA(),Y470)</f>
        <v>#N/A</v>
      </c>
    </row>
    <row r="471" customFormat="false" ht="15" hidden="false" customHeight="false" outlineLevel="0" collapsed="false">
      <c r="A471" s="10"/>
      <c r="B471" s="10"/>
      <c r="C471" s="7"/>
      <c r="D471" s="7"/>
      <c r="E471" s="7"/>
      <c r="F471" s="7"/>
      <c r="G471" s="11"/>
      <c r="H471" s="12"/>
      <c r="I471" s="12"/>
      <c r="J471" s="12"/>
      <c r="K471" s="5"/>
      <c r="L471" s="5"/>
      <c r="M471" s="5"/>
      <c r="N471" s="7"/>
      <c r="O471" s="7"/>
      <c r="P471" s="13" t="str">
        <f aca="false">IF(C471="","",IF(ISNUMBER(SEARCH("JPY",C471)),100,10000))</f>
        <v/>
      </c>
      <c r="Q471" s="14" t="str">
        <f aca="false">IF(OR(C471="",H471="",J471=""),"",ROUND((J471-H471)*P471*IF(D471="Short",-1,1),1))</f>
        <v/>
      </c>
      <c r="R471" s="14" t="str">
        <f aca="false">IF(OR(C471="",H471="",I471=""),"",ROUND(ABS(H471-I471)*P471,1))</f>
        <v/>
      </c>
      <c r="S471" s="15" t="str">
        <f aca="false">IF(OR(R471="",G471="",K471=""),"",R471*K471*G471)</f>
        <v/>
      </c>
      <c r="T471" s="15" t="str">
        <f aca="false">IF(OR(Q471="",G471="",K471=""),"",Q471*K471*G471)</f>
        <v/>
      </c>
      <c r="U471" s="15" t="str">
        <f aca="false">IF(T471="","",T471+N(L471)-N(M471))</f>
        <v/>
      </c>
      <c r="V471" s="16" t="str">
        <f aca="false">IF(OR(U471="",N(S471)=0),"",U471/S471)</f>
        <v/>
      </c>
      <c r="W471" s="13" t="str">
        <f aca="false">IF(U471="","",COUNT($U$7:U471))</f>
        <v/>
      </c>
      <c r="X471" s="17" t="str">
        <f aca="false">IF(U471="","",DATE(YEAR(IF(B471="",A471,B471)),MONTH(IF(B471="",A471,B471)),1))</f>
        <v/>
      </c>
      <c r="Y471" s="15" t="str">
        <f aca="false">IF(U471="","",N($C$3)+SUM($U$7:U471))</f>
        <v/>
      </c>
      <c r="Z471" s="15" t="str">
        <f aca="false">IF(Y471="","",Y471-MAX(N($C$3),MAX($Y$7:Y471)))</f>
        <v/>
      </c>
      <c r="AA471" s="13" t="str">
        <f aca="false">IF(U471="","",IF(U471&gt;0,"Win",IF(U471&lt;0,"Loss","Scratch")))</f>
        <v/>
      </c>
      <c r="AB471" s="18" t="e">
        <f aca="false">IF(W471="",NA(),W471)</f>
        <v>#N/A</v>
      </c>
      <c r="AC471" s="19" t="e">
        <f aca="false">IF(W471="",NA(),Y471)</f>
        <v>#N/A</v>
      </c>
    </row>
    <row r="472" customFormat="false" ht="15" hidden="false" customHeight="false" outlineLevel="0" collapsed="false">
      <c r="A472" s="10"/>
      <c r="B472" s="10"/>
      <c r="C472" s="7"/>
      <c r="D472" s="7"/>
      <c r="E472" s="7"/>
      <c r="F472" s="7"/>
      <c r="G472" s="11"/>
      <c r="H472" s="12"/>
      <c r="I472" s="12"/>
      <c r="J472" s="12"/>
      <c r="K472" s="5"/>
      <c r="L472" s="5"/>
      <c r="M472" s="5"/>
      <c r="N472" s="7"/>
      <c r="O472" s="7"/>
      <c r="P472" s="13" t="str">
        <f aca="false">IF(C472="","",IF(ISNUMBER(SEARCH("JPY",C472)),100,10000))</f>
        <v/>
      </c>
      <c r="Q472" s="14" t="str">
        <f aca="false">IF(OR(C472="",H472="",J472=""),"",ROUND((J472-H472)*P472*IF(D472="Short",-1,1),1))</f>
        <v/>
      </c>
      <c r="R472" s="14" t="str">
        <f aca="false">IF(OR(C472="",H472="",I472=""),"",ROUND(ABS(H472-I472)*P472,1))</f>
        <v/>
      </c>
      <c r="S472" s="15" t="str">
        <f aca="false">IF(OR(R472="",G472="",K472=""),"",R472*K472*G472)</f>
        <v/>
      </c>
      <c r="T472" s="15" t="str">
        <f aca="false">IF(OR(Q472="",G472="",K472=""),"",Q472*K472*G472)</f>
        <v/>
      </c>
      <c r="U472" s="15" t="str">
        <f aca="false">IF(T472="","",T472+N(L472)-N(M472))</f>
        <v/>
      </c>
      <c r="V472" s="16" t="str">
        <f aca="false">IF(OR(U472="",N(S472)=0),"",U472/S472)</f>
        <v/>
      </c>
      <c r="W472" s="13" t="str">
        <f aca="false">IF(U472="","",COUNT($U$7:U472))</f>
        <v/>
      </c>
      <c r="X472" s="17" t="str">
        <f aca="false">IF(U472="","",DATE(YEAR(IF(B472="",A472,B472)),MONTH(IF(B472="",A472,B472)),1))</f>
        <v/>
      </c>
      <c r="Y472" s="15" t="str">
        <f aca="false">IF(U472="","",N($C$3)+SUM($U$7:U472))</f>
        <v/>
      </c>
      <c r="Z472" s="15" t="str">
        <f aca="false">IF(Y472="","",Y472-MAX(N($C$3),MAX($Y$7:Y472)))</f>
        <v/>
      </c>
      <c r="AA472" s="13" t="str">
        <f aca="false">IF(U472="","",IF(U472&gt;0,"Win",IF(U472&lt;0,"Loss","Scratch")))</f>
        <v/>
      </c>
      <c r="AB472" s="18" t="e">
        <f aca="false">IF(W472="",NA(),W472)</f>
        <v>#N/A</v>
      </c>
      <c r="AC472" s="19" t="e">
        <f aca="false">IF(W472="",NA(),Y472)</f>
        <v>#N/A</v>
      </c>
    </row>
    <row r="473" customFormat="false" ht="15" hidden="false" customHeight="false" outlineLevel="0" collapsed="false">
      <c r="A473" s="10"/>
      <c r="B473" s="10"/>
      <c r="C473" s="7"/>
      <c r="D473" s="7"/>
      <c r="E473" s="7"/>
      <c r="F473" s="7"/>
      <c r="G473" s="11"/>
      <c r="H473" s="12"/>
      <c r="I473" s="12"/>
      <c r="J473" s="12"/>
      <c r="K473" s="5"/>
      <c r="L473" s="5"/>
      <c r="M473" s="5"/>
      <c r="N473" s="7"/>
      <c r="O473" s="7"/>
      <c r="P473" s="13" t="str">
        <f aca="false">IF(C473="","",IF(ISNUMBER(SEARCH("JPY",C473)),100,10000))</f>
        <v/>
      </c>
      <c r="Q473" s="14" t="str">
        <f aca="false">IF(OR(C473="",H473="",J473=""),"",ROUND((J473-H473)*P473*IF(D473="Short",-1,1),1))</f>
        <v/>
      </c>
      <c r="R473" s="14" t="str">
        <f aca="false">IF(OR(C473="",H473="",I473=""),"",ROUND(ABS(H473-I473)*P473,1))</f>
        <v/>
      </c>
      <c r="S473" s="15" t="str">
        <f aca="false">IF(OR(R473="",G473="",K473=""),"",R473*K473*G473)</f>
        <v/>
      </c>
      <c r="T473" s="15" t="str">
        <f aca="false">IF(OR(Q473="",G473="",K473=""),"",Q473*K473*G473)</f>
        <v/>
      </c>
      <c r="U473" s="15" t="str">
        <f aca="false">IF(T473="","",T473+N(L473)-N(M473))</f>
        <v/>
      </c>
      <c r="V473" s="16" t="str">
        <f aca="false">IF(OR(U473="",N(S473)=0),"",U473/S473)</f>
        <v/>
      </c>
      <c r="W473" s="13" t="str">
        <f aca="false">IF(U473="","",COUNT($U$7:U473))</f>
        <v/>
      </c>
      <c r="X473" s="17" t="str">
        <f aca="false">IF(U473="","",DATE(YEAR(IF(B473="",A473,B473)),MONTH(IF(B473="",A473,B473)),1))</f>
        <v/>
      </c>
      <c r="Y473" s="15" t="str">
        <f aca="false">IF(U473="","",N($C$3)+SUM($U$7:U473))</f>
        <v/>
      </c>
      <c r="Z473" s="15" t="str">
        <f aca="false">IF(Y473="","",Y473-MAX(N($C$3),MAX($Y$7:Y473)))</f>
        <v/>
      </c>
      <c r="AA473" s="13" t="str">
        <f aca="false">IF(U473="","",IF(U473&gt;0,"Win",IF(U473&lt;0,"Loss","Scratch")))</f>
        <v/>
      </c>
      <c r="AB473" s="18" t="e">
        <f aca="false">IF(W473="",NA(),W473)</f>
        <v>#N/A</v>
      </c>
      <c r="AC473" s="19" t="e">
        <f aca="false">IF(W473="",NA(),Y473)</f>
        <v>#N/A</v>
      </c>
    </row>
    <row r="474" customFormat="false" ht="15" hidden="false" customHeight="false" outlineLevel="0" collapsed="false">
      <c r="A474" s="10"/>
      <c r="B474" s="10"/>
      <c r="C474" s="7"/>
      <c r="D474" s="7"/>
      <c r="E474" s="7"/>
      <c r="F474" s="7"/>
      <c r="G474" s="11"/>
      <c r="H474" s="12"/>
      <c r="I474" s="12"/>
      <c r="J474" s="12"/>
      <c r="K474" s="5"/>
      <c r="L474" s="5"/>
      <c r="M474" s="5"/>
      <c r="N474" s="7"/>
      <c r="O474" s="7"/>
      <c r="P474" s="13" t="str">
        <f aca="false">IF(C474="","",IF(ISNUMBER(SEARCH("JPY",C474)),100,10000))</f>
        <v/>
      </c>
      <c r="Q474" s="14" t="str">
        <f aca="false">IF(OR(C474="",H474="",J474=""),"",ROUND((J474-H474)*P474*IF(D474="Short",-1,1),1))</f>
        <v/>
      </c>
      <c r="R474" s="14" t="str">
        <f aca="false">IF(OR(C474="",H474="",I474=""),"",ROUND(ABS(H474-I474)*P474,1))</f>
        <v/>
      </c>
      <c r="S474" s="15" t="str">
        <f aca="false">IF(OR(R474="",G474="",K474=""),"",R474*K474*G474)</f>
        <v/>
      </c>
      <c r="T474" s="15" t="str">
        <f aca="false">IF(OR(Q474="",G474="",K474=""),"",Q474*K474*G474)</f>
        <v/>
      </c>
      <c r="U474" s="15" t="str">
        <f aca="false">IF(T474="","",T474+N(L474)-N(M474))</f>
        <v/>
      </c>
      <c r="V474" s="16" t="str">
        <f aca="false">IF(OR(U474="",N(S474)=0),"",U474/S474)</f>
        <v/>
      </c>
      <c r="W474" s="13" t="str">
        <f aca="false">IF(U474="","",COUNT($U$7:U474))</f>
        <v/>
      </c>
      <c r="X474" s="17" t="str">
        <f aca="false">IF(U474="","",DATE(YEAR(IF(B474="",A474,B474)),MONTH(IF(B474="",A474,B474)),1))</f>
        <v/>
      </c>
      <c r="Y474" s="15" t="str">
        <f aca="false">IF(U474="","",N($C$3)+SUM($U$7:U474))</f>
        <v/>
      </c>
      <c r="Z474" s="15" t="str">
        <f aca="false">IF(Y474="","",Y474-MAX(N($C$3),MAX($Y$7:Y474)))</f>
        <v/>
      </c>
      <c r="AA474" s="13" t="str">
        <f aca="false">IF(U474="","",IF(U474&gt;0,"Win",IF(U474&lt;0,"Loss","Scratch")))</f>
        <v/>
      </c>
      <c r="AB474" s="18" t="e">
        <f aca="false">IF(W474="",NA(),W474)</f>
        <v>#N/A</v>
      </c>
      <c r="AC474" s="19" t="e">
        <f aca="false">IF(W474="",NA(),Y474)</f>
        <v>#N/A</v>
      </c>
    </row>
    <row r="475" customFormat="false" ht="15" hidden="false" customHeight="false" outlineLevel="0" collapsed="false">
      <c r="A475" s="10"/>
      <c r="B475" s="10"/>
      <c r="C475" s="7"/>
      <c r="D475" s="7"/>
      <c r="E475" s="7"/>
      <c r="F475" s="7"/>
      <c r="G475" s="11"/>
      <c r="H475" s="12"/>
      <c r="I475" s="12"/>
      <c r="J475" s="12"/>
      <c r="K475" s="5"/>
      <c r="L475" s="5"/>
      <c r="M475" s="5"/>
      <c r="N475" s="7"/>
      <c r="O475" s="7"/>
      <c r="P475" s="13" t="str">
        <f aca="false">IF(C475="","",IF(ISNUMBER(SEARCH("JPY",C475)),100,10000))</f>
        <v/>
      </c>
      <c r="Q475" s="14" t="str">
        <f aca="false">IF(OR(C475="",H475="",J475=""),"",ROUND((J475-H475)*P475*IF(D475="Short",-1,1),1))</f>
        <v/>
      </c>
      <c r="R475" s="14" t="str">
        <f aca="false">IF(OR(C475="",H475="",I475=""),"",ROUND(ABS(H475-I475)*P475,1))</f>
        <v/>
      </c>
      <c r="S475" s="15" t="str">
        <f aca="false">IF(OR(R475="",G475="",K475=""),"",R475*K475*G475)</f>
        <v/>
      </c>
      <c r="T475" s="15" t="str">
        <f aca="false">IF(OR(Q475="",G475="",K475=""),"",Q475*K475*G475)</f>
        <v/>
      </c>
      <c r="U475" s="15" t="str">
        <f aca="false">IF(T475="","",T475+N(L475)-N(M475))</f>
        <v/>
      </c>
      <c r="V475" s="16" t="str">
        <f aca="false">IF(OR(U475="",N(S475)=0),"",U475/S475)</f>
        <v/>
      </c>
      <c r="W475" s="13" t="str">
        <f aca="false">IF(U475="","",COUNT($U$7:U475))</f>
        <v/>
      </c>
      <c r="X475" s="17" t="str">
        <f aca="false">IF(U475="","",DATE(YEAR(IF(B475="",A475,B475)),MONTH(IF(B475="",A475,B475)),1))</f>
        <v/>
      </c>
      <c r="Y475" s="15" t="str">
        <f aca="false">IF(U475="","",N($C$3)+SUM($U$7:U475))</f>
        <v/>
      </c>
      <c r="Z475" s="15" t="str">
        <f aca="false">IF(Y475="","",Y475-MAX(N($C$3),MAX($Y$7:Y475)))</f>
        <v/>
      </c>
      <c r="AA475" s="13" t="str">
        <f aca="false">IF(U475="","",IF(U475&gt;0,"Win",IF(U475&lt;0,"Loss","Scratch")))</f>
        <v/>
      </c>
      <c r="AB475" s="18" t="e">
        <f aca="false">IF(W475="",NA(),W475)</f>
        <v>#N/A</v>
      </c>
      <c r="AC475" s="19" t="e">
        <f aca="false">IF(W475="",NA(),Y475)</f>
        <v>#N/A</v>
      </c>
    </row>
    <row r="476" customFormat="false" ht="15" hidden="false" customHeight="false" outlineLevel="0" collapsed="false">
      <c r="A476" s="10"/>
      <c r="B476" s="10"/>
      <c r="C476" s="7"/>
      <c r="D476" s="7"/>
      <c r="E476" s="7"/>
      <c r="F476" s="7"/>
      <c r="G476" s="11"/>
      <c r="H476" s="12"/>
      <c r="I476" s="12"/>
      <c r="J476" s="12"/>
      <c r="K476" s="5"/>
      <c r="L476" s="5"/>
      <c r="M476" s="5"/>
      <c r="N476" s="7"/>
      <c r="O476" s="7"/>
      <c r="P476" s="13" t="str">
        <f aca="false">IF(C476="","",IF(ISNUMBER(SEARCH("JPY",C476)),100,10000))</f>
        <v/>
      </c>
      <c r="Q476" s="14" t="str">
        <f aca="false">IF(OR(C476="",H476="",J476=""),"",ROUND((J476-H476)*P476*IF(D476="Short",-1,1),1))</f>
        <v/>
      </c>
      <c r="R476" s="14" t="str">
        <f aca="false">IF(OR(C476="",H476="",I476=""),"",ROUND(ABS(H476-I476)*P476,1))</f>
        <v/>
      </c>
      <c r="S476" s="15" t="str">
        <f aca="false">IF(OR(R476="",G476="",K476=""),"",R476*K476*G476)</f>
        <v/>
      </c>
      <c r="T476" s="15" t="str">
        <f aca="false">IF(OR(Q476="",G476="",K476=""),"",Q476*K476*G476)</f>
        <v/>
      </c>
      <c r="U476" s="15" t="str">
        <f aca="false">IF(T476="","",T476+N(L476)-N(M476))</f>
        <v/>
      </c>
      <c r="V476" s="16" t="str">
        <f aca="false">IF(OR(U476="",N(S476)=0),"",U476/S476)</f>
        <v/>
      </c>
      <c r="W476" s="13" t="str">
        <f aca="false">IF(U476="","",COUNT($U$7:U476))</f>
        <v/>
      </c>
      <c r="X476" s="17" t="str">
        <f aca="false">IF(U476="","",DATE(YEAR(IF(B476="",A476,B476)),MONTH(IF(B476="",A476,B476)),1))</f>
        <v/>
      </c>
      <c r="Y476" s="15" t="str">
        <f aca="false">IF(U476="","",N($C$3)+SUM($U$7:U476))</f>
        <v/>
      </c>
      <c r="Z476" s="15" t="str">
        <f aca="false">IF(Y476="","",Y476-MAX(N($C$3),MAX($Y$7:Y476)))</f>
        <v/>
      </c>
      <c r="AA476" s="13" t="str">
        <f aca="false">IF(U476="","",IF(U476&gt;0,"Win",IF(U476&lt;0,"Loss","Scratch")))</f>
        <v/>
      </c>
      <c r="AB476" s="18" t="e">
        <f aca="false">IF(W476="",NA(),W476)</f>
        <v>#N/A</v>
      </c>
      <c r="AC476" s="19" t="e">
        <f aca="false">IF(W476="",NA(),Y476)</f>
        <v>#N/A</v>
      </c>
    </row>
    <row r="477" customFormat="false" ht="15" hidden="false" customHeight="false" outlineLevel="0" collapsed="false">
      <c r="A477" s="10"/>
      <c r="B477" s="10"/>
      <c r="C477" s="7"/>
      <c r="D477" s="7"/>
      <c r="E477" s="7"/>
      <c r="F477" s="7"/>
      <c r="G477" s="11"/>
      <c r="H477" s="12"/>
      <c r="I477" s="12"/>
      <c r="J477" s="12"/>
      <c r="K477" s="5"/>
      <c r="L477" s="5"/>
      <c r="M477" s="5"/>
      <c r="N477" s="7"/>
      <c r="O477" s="7"/>
      <c r="P477" s="13" t="str">
        <f aca="false">IF(C477="","",IF(ISNUMBER(SEARCH("JPY",C477)),100,10000))</f>
        <v/>
      </c>
      <c r="Q477" s="14" t="str">
        <f aca="false">IF(OR(C477="",H477="",J477=""),"",ROUND((J477-H477)*P477*IF(D477="Short",-1,1),1))</f>
        <v/>
      </c>
      <c r="R477" s="14" t="str">
        <f aca="false">IF(OR(C477="",H477="",I477=""),"",ROUND(ABS(H477-I477)*P477,1))</f>
        <v/>
      </c>
      <c r="S477" s="15" t="str">
        <f aca="false">IF(OR(R477="",G477="",K477=""),"",R477*K477*G477)</f>
        <v/>
      </c>
      <c r="T477" s="15" t="str">
        <f aca="false">IF(OR(Q477="",G477="",K477=""),"",Q477*K477*G477)</f>
        <v/>
      </c>
      <c r="U477" s="15" t="str">
        <f aca="false">IF(T477="","",T477+N(L477)-N(M477))</f>
        <v/>
      </c>
      <c r="V477" s="16" t="str">
        <f aca="false">IF(OR(U477="",N(S477)=0),"",U477/S477)</f>
        <v/>
      </c>
      <c r="W477" s="13" t="str">
        <f aca="false">IF(U477="","",COUNT($U$7:U477))</f>
        <v/>
      </c>
      <c r="X477" s="17" t="str">
        <f aca="false">IF(U477="","",DATE(YEAR(IF(B477="",A477,B477)),MONTH(IF(B477="",A477,B477)),1))</f>
        <v/>
      </c>
      <c r="Y477" s="15" t="str">
        <f aca="false">IF(U477="","",N($C$3)+SUM($U$7:U477))</f>
        <v/>
      </c>
      <c r="Z477" s="15" t="str">
        <f aca="false">IF(Y477="","",Y477-MAX(N($C$3),MAX($Y$7:Y477)))</f>
        <v/>
      </c>
      <c r="AA477" s="13" t="str">
        <f aca="false">IF(U477="","",IF(U477&gt;0,"Win",IF(U477&lt;0,"Loss","Scratch")))</f>
        <v/>
      </c>
      <c r="AB477" s="18" t="e">
        <f aca="false">IF(W477="",NA(),W477)</f>
        <v>#N/A</v>
      </c>
      <c r="AC477" s="19" t="e">
        <f aca="false">IF(W477="",NA(),Y477)</f>
        <v>#N/A</v>
      </c>
    </row>
    <row r="478" customFormat="false" ht="15" hidden="false" customHeight="false" outlineLevel="0" collapsed="false">
      <c r="A478" s="10"/>
      <c r="B478" s="10"/>
      <c r="C478" s="7"/>
      <c r="D478" s="7"/>
      <c r="E478" s="7"/>
      <c r="F478" s="7"/>
      <c r="G478" s="11"/>
      <c r="H478" s="12"/>
      <c r="I478" s="12"/>
      <c r="J478" s="12"/>
      <c r="K478" s="5"/>
      <c r="L478" s="5"/>
      <c r="M478" s="5"/>
      <c r="N478" s="7"/>
      <c r="O478" s="7"/>
      <c r="P478" s="13" t="str">
        <f aca="false">IF(C478="","",IF(ISNUMBER(SEARCH("JPY",C478)),100,10000))</f>
        <v/>
      </c>
      <c r="Q478" s="14" t="str">
        <f aca="false">IF(OR(C478="",H478="",J478=""),"",ROUND((J478-H478)*P478*IF(D478="Short",-1,1),1))</f>
        <v/>
      </c>
      <c r="R478" s="14" t="str">
        <f aca="false">IF(OR(C478="",H478="",I478=""),"",ROUND(ABS(H478-I478)*P478,1))</f>
        <v/>
      </c>
      <c r="S478" s="15" t="str">
        <f aca="false">IF(OR(R478="",G478="",K478=""),"",R478*K478*G478)</f>
        <v/>
      </c>
      <c r="T478" s="15" t="str">
        <f aca="false">IF(OR(Q478="",G478="",K478=""),"",Q478*K478*G478)</f>
        <v/>
      </c>
      <c r="U478" s="15" t="str">
        <f aca="false">IF(T478="","",T478+N(L478)-N(M478))</f>
        <v/>
      </c>
      <c r="V478" s="16" t="str">
        <f aca="false">IF(OR(U478="",N(S478)=0),"",U478/S478)</f>
        <v/>
      </c>
      <c r="W478" s="13" t="str">
        <f aca="false">IF(U478="","",COUNT($U$7:U478))</f>
        <v/>
      </c>
      <c r="X478" s="17" t="str">
        <f aca="false">IF(U478="","",DATE(YEAR(IF(B478="",A478,B478)),MONTH(IF(B478="",A478,B478)),1))</f>
        <v/>
      </c>
      <c r="Y478" s="15" t="str">
        <f aca="false">IF(U478="","",N($C$3)+SUM($U$7:U478))</f>
        <v/>
      </c>
      <c r="Z478" s="15" t="str">
        <f aca="false">IF(Y478="","",Y478-MAX(N($C$3),MAX($Y$7:Y478)))</f>
        <v/>
      </c>
      <c r="AA478" s="13" t="str">
        <f aca="false">IF(U478="","",IF(U478&gt;0,"Win",IF(U478&lt;0,"Loss","Scratch")))</f>
        <v/>
      </c>
      <c r="AB478" s="18" t="e">
        <f aca="false">IF(W478="",NA(),W478)</f>
        <v>#N/A</v>
      </c>
      <c r="AC478" s="19" t="e">
        <f aca="false">IF(W478="",NA(),Y478)</f>
        <v>#N/A</v>
      </c>
    </row>
    <row r="479" customFormat="false" ht="15" hidden="false" customHeight="false" outlineLevel="0" collapsed="false">
      <c r="A479" s="10"/>
      <c r="B479" s="10"/>
      <c r="C479" s="7"/>
      <c r="D479" s="7"/>
      <c r="E479" s="7"/>
      <c r="F479" s="7"/>
      <c r="G479" s="11"/>
      <c r="H479" s="12"/>
      <c r="I479" s="12"/>
      <c r="J479" s="12"/>
      <c r="K479" s="5"/>
      <c r="L479" s="5"/>
      <c r="M479" s="5"/>
      <c r="N479" s="7"/>
      <c r="O479" s="7"/>
      <c r="P479" s="13" t="str">
        <f aca="false">IF(C479="","",IF(ISNUMBER(SEARCH("JPY",C479)),100,10000))</f>
        <v/>
      </c>
      <c r="Q479" s="14" t="str">
        <f aca="false">IF(OR(C479="",H479="",J479=""),"",ROUND((J479-H479)*P479*IF(D479="Short",-1,1),1))</f>
        <v/>
      </c>
      <c r="R479" s="14" t="str">
        <f aca="false">IF(OR(C479="",H479="",I479=""),"",ROUND(ABS(H479-I479)*P479,1))</f>
        <v/>
      </c>
      <c r="S479" s="15" t="str">
        <f aca="false">IF(OR(R479="",G479="",K479=""),"",R479*K479*G479)</f>
        <v/>
      </c>
      <c r="T479" s="15" t="str">
        <f aca="false">IF(OR(Q479="",G479="",K479=""),"",Q479*K479*G479)</f>
        <v/>
      </c>
      <c r="U479" s="15" t="str">
        <f aca="false">IF(T479="","",T479+N(L479)-N(M479))</f>
        <v/>
      </c>
      <c r="V479" s="16" t="str">
        <f aca="false">IF(OR(U479="",N(S479)=0),"",U479/S479)</f>
        <v/>
      </c>
      <c r="W479" s="13" t="str">
        <f aca="false">IF(U479="","",COUNT($U$7:U479))</f>
        <v/>
      </c>
      <c r="X479" s="17" t="str">
        <f aca="false">IF(U479="","",DATE(YEAR(IF(B479="",A479,B479)),MONTH(IF(B479="",A479,B479)),1))</f>
        <v/>
      </c>
      <c r="Y479" s="15" t="str">
        <f aca="false">IF(U479="","",N($C$3)+SUM($U$7:U479))</f>
        <v/>
      </c>
      <c r="Z479" s="15" t="str">
        <f aca="false">IF(Y479="","",Y479-MAX(N($C$3),MAX($Y$7:Y479)))</f>
        <v/>
      </c>
      <c r="AA479" s="13" t="str">
        <f aca="false">IF(U479="","",IF(U479&gt;0,"Win",IF(U479&lt;0,"Loss","Scratch")))</f>
        <v/>
      </c>
      <c r="AB479" s="18" t="e">
        <f aca="false">IF(W479="",NA(),W479)</f>
        <v>#N/A</v>
      </c>
      <c r="AC479" s="19" t="e">
        <f aca="false">IF(W479="",NA(),Y479)</f>
        <v>#N/A</v>
      </c>
    </row>
    <row r="480" customFormat="false" ht="15" hidden="false" customHeight="false" outlineLevel="0" collapsed="false">
      <c r="A480" s="10"/>
      <c r="B480" s="10"/>
      <c r="C480" s="7"/>
      <c r="D480" s="7"/>
      <c r="E480" s="7"/>
      <c r="F480" s="7"/>
      <c r="G480" s="11"/>
      <c r="H480" s="12"/>
      <c r="I480" s="12"/>
      <c r="J480" s="12"/>
      <c r="K480" s="5"/>
      <c r="L480" s="5"/>
      <c r="M480" s="5"/>
      <c r="N480" s="7"/>
      <c r="O480" s="7"/>
      <c r="P480" s="13" t="str">
        <f aca="false">IF(C480="","",IF(ISNUMBER(SEARCH("JPY",C480)),100,10000))</f>
        <v/>
      </c>
      <c r="Q480" s="14" t="str">
        <f aca="false">IF(OR(C480="",H480="",J480=""),"",ROUND((J480-H480)*P480*IF(D480="Short",-1,1),1))</f>
        <v/>
      </c>
      <c r="R480" s="14" t="str">
        <f aca="false">IF(OR(C480="",H480="",I480=""),"",ROUND(ABS(H480-I480)*P480,1))</f>
        <v/>
      </c>
      <c r="S480" s="15" t="str">
        <f aca="false">IF(OR(R480="",G480="",K480=""),"",R480*K480*G480)</f>
        <v/>
      </c>
      <c r="T480" s="15" t="str">
        <f aca="false">IF(OR(Q480="",G480="",K480=""),"",Q480*K480*G480)</f>
        <v/>
      </c>
      <c r="U480" s="15" t="str">
        <f aca="false">IF(T480="","",T480+N(L480)-N(M480))</f>
        <v/>
      </c>
      <c r="V480" s="16" t="str">
        <f aca="false">IF(OR(U480="",N(S480)=0),"",U480/S480)</f>
        <v/>
      </c>
      <c r="W480" s="13" t="str">
        <f aca="false">IF(U480="","",COUNT($U$7:U480))</f>
        <v/>
      </c>
      <c r="X480" s="17" t="str">
        <f aca="false">IF(U480="","",DATE(YEAR(IF(B480="",A480,B480)),MONTH(IF(B480="",A480,B480)),1))</f>
        <v/>
      </c>
      <c r="Y480" s="15" t="str">
        <f aca="false">IF(U480="","",N($C$3)+SUM($U$7:U480))</f>
        <v/>
      </c>
      <c r="Z480" s="15" t="str">
        <f aca="false">IF(Y480="","",Y480-MAX(N($C$3),MAX($Y$7:Y480)))</f>
        <v/>
      </c>
      <c r="AA480" s="13" t="str">
        <f aca="false">IF(U480="","",IF(U480&gt;0,"Win",IF(U480&lt;0,"Loss","Scratch")))</f>
        <v/>
      </c>
      <c r="AB480" s="18" t="e">
        <f aca="false">IF(W480="",NA(),W480)</f>
        <v>#N/A</v>
      </c>
      <c r="AC480" s="19" t="e">
        <f aca="false">IF(W480="",NA(),Y480)</f>
        <v>#N/A</v>
      </c>
    </row>
    <row r="481" customFormat="false" ht="15" hidden="false" customHeight="false" outlineLevel="0" collapsed="false">
      <c r="A481" s="10"/>
      <c r="B481" s="10"/>
      <c r="C481" s="7"/>
      <c r="D481" s="7"/>
      <c r="E481" s="7"/>
      <c r="F481" s="7"/>
      <c r="G481" s="11"/>
      <c r="H481" s="12"/>
      <c r="I481" s="12"/>
      <c r="J481" s="12"/>
      <c r="K481" s="5"/>
      <c r="L481" s="5"/>
      <c r="M481" s="5"/>
      <c r="N481" s="7"/>
      <c r="O481" s="7"/>
      <c r="P481" s="13" t="str">
        <f aca="false">IF(C481="","",IF(ISNUMBER(SEARCH("JPY",C481)),100,10000))</f>
        <v/>
      </c>
      <c r="Q481" s="14" t="str">
        <f aca="false">IF(OR(C481="",H481="",J481=""),"",ROUND((J481-H481)*P481*IF(D481="Short",-1,1),1))</f>
        <v/>
      </c>
      <c r="R481" s="14" t="str">
        <f aca="false">IF(OR(C481="",H481="",I481=""),"",ROUND(ABS(H481-I481)*P481,1))</f>
        <v/>
      </c>
      <c r="S481" s="15" t="str">
        <f aca="false">IF(OR(R481="",G481="",K481=""),"",R481*K481*G481)</f>
        <v/>
      </c>
      <c r="T481" s="15" t="str">
        <f aca="false">IF(OR(Q481="",G481="",K481=""),"",Q481*K481*G481)</f>
        <v/>
      </c>
      <c r="U481" s="15" t="str">
        <f aca="false">IF(T481="","",T481+N(L481)-N(M481))</f>
        <v/>
      </c>
      <c r="V481" s="16" t="str">
        <f aca="false">IF(OR(U481="",N(S481)=0),"",U481/S481)</f>
        <v/>
      </c>
      <c r="W481" s="13" t="str">
        <f aca="false">IF(U481="","",COUNT($U$7:U481))</f>
        <v/>
      </c>
      <c r="X481" s="17" t="str">
        <f aca="false">IF(U481="","",DATE(YEAR(IF(B481="",A481,B481)),MONTH(IF(B481="",A481,B481)),1))</f>
        <v/>
      </c>
      <c r="Y481" s="15" t="str">
        <f aca="false">IF(U481="","",N($C$3)+SUM($U$7:U481))</f>
        <v/>
      </c>
      <c r="Z481" s="15" t="str">
        <f aca="false">IF(Y481="","",Y481-MAX(N($C$3),MAX($Y$7:Y481)))</f>
        <v/>
      </c>
      <c r="AA481" s="13" t="str">
        <f aca="false">IF(U481="","",IF(U481&gt;0,"Win",IF(U481&lt;0,"Loss","Scratch")))</f>
        <v/>
      </c>
      <c r="AB481" s="18" t="e">
        <f aca="false">IF(W481="",NA(),W481)</f>
        <v>#N/A</v>
      </c>
      <c r="AC481" s="19" t="e">
        <f aca="false">IF(W481="",NA(),Y481)</f>
        <v>#N/A</v>
      </c>
    </row>
    <row r="482" customFormat="false" ht="15" hidden="false" customHeight="false" outlineLevel="0" collapsed="false">
      <c r="A482" s="10"/>
      <c r="B482" s="10"/>
      <c r="C482" s="7"/>
      <c r="D482" s="7"/>
      <c r="E482" s="7"/>
      <c r="F482" s="7"/>
      <c r="G482" s="11"/>
      <c r="H482" s="12"/>
      <c r="I482" s="12"/>
      <c r="J482" s="12"/>
      <c r="K482" s="5"/>
      <c r="L482" s="5"/>
      <c r="M482" s="5"/>
      <c r="N482" s="7"/>
      <c r="O482" s="7"/>
      <c r="P482" s="13" t="str">
        <f aca="false">IF(C482="","",IF(ISNUMBER(SEARCH("JPY",C482)),100,10000))</f>
        <v/>
      </c>
      <c r="Q482" s="14" t="str">
        <f aca="false">IF(OR(C482="",H482="",J482=""),"",ROUND((J482-H482)*P482*IF(D482="Short",-1,1),1))</f>
        <v/>
      </c>
      <c r="R482" s="14" t="str">
        <f aca="false">IF(OR(C482="",H482="",I482=""),"",ROUND(ABS(H482-I482)*P482,1))</f>
        <v/>
      </c>
      <c r="S482" s="15" t="str">
        <f aca="false">IF(OR(R482="",G482="",K482=""),"",R482*K482*G482)</f>
        <v/>
      </c>
      <c r="T482" s="15" t="str">
        <f aca="false">IF(OR(Q482="",G482="",K482=""),"",Q482*K482*G482)</f>
        <v/>
      </c>
      <c r="U482" s="15" t="str">
        <f aca="false">IF(T482="","",T482+N(L482)-N(M482))</f>
        <v/>
      </c>
      <c r="V482" s="16" t="str">
        <f aca="false">IF(OR(U482="",N(S482)=0),"",U482/S482)</f>
        <v/>
      </c>
      <c r="W482" s="13" t="str">
        <f aca="false">IF(U482="","",COUNT($U$7:U482))</f>
        <v/>
      </c>
      <c r="X482" s="17" t="str">
        <f aca="false">IF(U482="","",DATE(YEAR(IF(B482="",A482,B482)),MONTH(IF(B482="",A482,B482)),1))</f>
        <v/>
      </c>
      <c r="Y482" s="15" t="str">
        <f aca="false">IF(U482="","",N($C$3)+SUM($U$7:U482))</f>
        <v/>
      </c>
      <c r="Z482" s="15" t="str">
        <f aca="false">IF(Y482="","",Y482-MAX(N($C$3),MAX($Y$7:Y482)))</f>
        <v/>
      </c>
      <c r="AA482" s="13" t="str">
        <f aca="false">IF(U482="","",IF(U482&gt;0,"Win",IF(U482&lt;0,"Loss","Scratch")))</f>
        <v/>
      </c>
      <c r="AB482" s="18" t="e">
        <f aca="false">IF(W482="",NA(),W482)</f>
        <v>#N/A</v>
      </c>
      <c r="AC482" s="19" t="e">
        <f aca="false">IF(W482="",NA(),Y482)</f>
        <v>#N/A</v>
      </c>
    </row>
    <row r="483" customFormat="false" ht="15" hidden="false" customHeight="false" outlineLevel="0" collapsed="false">
      <c r="A483" s="10"/>
      <c r="B483" s="10"/>
      <c r="C483" s="7"/>
      <c r="D483" s="7"/>
      <c r="E483" s="7"/>
      <c r="F483" s="7"/>
      <c r="G483" s="11"/>
      <c r="H483" s="12"/>
      <c r="I483" s="12"/>
      <c r="J483" s="12"/>
      <c r="K483" s="5"/>
      <c r="L483" s="5"/>
      <c r="M483" s="5"/>
      <c r="N483" s="7"/>
      <c r="O483" s="7"/>
      <c r="P483" s="13" t="str">
        <f aca="false">IF(C483="","",IF(ISNUMBER(SEARCH("JPY",C483)),100,10000))</f>
        <v/>
      </c>
      <c r="Q483" s="14" t="str">
        <f aca="false">IF(OR(C483="",H483="",J483=""),"",ROUND((J483-H483)*P483*IF(D483="Short",-1,1),1))</f>
        <v/>
      </c>
      <c r="R483" s="14" t="str">
        <f aca="false">IF(OR(C483="",H483="",I483=""),"",ROUND(ABS(H483-I483)*P483,1))</f>
        <v/>
      </c>
      <c r="S483" s="15" t="str">
        <f aca="false">IF(OR(R483="",G483="",K483=""),"",R483*K483*G483)</f>
        <v/>
      </c>
      <c r="T483" s="15" t="str">
        <f aca="false">IF(OR(Q483="",G483="",K483=""),"",Q483*K483*G483)</f>
        <v/>
      </c>
      <c r="U483" s="15" t="str">
        <f aca="false">IF(T483="","",T483+N(L483)-N(M483))</f>
        <v/>
      </c>
      <c r="V483" s="16" t="str">
        <f aca="false">IF(OR(U483="",N(S483)=0),"",U483/S483)</f>
        <v/>
      </c>
      <c r="W483" s="13" t="str">
        <f aca="false">IF(U483="","",COUNT($U$7:U483))</f>
        <v/>
      </c>
      <c r="X483" s="17" t="str">
        <f aca="false">IF(U483="","",DATE(YEAR(IF(B483="",A483,B483)),MONTH(IF(B483="",A483,B483)),1))</f>
        <v/>
      </c>
      <c r="Y483" s="15" t="str">
        <f aca="false">IF(U483="","",N($C$3)+SUM($U$7:U483))</f>
        <v/>
      </c>
      <c r="Z483" s="15" t="str">
        <f aca="false">IF(Y483="","",Y483-MAX(N($C$3),MAX($Y$7:Y483)))</f>
        <v/>
      </c>
      <c r="AA483" s="13" t="str">
        <f aca="false">IF(U483="","",IF(U483&gt;0,"Win",IF(U483&lt;0,"Loss","Scratch")))</f>
        <v/>
      </c>
      <c r="AB483" s="18" t="e">
        <f aca="false">IF(W483="",NA(),W483)</f>
        <v>#N/A</v>
      </c>
      <c r="AC483" s="19" t="e">
        <f aca="false">IF(W483="",NA(),Y483)</f>
        <v>#N/A</v>
      </c>
    </row>
    <row r="484" customFormat="false" ht="15" hidden="false" customHeight="false" outlineLevel="0" collapsed="false">
      <c r="A484" s="10"/>
      <c r="B484" s="10"/>
      <c r="C484" s="7"/>
      <c r="D484" s="7"/>
      <c r="E484" s="7"/>
      <c r="F484" s="7"/>
      <c r="G484" s="11"/>
      <c r="H484" s="12"/>
      <c r="I484" s="12"/>
      <c r="J484" s="12"/>
      <c r="K484" s="5"/>
      <c r="L484" s="5"/>
      <c r="M484" s="5"/>
      <c r="N484" s="7"/>
      <c r="O484" s="7"/>
      <c r="P484" s="13" t="str">
        <f aca="false">IF(C484="","",IF(ISNUMBER(SEARCH("JPY",C484)),100,10000))</f>
        <v/>
      </c>
      <c r="Q484" s="14" t="str">
        <f aca="false">IF(OR(C484="",H484="",J484=""),"",ROUND((J484-H484)*P484*IF(D484="Short",-1,1),1))</f>
        <v/>
      </c>
      <c r="R484" s="14" t="str">
        <f aca="false">IF(OR(C484="",H484="",I484=""),"",ROUND(ABS(H484-I484)*P484,1))</f>
        <v/>
      </c>
      <c r="S484" s="15" t="str">
        <f aca="false">IF(OR(R484="",G484="",K484=""),"",R484*K484*G484)</f>
        <v/>
      </c>
      <c r="T484" s="15" t="str">
        <f aca="false">IF(OR(Q484="",G484="",K484=""),"",Q484*K484*G484)</f>
        <v/>
      </c>
      <c r="U484" s="15" t="str">
        <f aca="false">IF(T484="","",T484+N(L484)-N(M484))</f>
        <v/>
      </c>
      <c r="V484" s="16" t="str">
        <f aca="false">IF(OR(U484="",N(S484)=0),"",U484/S484)</f>
        <v/>
      </c>
      <c r="W484" s="13" t="str">
        <f aca="false">IF(U484="","",COUNT($U$7:U484))</f>
        <v/>
      </c>
      <c r="X484" s="17" t="str">
        <f aca="false">IF(U484="","",DATE(YEAR(IF(B484="",A484,B484)),MONTH(IF(B484="",A484,B484)),1))</f>
        <v/>
      </c>
      <c r="Y484" s="15" t="str">
        <f aca="false">IF(U484="","",N($C$3)+SUM($U$7:U484))</f>
        <v/>
      </c>
      <c r="Z484" s="15" t="str">
        <f aca="false">IF(Y484="","",Y484-MAX(N($C$3),MAX($Y$7:Y484)))</f>
        <v/>
      </c>
      <c r="AA484" s="13" t="str">
        <f aca="false">IF(U484="","",IF(U484&gt;0,"Win",IF(U484&lt;0,"Loss","Scratch")))</f>
        <v/>
      </c>
      <c r="AB484" s="18" t="e">
        <f aca="false">IF(W484="",NA(),W484)</f>
        <v>#N/A</v>
      </c>
      <c r="AC484" s="19" t="e">
        <f aca="false">IF(W484="",NA(),Y484)</f>
        <v>#N/A</v>
      </c>
    </row>
    <row r="485" customFormat="false" ht="15" hidden="false" customHeight="false" outlineLevel="0" collapsed="false">
      <c r="A485" s="10"/>
      <c r="B485" s="10"/>
      <c r="C485" s="7"/>
      <c r="D485" s="7"/>
      <c r="E485" s="7"/>
      <c r="F485" s="7"/>
      <c r="G485" s="11"/>
      <c r="H485" s="12"/>
      <c r="I485" s="12"/>
      <c r="J485" s="12"/>
      <c r="K485" s="5"/>
      <c r="L485" s="5"/>
      <c r="M485" s="5"/>
      <c r="N485" s="7"/>
      <c r="O485" s="7"/>
      <c r="P485" s="13" t="str">
        <f aca="false">IF(C485="","",IF(ISNUMBER(SEARCH("JPY",C485)),100,10000))</f>
        <v/>
      </c>
      <c r="Q485" s="14" t="str">
        <f aca="false">IF(OR(C485="",H485="",J485=""),"",ROUND((J485-H485)*P485*IF(D485="Short",-1,1),1))</f>
        <v/>
      </c>
      <c r="R485" s="14" t="str">
        <f aca="false">IF(OR(C485="",H485="",I485=""),"",ROUND(ABS(H485-I485)*P485,1))</f>
        <v/>
      </c>
      <c r="S485" s="15" t="str">
        <f aca="false">IF(OR(R485="",G485="",K485=""),"",R485*K485*G485)</f>
        <v/>
      </c>
      <c r="T485" s="15" t="str">
        <f aca="false">IF(OR(Q485="",G485="",K485=""),"",Q485*K485*G485)</f>
        <v/>
      </c>
      <c r="U485" s="15" t="str">
        <f aca="false">IF(T485="","",T485+N(L485)-N(M485))</f>
        <v/>
      </c>
      <c r="V485" s="16" t="str">
        <f aca="false">IF(OR(U485="",N(S485)=0),"",U485/S485)</f>
        <v/>
      </c>
      <c r="W485" s="13" t="str">
        <f aca="false">IF(U485="","",COUNT($U$7:U485))</f>
        <v/>
      </c>
      <c r="X485" s="17" t="str">
        <f aca="false">IF(U485="","",DATE(YEAR(IF(B485="",A485,B485)),MONTH(IF(B485="",A485,B485)),1))</f>
        <v/>
      </c>
      <c r="Y485" s="15" t="str">
        <f aca="false">IF(U485="","",N($C$3)+SUM($U$7:U485))</f>
        <v/>
      </c>
      <c r="Z485" s="15" t="str">
        <f aca="false">IF(Y485="","",Y485-MAX(N($C$3),MAX($Y$7:Y485)))</f>
        <v/>
      </c>
      <c r="AA485" s="13" t="str">
        <f aca="false">IF(U485="","",IF(U485&gt;0,"Win",IF(U485&lt;0,"Loss","Scratch")))</f>
        <v/>
      </c>
      <c r="AB485" s="18" t="e">
        <f aca="false">IF(W485="",NA(),W485)</f>
        <v>#N/A</v>
      </c>
      <c r="AC485" s="19" t="e">
        <f aca="false">IF(W485="",NA(),Y485)</f>
        <v>#N/A</v>
      </c>
    </row>
    <row r="486" customFormat="false" ht="15" hidden="false" customHeight="false" outlineLevel="0" collapsed="false">
      <c r="A486" s="10"/>
      <c r="B486" s="10"/>
      <c r="C486" s="7"/>
      <c r="D486" s="7"/>
      <c r="E486" s="7"/>
      <c r="F486" s="7"/>
      <c r="G486" s="11"/>
      <c r="H486" s="12"/>
      <c r="I486" s="12"/>
      <c r="J486" s="12"/>
      <c r="K486" s="5"/>
      <c r="L486" s="5"/>
      <c r="M486" s="5"/>
      <c r="N486" s="7"/>
      <c r="O486" s="7"/>
      <c r="P486" s="13" t="str">
        <f aca="false">IF(C486="","",IF(ISNUMBER(SEARCH("JPY",C486)),100,10000))</f>
        <v/>
      </c>
      <c r="Q486" s="14" t="str">
        <f aca="false">IF(OR(C486="",H486="",J486=""),"",ROUND((J486-H486)*P486*IF(D486="Short",-1,1),1))</f>
        <v/>
      </c>
      <c r="R486" s="14" t="str">
        <f aca="false">IF(OR(C486="",H486="",I486=""),"",ROUND(ABS(H486-I486)*P486,1))</f>
        <v/>
      </c>
      <c r="S486" s="15" t="str">
        <f aca="false">IF(OR(R486="",G486="",K486=""),"",R486*K486*G486)</f>
        <v/>
      </c>
      <c r="T486" s="15" t="str">
        <f aca="false">IF(OR(Q486="",G486="",K486=""),"",Q486*K486*G486)</f>
        <v/>
      </c>
      <c r="U486" s="15" t="str">
        <f aca="false">IF(T486="","",T486+N(L486)-N(M486))</f>
        <v/>
      </c>
      <c r="V486" s="16" t="str">
        <f aca="false">IF(OR(U486="",N(S486)=0),"",U486/S486)</f>
        <v/>
      </c>
      <c r="W486" s="13" t="str">
        <f aca="false">IF(U486="","",COUNT($U$7:U486))</f>
        <v/>
      </c>
      <c r="X486" s="17" t="str">
        <f aca="false">IF(U486="","",DATE(YEAR(IF(B486="",A486,B486)),MONTH(IF(B486="",A486,B486)),1))</f>
        <v/>
      </c>
      <c r="Y486" s="15" t="str">
        <f aca="false">IF(U486="","",N($C$3)+SUM($U$7:U486))</f>
        <v/>
      </c>
      <c r="Z486" s="15" t="str">
        <f aca="false">IF(Y486="","",Y486-MAX(N($C$3),MAX($Y$7:Y486)))</f>
        <v/>
      </c>
      <c r="AA486" s="13" t="str">
        <f aca="false">IF(U486="","",IF(U486&gt;0,"Win",IF(U486&lt;0,"Loss","Scratch")))</f>
        <v/>
      </c>
      <c r="AB486" s="18" t="e">
        <f aca="false">IF(W486="",NA(),W486)</f>
        <v>#N/A</v>
      </c>
      <c r="AC486" s="19" t="e">
        <f aca="false">IF(W486="",NA(),Y486)</f>
        <v>#N/A</v>
      </c>
    </row>
    <row r="487" customFormat="false" ht="15" hidden="false" customHeight="false" outlineLevel="0" collapsed="false">
      <c r="A487" s="10"/>
      <c r="B487" s="10"/>
      <c r="C487" s="7"/>
      <c r="D487" s="7"/>
      <c r="E487" s="7"/>
      <c r="F487" s="7"/>
      <c r="G487" s="11"/>
      <c r="H487" s="12"/>
      <c r="I487" s="12"/>
      <c r="J487" s="12"/>
      <c r="K487" s="5"/>
      <c r="L487" s="5"/>
      <c r="M487" s="5"/>
      <c r="N487" s="7"/>
      <c r="O487" s="7"/>
      <c r="P487" s="13" t="str">
        <f aca="false">IF(C487="","",IF(ISNUMBER(SEARCH("JPY",C487)),100,10000))</f>
        <v/>
      </c>
      <c r="Q487" s="14" t="str">
        <f aca="false">IF(OR(C487="",H487="",J487=""),"",ROUND((J487-H487)*P487*IF(D487="Short",-1,1),1))</f>
        <v/>
      </c>
      <c r="R487" s="14" t="str">
        <f aca="false">IF(OR(C487="",H487="",I487=""),"",ROUND(ABS(H487-I487)*P487,1))</f>
        <v/>
      </c>
      <c r="S487" s="15" t="str">
        <f aca="false">IF(OR(R487="",G487="",K487=""),"",R487*K487*G487)</f>
        <v/>
      </c>
      <c r="T487" s="15" t="str">
        <f aca="false">IF(OR(Q487="",G487="",K487=""),"",Q487*K487*G487)</f>
        <v/>
      </c>
      <c r="U487" s="15" t="str">
        <f aca="false">IF(T487="","",T487+N(L487)-N(M487))</f>
        <v/>
      </c>
      <c r="V487" s="16" t="str">
        <f aca="false">IF(OR(U487="",N(S487)=0),"",U487/S487)</f>
        <v/>
      </c>
      <c r="W487" s="13" t="str">
        <f aca="false">IF(U487="","",COUNT($U$7:U487))</f>
        <v/>
      </c>
      <c r="X487" s="17" t="str">
        <f aca="false">IF(U487="","",DATE(YEAR(IF(B487="",A487,B487)),MONTH(IF(B487="",A487,B487)),1))</f>
        <v/>
      </c>
      <c r="Y487" s="15" t="str">
        <f aca="false">IF(U487="","",N($C$3)+SUM($U$7:U487))</f>
        <v/>
      </c>
      <c r="Z487" s="15" t="str">
        <f aca="false">IF(Y487="","",Y487-MAX(N($C$3),MAX($Y$7:Y487)))</f>
        <v/>
      </c>
      <c r="AA487" s="13" t="str">
        <f aca="false">IF(U487="","",IF(U487&gt;0,"Win",IF(U487&lt;0,"Loss","Scratch")))</f>
        <v/>
      </c>
      <c r="AB487" s="18" t="e">
        <f aca="false">IF(W487="",NA(),W487)</f>
        <v>#N/A</v>
      </c>
      <c r="AC487" s="19" t="e">
        <f aca="false">IF(W487="",NA(),Y487)</f>
        <v>#N/A</v>
      </c>
    </row>
    <row r="488" customFormat="false" ht="15" hidden="false" customHeight="false" outlineLevel="0" collapsed="false">
      <c r="A488" s="10"/>
      <c r="B488" s="10"/>
      <c r="C488" s="7"/>
      <c r="D488" s="7"/>
      <c r="E488" s="7"/>
      <c r="F488" s="7"/>
      <c r="G488" s="11"/>
      <c r="H488" s="12"/>
      <c r="I488" s="12"/>
      <c r="J488" s="12"/>
      <c r="K488" s="5"/>
      <c r="L488" s="5"/>
      <c r="M488" s="5"/>
      <c r="N488" s="7"/>
      <c r="O488" s="7"/>
      <c r="P488" s="13" t="str">
        <f aca="false">IF(C488="","",IF(ISNUMBER(SEARCH("JPY",C488)),100,10000))</f>
        <v/>
      </c>
      <c r="Q488" s="14" t="str">
        <f aca="false">IF(OR(C488="",H488="",J488=""),"",ROUND((J488-H488)*P488*IF(D488="Short",-1,1),1))</f>
        <v/>
      </c>
      <c r="R488" s="14" t="str">
        <f aca="false">IF(OR(C488="",H488="",I488=""),"",ROUND(ABS(H488-I488)*P488,1))</f>
        <v/>
      </c>
      <c r="S488" s="15" t="str">
        <f aca="false">IF(OR(R488="",G488="",K488=""),"",R488*K488*G488)</f>
        <v/>
      </c>
      <c r="T488" s="15" t="str">
        <f aca="false">IF(OR(Q488="",G488="",K488=""),"",Q488*K488*G488)</f>
        <v/>
      </c>
      <c r="U488" s="15" t="str">
        <f aca="false">IF(T488="","",T488+N(L488)-N(M488))</f>
        <v/>
      </c>
      <c r="V488" s="16" t="str">
        <f aca="false">IF(OR(U488="",N(S488)=0),"",U488/S488)</f>
        <v/>
      </c>
      <c r="W488" s="13" t="str">
        <f aca="false">IF(U488="","",COUNT($U$7:U488))</f>
        <v/>
      </c>
      <c r="X488" s="17" t="str">
        <f aca="false">IF(U488="","",DATE(YEAR(IF(B488="",A488,B488)),MONTH(IF(B488="",A488,B488)),1))</f>
        <v/>
      </c>
      <c r="Y488" s="15" t="str">
        <f aca="false">IF(U488="","",N($C$3)+SUM($U$7:U488))</f>
        <v/>
      </c>
      <c r="Z488" s="15" t="str">
        <f aca="false">IF(Y488="","",Y488-MAX(N($C$3),MAX($Y$7:Y488)))</f>
        <v/>
      </c>
      <c r="AA488" s="13" t="str">
        <f aca="false">IF(U488="","",IF(U488&gt;0,"Win",IF(U488&lt;0,"Loss","Scratch")))</f>
        <v/>
      </c>
      <c r="AB488" s="18" t="e">
        <f aca="false">IF(W488="",NA(),W488)</f>
        <v>#N/A</v>
      </c>
      <c r="AC488" s="19" t="e">
        <f aca="false">IF(W488="",NA(),Y488)</f>
        <v>#N/A</v>
      </c>
    </row>
    <row r="489" customFormat="false" ht="15" hidden="false" customHeight="false" outlineLevel="0" collapsed="false">
      <c r="A489" s="10"/>
      <c r="B489" s="10"/>
      <c r="C489" s="7"/>
      <c r="D489" s="7"/>
      <c r="E489" s="7"/>
      <c r="F489" s="7"/>
      <c r="G489" s="11"/>
      <c r="H489" s="12"/>
      <c r="I489" s="12"/>
      <c r="J489" s="12"/>
      <c r="K489" s="5"/>
      <c r="L489" s="5"/>
      <c r="M489" s="5"/>
      <c r="N489" s="7"/>
      <c r="O489" s="7"/>
      <c r="P489" s="13" t="str">
        <f aca="false">IF(C489="","",IF(ISNUMBER(SEARCH("JPY",C489)),100,10000))</f>
        <v/>
      </c>
      <c r="Q489" s="14" t="str">
        <f aca="false">IF(OR(C489="",H489="",J489=""),"",ROUND((J489-H489)*P489*IF(D489="Short",-1,1),1))</f>
        <v/>
      </c>
      <c r="R489" s="14" t="str">
        <f aca="false">IF(OR(C489="",H489="",I489=""),"",ROUND(ABS(H489-I489)*P489,1))</f>
        <v/>
      </c>
      <c r="S489" s="15" t="str">
        <f aca="false">IF(OR(R489="",G489="",K489=""),"",R489*K489*G489)</f>
        <v/>
      </c>
      <c r="T489" s="15" t="str">
        <f aca="false">IF(OR(Q489="",G489="",K489=""),"",Q489*K489*G489)</f>
        <v/>
      </c>
      <c r="U489" s="15" t="str">
        <f aca="false">IF(T489="","",T489+N(L489)-N(M489))</f>
        <v/>
      </c>
      <c r="V489" s="16" t="str">
        <f aca="false">IF(OR(U489="",N(S489)=0),"",U489/S489)</f>
        <v/>
      </c>
      <c r="W489" s="13" t="str">
        <f aca="false">IF(U489="","",COUNT($U$7:U489))</f>
        <v/>
      </c>
      <c r="X489" s="17" t="str">
        <f aca="false">IF(U489="","",DATE(YEAR(IF(B489="",A489,B489)),MONTH(IF(B489="",A489,B489)),1))</f>
        <v/>
      </c>
      <c r="Y489" s="15" t="str">
        <f aca="false">IF(U489="","",N($C$3)+SUM($U$7:U489))</f>
        <v/>
      </c>
      <c r="Z489" s="15" t="str">
        <f aca="false">IF(Y489="","",Y489-MAX(N($C$3),MAX($Y$7:Y489)))</f>
        <v/>
      </c>
      <c r="AA489" s="13" t="str">
        <f aca="false">IF(U489="","",IF(U489&gt;0,"Win",IF(U489&lt;0,"Loss","Scratch")))</f>
        <v/>
      </c>
      <c r="AB489" s="18" t="e">
        <f aca="false">IF(W489="",NA(),W489)</f>
        <v>#N/A</v>
      </c>
      <c r="AC489" s="19" t="e">
        <f aca="false">IF(W489="",NA(),Y489)</f>
        <v>#N/A</v>
      </c>
    </row>
    <row r="490" customFormat="false" ht="15" hidden="false" customHeight="false" outlineLevel="0" collapsed="false">
      <c r="A490" s="10"/>
      <c r="B490" s="10"/>
      <c r="C490" s="7"/>
      <c r="D490" s="7"/>
      <c r="E490" s="7"/>
      <c r="F490" s="7"/>
      <c r="G490" s="11"/>
      <c r="H490" s="12"/>
      <c r="I490" s="12"/>
      <c r="J490" s="12"/>
      <c r="K490" s="5"/>
      <c r="L490" s="5"/>
      <c r="M490" s="5"/>
      <c r="N490" s="7"/>
      <c r="O490" s="7"/>
      <c r="P490" s="13" t="str">
        <f aca="false">IF(C490="","",IF(ISNUMBER(SEARCH("JPY",C490)),100,10000))</f>
        <v/>
      </c>
      <c r="Q490" s="14" t="str">
        <f aca="false">IF(OR(C490="",H490="",J490=""),"",ROUND((J490-H490)*P490*IF(D490="Short",-1,1),1))</f>
        <v/>
      </c>
      <c r="R490" s="14" t="str">
        <f aca="false">IF(OR(C490="",H490="",I490=""),"",ROUND(ABS(H490-I490)*P490,1))</f>
        <v/>
      </c>
      <c r="S490" s="15" t="str">
        <f aca="false">IF(OR(R490="",G490="",K490=""),"",R490*K490*G490)</f>
        <v/>
      </c>
      <c r="T490" s="15" t="str">
        <f aca="false">IF(OR(Q490="",G490="",K490=""),"",Q490*K490*G490)</f>
        <v/>
      </c>
      <c r="U490" s="15" t="str">
        <f aca="false">IF(T490="","",T490+N(L490)-N(M490))</f>
        <v/>
      </c>
      <c r="V490" s="16" t="str">
        <f aca="false">IF(OR(U490="",N(S490)=0),"",U490/S490)</f>
        <v/>
      </c>
      <c r="W490" s="13" t="str">
        <f aca="false">IF(U490="","",COUNT($U$7:U490))</f>
        <v/>
      </c>
      <c r="X490" s="17" t="str">
        <f aca="false">IF(U490="","",DATE(YEAR(IF(B490="",A490,B490)),MONTH(IF(B490="",A490,B490)),1))</f>
        <v/>
      </c>
      <c r="Y490" s="15" t="str">
        <f aca="false">IF(U490="","",N($C$3)+SUM($U$7:U490))</f>
        <v/>
      </c>
      <c r="Z490" s="15" t="str">
        <f aca="false">IF(Y490="","",Y490-MAX(N($C$3),MAX($Y$7:Y490)))</f>
        <v/>
      </c>
      <c r="AA490" s="13" t="str">
        <f aca="false">IF(U490="","",IF(U490&gt;0,"Win",IF(U490&lt;0,"Loss","Scratch")))</f>
        <v/>
      </c>
      <c r="AB490" s="18" t="e">
        <f aca="false">IF(W490="",NA(),W490)</f>
        <v>#N/A</v>
      </c>
      <c r="AC490" s="19" t="e">
        <f aca="false">IF(W490="",NA(),Y490)</f>
        <v>#N/A</v>
      </c>
    </row>
    <row r="491" customFormat="false" ht="15" hidden="false" customHeight="false" outlineLevel="0" collapsed="false">
      <c r="A491" s="10"/>
      <c r="B491" s="10"/>
      <c r="C491" s="7"/>
      <c r="D491" s="7"/>
      <c r="E491" s="7"/>
      <c r="F491" s="7"/>
      <c r="G491" s="11"/>
      <c r="H491" s="12"/>
      <c r="I491" s="12"/>
      <c r="J491" s="12"/>
      <c r="K491" s="5"/>
      <c r="L491" s="5"/>
      <c r="M491" s="5"/>
      <c r="N491" s="7"/>
      <c r="O491" s="7"/>
      <c r="P491" s="13" t="str">
        <f aca="false">IF(C491="","",IF(ISNUMBER(SEARCH("JPY",C491)),100,10000))</f>
        <v/>
      </c>
      <c r="Q491" s="14" t="str">
        <f aca="false">IF(OR(C491="",H491="",J491=""),"",ROUND((J491-H491)*P491*IF(D491="Short",-1,1),1))</f>
        <v/>
      </c>
      <c r="R491" s="14" t="str">
        <f aca="false">IF(OR(C491="",H491="",I491=""),"",ROUND(ABS(H491-I491)*P491,1))</f>
        <v/>
      </c>
      <c r="S491" s="15" t="str">
        <f aca="false">IF(OR(R491="",G491="",K491=""),"",R491*K491*G491)</f>
        <v/>
      </c>
      <c r="T491" s="15" t="str">
        <f aca="false">IF(OR(Q491="",G491="",K491=""),"",Q491*K491*G491)</f>
        <v/>
      </c>
      <c r="U491" s="15" t="str">
        <f aca="false">IF(T491="","",T491+N(L491)-N(M491))</f>
        <v/>
      </c>
      <c r="V491" s="16" t="str">
        <f aca="false">IF(OR(U491="",N(S491)=0),"",U491/S491)</f>
        <v/>
      </c>
      <c r="W491" s="13" t="str">
        <f aca="false">IF(U491="","",COUNT($U$7:U491))</f>
        <v/>
      </c>
      <c r="X491" s="17" t="str">
        <f aca="false">IF(U491="","",DATE(YEAR(IF(B491="",A491,B491)),MONTH(IF(B491="",A491,B491)),1))</f>
        <v/>
      </c>
      <c r="Y491" s="15" t="str">
        <f aca="false">IF(U491="","",N($C$3)+SUM($U$7:U491))</f>
        <v/>
      </c>
      <c r="Z491" s="15" t="str">
        <f aca="false">IF(Y491="","",Y491-MAX(N($C$3),MAX($Y$7:Y491)))</f>
        <v/>
      </c>
      <c r="AA491" s="13" t="str">
        <f aca="false">IF(U491="","",IF(U491&gt;0,"Win",IF(U491&lt;0,"Loss","Scratch")))</f>
        <v/>
      </c>
      <c r="AB491" s="18" t="e">
        <f aca="false">IF(W491="",NA(),W491)</f>
        <v>#N/A</v>
      </c>
      <c r="AC491" s="19" t="e">
        <f aca="false">IF(W491="",NA(),Y491)</f>
        <v>#N/A</v>
      </c>
    </row>
    <row r="492" customFormat="false" ht="15" hidden="false" customHeight="false" outlineLevel="0" collapsed="false">
      <c r="A492" s="10"/>
      <c r="B492" s="10"/>
      <c r="C492" s="7"/>
      <c r="D492" s="7"/>
      <c r="E492" s="7"/>
      <c r="F492" s="7"/>
      <c r="G492" s="11"/>
      <c r="H492" s="12"/>
      <c r="I492" s="12"/>
      <c r="J492" s="12"/>
      <c r="K492" s="5"/>
      <c r="L492" s="5"/>
      <c r="M492" s="5"/>
      <c r="N492" s="7"/>
      <c r="O492" s="7"/>
      <c r="P492" s="13" t="str">
        <f aca="false">IF(C492="","",IF(ISNUMBER(SEARCH("JPY",C492)),100,10000))</f>
        <v/>
      </c>
      <c r="Q492" s="14" t="str">
        <f aca="false">IF(OR(C492="",H492="",J492=""),"",ROUND((J492-H492)*P492*IF(D492="Short",-1,1),1))</f>
        <v/>
      </c>
      <c r="R492" s="14" t="str">
        <f aca="false">IF(OR(C492="",H492="",I492=""),"",ROUND(ABS(H492-I492)*P492,1))</f>
        <v/>
      </c>
      <c r="S492" s="15" t="str">
        <f aca="false">IF(OR(R492="",G492="",K492=""),"",R492*K492*G492)</f>
        <v/>
      </c>
      <c r="T492" s="15" t="str">
        <f aca="false">IF(OR(Q492="",G492="",K492=""),"",Q492*K492*G492)</f>
        <v/>
      </c>
      <c r="U492" s="15" t="str">
        <f aca="false">IF(T492="","",T492+N(L492)-N(M492))</f>
        <v/>
      </c>
      <c r="V492" s="16" t="str">
        <f aca="false">IF(OR(U492="",N(S492)=0),"",U492/S492)</f>
        <v/>
      </c>
      <c r="W492" s="13" t="str">
        <f aca="false">IF(U492="","",COUNT($U$7:U492))</f>
        <v/>
      </c>
      <c r="X492" s="17" t="str">
        <f aca="false">IF(U492="","",DATE(YEAR(IF(B492="",A492,B492)),MONTH(IF(B492="",A492,B492)),1))</f>
        <v/>
      </c>
      <c r="Y492" s="15" t="str">
        <f aca="false">IF(U492="","",N($C$3)+SUM($U$7:U492))</f>
        <v/>
      </c>
      <c r="Z492" s="15" t="str">
        <f aca="false">IF(Y492="","",Y492-MAX(N($C$3),MAX($Y$7:Y492)))</f>
        <v/>
      </c>
      <c r="AA492" s="13" t="str">
        <f aca="false">IF(U492="","",IF(U492&gt;0,"Win",IF(U492&lt;0,"Loss","Scratch")))</f>
        <v/>
      </c>
      <c r="AB492" s="18" t="e">
        <f aca="false">IF(W492="",NA(),W492)</f>
        <v>#N/A</v>
      </c>
      <c r="AC492" s="19" t="e">
        <f aca="false">IF(W492="",NA(),Y492)</f>
        <v>#N/A</v>
      </c>
    </row>
    <row r="493" customFormat="false" ht="15" hidden="false" customHeight="false" outlineLevel="0" collapsed="false">
      <c r="A493" s="10"/>
      <c r="B493" s="10"/>
      <c r="C493" s="7"/>
      <c r="D493" s="7"/>
      <c r="E493" s="7"/>
      <c r="F493" s="7"/>
      <c r="G493" s="11"/>
      <c r="H493" s="12"/>
      <c r="I493" s="12"/>
      <c r="J493" s="12"/>
      <c r="K493" s="5"/>
      <c r="L493" s="5"/>
      <c r="M493" s="5"/>
      <c r="N493" s="7"/>
      <c r="O493" s="7"/>
      <c r="P493" s="13" t="str">
        <f aca="false">IF(C493="","",IF(ISNUMBER(SEARCH("JPY",C493)),100,10000))</f>
        <v/>
      </c>
      <c r="Q493" s="14" t="str">
        <f aca="false">IF(OR(C493="",H493="",J493=""),"",ROUND((J493-H493)*P493*IF(D493="Short",-1,1),1))</f>
        <v/>
      </c>
      <c r="R493" s="14" t="str">
        <f aca="false">IF(OR(C493="",H493="",I493=""),"",ROUND(ABS(H493-I493)*P493,1))</f>
        <v/>
      </c>
      <c r="S493" s="15" t="str">
        <f aca="false">IF(OR(R493="",G493="",K493=""),"",R493*K493*G493)</f>
        <v/>
      </c>
      <c r="T493" s="15" t="str">
        <f aca="false">IF(OR(Q493="",G493="",K493=""),"",Q493*K493*G493)</f>
        <v/>
      </c>
      <c r="U493" s="15" t="str">
        <f aca="false">IF(T493="","",T493+N(L493)-N(M493))</f>
        <v/>
      </c>
      <c r="V493" s="16" t="str">
        <f aca="false">IF(OR(U493="",N(S493)=0),"",U493/S493)</f>
        <v/>
      </c>
      <c r="W493" s="13" t="str">
        <f aca="false">IF(U493="","",COUNT($U$7:U493))</f>
        <v/>
      </c>
      <c r="X493" s="17" t="str">
        <f aca="false">IF(U493="","",DATE(YEAR(IF(B493="",A493,B493)),MONTH(IF(B493="",A493,B493)),1))</f>
        <v/>
      </c>
      <c r="Y493" s="15" t="str">
        <f aca="false">IF(U493="","",N($C$3)+SUM($U$7:U493))</f>
        <v/>
      </c>
      <c r="Z493" s="15" t="str">
        <f aca="false">IF(Y493="","",Y493-MAX(N($C$3),MAX($Y$7:Y493)))</f>
        <v/>
      </c>
      <c r="AA493" s="13" t="str">
        <f aca="false">IF(U493="","",IF(U493&gt;0,"Win",IF(U493&lt;0,"Loss","Scratch")))</f>
        <v/>
      </c>
      <c r="AB493" s="18" t="e">
        <f aca="false">IF(W493="",NA(),W493)</f>
        <v>#N/A</v>
      </c>
      <c r="AC493" s="19" t="e">
        <f aca="false">IF(W493="",NA(),Y493)</f>
        <v>#N/A</v>
      </c>
    </row>
    <row r="494" customFormat="false" ht="15" hidden="false" customHeight="false" outlineLevel="0" collapsed="false">
      <c r="A494" s="10"/>
      <c r="B494" s="10"/>
      <c r="C494" s="7"/>
      <c r="D494" s="7"/>
      <c r="E494" s="7"/>
      <c r="F494" s="7"/>
      <c r="G494" s="11"/>
      <c r="H494" s="12"/>
      <c r="I494" s="12"/>
      <c r="J494" s="12"/>
      <c r="K494" s="5"/>
      <c r="L494" s="5"/>
      <c r="M494" s="5"/>
      <c r="N494" s="7"/>
      <c r="O494" s="7"/>
      <c r="P494" s="13" t="str">
        <f aca="false">IF(C494="","",IF(ISNUMBER(SEARCH("JPY",C494)),100,10000))</f>
        <v/>
      </c>
      <c r="Q494" s="14" t="str">
        <f aca="false">IF(OR(C494="",H494="",J494=""),"",ROUND((J494-H494)*P494*IF(D494="Short",-1,1),1))</f>
        <v/>
      </c>
      <c r="R494" s="14" t="str">
        <f aca="false">IF(OR(C494="",H494="",I494=""),"",ROUND(ABS(H494-I494)*P494,1))</f>
        <v/>
      </c>
      <c r="S494" s="15" t="str">
        <f aca="false">IF(OR(R494="",G494="",K494=""),"",R494*K494*G494)</f>
        <v/>
      </c>
      <c r="T494" s="15" t="str">
        <f aca="false">IF(OR(Q494="",G494="",K494=""),"",Q494*K494*G494)</f>
        <v/>
      </c>
      <c r="U494" s="15" t="str">
        <f aca="false">IF(T494="","",T494+N(L494)-N(M494))</f>
        <v/>
      </c>
      <c r="V494" s="16" t="str">
        <f aca="false">IF(OR(U494="",N(S494)=0),"",U494/S494)</f>
        <v/>
      </c>
      <c r="W494" s="13" t="str">
        <f aca="false">IF(U494="","",COUNT($U$7:U494))</f>
        <v/>
      </c>
      <c r="X494" s="17" t="str">
        <f aca="false">IF(U494="","",DATE(YEAR(IF(B494="",A494,B494)),MONTH(IF(B494="",A494,B494)),1))</f>
        <v/>
      </c>
      <c r="Y494" s="15" t="str">
        <f aca="false">IF(U494="","",N($C$3)+SUM($U$7:U494))</f>
        <v/>
      </c>
      <c r="Z494" s="15" t="str">
        <f aca="false">IF(Y494="","",Y494-MAX(N($C$3),MAX($Y$7:Y494)))</f>
        <v/>
      </c>
      <c r="AA494" s="13" t="str">
        <f aca="false">IF(U494="","",IF(U494&gt;0,"Win",IF(U494&lt;0,"Loss","Scratch")))</f>
        <v/>
      </c>
      <c r="AB494" s="18" t="e">
        <f aca="false">IF(W494="",NA(),W494)</f>
        <v>#N/A</v>
      </c>
      <c r="AC494" s="19" t="e">
        <f aca="false">IF(W494="",NA(),Y494)</f>
        <v>#N/A</v>
      </c>
    </row>
    <row r="495" customFormat="false" ht="15" hidden="false" customHeight="false" outlineLevel="0" collapsed="false">
      <c r="A495" s="10"/>
      <c r="B495" s="10"/>
      <c r="C495" s="7"/>
      <c r="D495" s="7"/>
      <c r="E495" s="7"/>
      <c r="F495" s="7"/>
      <c r="G495" s="11"/>
      <c r="H495" s="12"/>
      <c r="I495" s="12"/>
      <c r="J495" s="12"/>
      <c r="K495" s="5"/>
      <c r="L495" s="5"/>
      <c r="M495" s="5"/>
      <c r="N495" s="7"/>
      <c r="O495" s="7"/>
      <c r="P495" s="13" t="str">
        <f aca="false">IF(C495="","",IF(ISNUMBER(SEARCH("JPY",C495)),100,10000))</f>
        <v/>
      </c>
      <c r="Q495" s="14" t="str">
        <f aca="false">IF(OR(C495="",H495="",J495=""),"",ROUND((J495-H495)*P495*IF(D495="Short",-1,1),1))</f>
        <v/>
      </c>
      <c r="R495" s="14" t="str">
        <f aca="false">IF(OR(C495="",H495="",I495=""),"",ROUND(ABS(H495-I495)*P495,1))</f>
        <v/>
      </c>
      <c r="S495" s="15" t="str">
        <f aca="false">IF(OR(R495="",G495="",K495=""),"",R495*K495*G495)</f>
        <v/>
      </c>
      <c r="T495" s="15" t="str">
        <f aca="false">IF(OR(Q495="",G495="",K495=""),"",Q495*K495*G495)</f>
        <v/>
      </c>
      <c r="U495" s="15" t="str">
        <f aca="false">IF(T495="","",T495+N(L495)-N(M495))</f>
        <v/>
      </c>
      <c r="V495" s="16" t="str">
        <f aca="false">IF(OR(U495="",N(S495)=0),"",U495/S495)</f>
        <v/>
      </c>
      <c r="W495" s="13" t="str">
        <f aca="false">IF(U495="","",COUNT($U$7:U495))</f>
        <v/>
      </c>
      <c r="X495" s="17" t="str">
        <f aca="false">IF(U495="","",DATE(YEAR(IF(B495="",A495,B495)),MONTH(IF(B495="",A495,B495)),1))</f>
        <v/>
      </c>
      <c r="Y495" s="15" t="str">
        <f aca="false">IF(U495="","",N($C$3)+SUM($U$7:U495))</f>
        <v/>
      </c>
      <c r="Z495" s="15" t="str">
        <f aca="false">IF(Y495="","",Y495-MAX(N($C$3),MAX($Y$7:Y495)))</f>
        <v/>
      </c>
      <c r="AA495" s="13" t="str">
        <f aca="false">IF(U495="","",IF(U495&gt;0,"Win",IF(U495&lt;0,"Loss","Scratch")))</f>
        <v/>
      </c>
      <c r="AB495" s="18" t="e">
        <f aca="false">IF(W495="",NA(),W495)</f>
        <v>#N/A</v>
      </c>
      <c r="AC495" s="19" t="e">
        <f aca="false">IF(W495="",NA(),Y495)</f>
        <v>#N/A</v>
      </c>
    </row>
    <row r="496" customFormat="false" ht="15" hidden="false" customHeight="false" outlineLevel="0" collapsed="false">
      <c r="A496" s="10"/>
      <c r="B496" s="10"/>
      <c r="C496" s="7"/>
      <c r="D496" s="7"/>
      <c r="E496" s="7"/>
      <c r="F496" s="7"/>
      <c r="G496" s="11"/>
      <c r="H496" s="12"/>
      <c r="I496" s="12"/>
      <c r="J496" s="12"/>
      <c r="K496" s="5"/>
      <c r="L496" s="5"/>
      <c r="M496" s="5"/>
      <c r="N496" s="7"/>
      <c r="O496" s="7"/>
      <c r="P496" s="13" t="str">
        <f aca="false">IF(C496="","",IF(ISNUMBER(SEARCH("JPY",C496)),100,10000))</f>
        <v/>
      </c>
      <c r="Q496" s="14" t="str">
        <f aca="false">IF(OR(C496="",H496="",J496=""),"",ROUND((J496-H496)*P496*IF(D496="Short",-1,1),1))</f>
        <v/>
      </c>
      <c r="R496" s="14" t="str">
        <f aca="false">IF(OR(C496="",H496="",I496=""),"",ROUND(ABS(H496-I496)*P496,1))</f>
        <v/>
      </c>
      <c r="S496" s="15" t="str">
        <f aca="false">IF(OR(R496="",G496="",K496=""),"",R496*K496*G496)</f>
        <v/>
      </c>
      <c r="T496" s="15" t="str">
        <f aca="false">IF(OR(Q496="",G496="",K496=""),"",Q496*K496*G496)</f>
        <v/>
      </c>
      <c r="U496" s="15" t="str">
        <f aca="false">IF(T496="","",T496+N(L496)-N(M496))</f>
        <v/>
      </c>
      <c r="V496" s="16" t="str">
        <f aca="false">IF(OR(U496="",N(S496)=0),"",U496/S496)</f>
        <v/>
      </c>
      <c r="W496" s="13" t="str">
        <f aca="false">IF(U496="","",COUNT($U$7:U496))</f>
        <v/>
      </c>
      <c r="X496" s="17" t="str">
        <f aca="false">IF(U496="","",DATE(YEAR(IF(B496="",A496,B496)),MONTH(IF(B496="",A496,B496)),1))</f>
        <v/>
      </c>
      <c r="Y496" s="15" t="str">
        <f aca="false">IF(U496="","",N($C$3)+SUM($U$7:U496))</f>
        <v/>
      </c>
      <c r="Z496" s="15" t="str">
        <f aca="false">IF(Y496="","",Y496-MAX(N($C$3),MAX($Y$7:Y496)))</f>
        <v/>
      </c>
      <c r="AA496" s="13" t="str">
        <f aca="false">IF(U496="","",IF(U496&gt;0,"Win",IF(U496&lt;0,"Loss","Scratch")))</f>
        <v/>
      </c>
      <c r="AB496" s="18" t="e">
        <f aca="false">IF(W496="",NA(),W496)</f>
        <v>#N/A</v>
      </c>
      <c r="AC496" s="19" t="e">
        <f aca="false">IF(W496="",NA(),Y496)</f>
        <v>#N/A</v>
      </c>
    </row>
    <row r="497" customFormat="false" ht="15" hidden="false" customHeight="false" outlineLevel="0" collapsed="false">
      <c r="A497" s="10"/>
      <c r="B497" s="10"/>
      <c r="C497" s="7"/>
      <c r="D497" s="7"/>
      <c r="E497" s="7"/>
      <c r="F497" s="7"/>
      <c r="G497" s="11"/>
      <c r="H497" s="12"/>
      <c r="I497" s="12"/>
      <c r="J497" s="12"/>
      <c r="K497" s="5"/>
      <c r="L497" s="5"/>
      <c r="M497" s="5"/>
      <c r="N497" s="7"/>
      <c r="O497" s="7"/>
      <c r="P497" s="13" t="str">
        <f aca="false">IF(C497="","",IF(ISNUMBER(SEARCH("JPY",C497)),100,10000))</f>
        <v/>
      </c>
      <c r="Q497" s="14" t="str">
        <f aca="false">IF(OR(C497="",H497="",J497=""),"",ROUND((J497-H497)*P497*IF(D497="Short",-1,1),1))</f>
        <v/>
      </c>
      <c r="R497" s="14" t="str">
        <f aca="false">IF(OR(C497="",H497="",I497=""),"",ROUND(ABS(H497-I497)*P497,1))</f>
        <v/>
      </c>
      <c r="S497" s="15" t="str">
        <f aca="false">IF(OR(R497="",G497="",K497=""),"",R497*K497*G497)</f>
        <v/>
      </c>
      <c r="T497" s="15" t="str">
        <f aca="false">IF(OR(Q497="",G497="",K497=""),"",Q497*K497*G497)</f>
        <v/>
      </c>
      <c r="U497" s="15" t="str">
        <f aca="false">IF(T497="","",T497+N(L497)-N(M497))</f>
        <v/>
      </c>
      <c r="V497" s="16" t="str">
        <f aca="false">IF(OR(U497="",N(S497)=0),"",U497/S497)</f>
        <v/>
      </c>
      <c r="W497" s="13" t="str">
        <f aca="false">IF(U497="","",COUNT($U$7:U497))</f>
        <v/>
      </c>
      <c r="X497" s="17" t="str">
        <f aca="false">IF(U497="","",DATE(YEAR(IF(B497="",A497,B497)),MONTH(IF(B497="",A497,B497)),1))</f>
        <v/>
      </c>
      <c r="Y497" s="15" t="str">
        <f aca="false">IF(U497="","",N($C$3)+SUM($U$7:U497))</f>
        <v/>
      </c>
      <c r="Z497" s="15" t="str">
        <f aca="false">IF(Y497="","",Y497-MAX(N($C$3),MAX($Y$7:Y497)))</f>
        <v/>
      </c>
      <c r="AA497" s="13" t="str">
        <f aca="false">IF(U497="","",IF(U497&gt;0,"Win",IF(U497&lt;0,"Loss","Scratch")))</f>
        <v/>
      </c>
      <c r="AB497" s="18" t="e">
        <f aca="false">IF(W497="",NA(),W497)</f>
        <v>#N/A</v>
      </c>
      <c r="AC497" s="19" t="e">
        <f aca="false">IF(W497="",NA(),Y497)</f>
        <v>#N/A</v>
      </c>
    </row>
    <row r="498" customFormat="false" ht="15" hidden="false" customHeight="false" outlineLevel="0" collapsed="false">
      <c r="A498" s="10"/>
      <c r="B498" s="10"/>
      <c r="C498" s="7"/>
      <c r="D498" s="7"/>
      <c r="E498" s="7"/>
      <c r="F498" s="7"/>
      <c r="G498" s="11"/>
      <c r="H498" s="12"/>
      <c r="I498" s="12"/>
      <c r="J498" s="12"/>
      <c r="K498" s="5"/>
      <c r="L498" s="5"/>
      <c r="M498" s="5"/>
      <c r="N498" s="7"/>
      <c r="O498" s="7"/>
      <c r="P498" s="13" t="str">
        <f aca="false">IF(C498="","",IF(ISNUMBER(SEARCH("JPY",C498)),100,10000))</f>
        <v/>
      </c>
      <c r="Q498" s="14" t="str">
        <f aca="false">IF(OR(C498="",H498="",J498=""),"",ROUND((J498-H498)*P498*IF(D498="Short",-1,1),1))</f>
        <v/>
      </c>
      <c r="R498" s="14" t="str">
        <f aca="false">IF(OR(C498="",H498="",I498=""),"",ROUND(ABS(H498-I498)*P498,1))</f>
        <v/>
      </c>
      <c r="S498" s="15" t="str">
        <f aca="false">IF(OR(R498="",G498="",K498=""),"",R498*K498*G498)</f>
        <v/>
      </c>
      <c r="T498" s="15" t="str">
        <f aca="false">IF(OR(Q498="",G498="",K498=""),"",Q498*K498*G498)</f>
        <v/>
      </c>
      <c r="U498" s="15" t="str">
        <f aca="false">IF(T498="","",T498+N(L498)-N(M498))</f>
        <v/>
      </c>
      <c r="V498" s="16" t="str">
        <f aca="false">IF(OR(U498="",N(S498)=0),"",U498/S498)</f>
        <v/>
      </c>
      <c r="W498" s="13" t="str">
        <f aca="false">IF(U498="","",COUNT($U$7:U498))</f>
        <v/>
      </c>
      <c r="X498" s="17" t="str">
        <f aca="false">IF(U498="","",DATE(YEAR(IF(B498="",A498,B498)),MONTH(IF(B498="",A498,B498)),1))</f>
        <v/>
      </c>
      <c r="Y498" s="15" t="str">
        <f aca="false">IF(U498="","",N($C$3)+SUM($U$7:U498))</f>
        <v/>
      </c>
      <c r="Z498" s="15" t="str">
        <f aca="false">IF(Y498="","",Y498-MAX(N($C$3),MAX($Y$7:Y498)))</f>
        <v/>
      </c>
      <c r="AA498" s="13" t="str">
        <f aca="false">IF(U498="","",IF(U498&gt;0,"Win",IF(U498&lt;0,"Loss","Scratch")))</f>
        <v/>
      </c>
      <c r="AB498" s="18" t="e">
        <f aca="false">IF(W498="",NA(),W498)</f>
        <v>#N/A</v>
      </c>
      <c r="AC498" s="19" t="e">
        <f aca="false">IF(W498="",NA(),Y498)</f>
        <v>#N/A</v>
      </c>
    </row>
    <row r="499" customFormat="false" ht="15" hidden="false" customHeight="false" outlineLevel="0" collapsed="false">
      <c r="A499" s="10"/>
      <c r="B499" s="10"/>
      <c r="C499" s="7"/>
      <c r="D499" s="7"/>
      <c r="E499" s="7"/>
      <c r="F499" s="7"/>
      <c r="G499" s="11"/>
      <c r="H499" s="12"/>
      <c r="I499" s="12"/>
      <c r="J499" s="12"/>
      <c r="K499" s="5"/>
      <c r="L499" s="5"/>
      <c r="M499" s="5"/>
      <c r="N499" s="7"/>
      <c r="O499" s="7"/>
      <c r="P499" s="13" t="str">
        <f aca="false">IF(C499="","",IF(ISNUMBER(SEARCH("JPY",C499)),100,10000))</f>
        <v/>
      </c>
      <c r="Q499" s="14" t="str">
        <f aca="false">IF(OR(C499="",H499="",J499=""),"",ROUND((J499-H499)*P499*IF(D499="Short",-1,1),1))</f>
        <v/>
      </c>
      <c r="R499" s="14" t="str">
        <f aca="false">IF(OR(C499="",H499="",I499=""),"",ROUND(ABS(H499-I499)*P499,1))</f>
        <v/>
      </c>
      <c r="S499" s="15" t="str">
        <f aca="false">IF(OR(R499="",G499="",K499=""),"",R499*K499*G499)</f>
        <v/>
      </c>
      <c r="T499" s="15" t="str">
        <f aca="false">IF(OR(Q499="",G499="",K499=""),"",Q499*K499*G499)</f>
        <v/>
      </c>
      <c r="U499" s="15" t="str">
        <f aca="false">IF(T499="","",T499+N(L499)-N(M499))</f>
        <v/>
      </c>
      <c r="V499" s="16" t="str">
        <f aca="false">IF(OR(U499="",N(S499)=0),"",U499/S499)</f>
        <v/>
      </c>
      <c r="W499" s="13" t="str">
        <f aca="false">IF(U499="","",COUNT($U$7:U499))</f>
        <v/>
      </c>
      <c r="X499" s="17" t="str">
        <f aca="false">IF(U499="","",DATE(YEAR(IF(B499="",A499,B499)),MONTH(IF(B499="",A499,B499)),1))</f>
        <v/>
      </c>
      <c r="Y499" s="15" t="str">
        <f aca="false">IF(U499="","",N($C$3)+SUM($U$7:U499))</f>
        <v/>
      </c>
      <c r="Z499" s="15" t="str">
        <f aca="false">IF(Y499="","",Y499-MAX(N($C$3),MAX($Y$7:Y499)))</f>
        <v/>
      </c>
      <c r="AA499" s="13" t="str">
        <f aca="false">IF(U499="","",IF(U499&gt;0,"Win",IF(U499&lt;0,"Loss","Scratch")))</f>
        <v/>
      </c>
      <c r="AB499" s="18" t="e">
        <f aca="false">IF(W499="",NA(),W499)</f>
        <v>#N/A</v>
      </c>
      <c r="AC499" s="19" t="e">
        <f aca="false">IF(W499="",NA(),Y499)</f>
        <v>#N/A</v>
      </c>
    </row>
    <row r="500" customFormat="false" ht="15" hidden="false" customHeight="false" outlineLevel="0" collapsed="false">
      <c r="A500" s="10"/>
      <c r="B500" s="10"/>
      <c r="C500" s="7"/>
      <c r="D500" s="7"/>
      <c r="E500" s="7"/>
      <c r="F500" s="7"/>
      <c r="G500" s="11"/>
      <c r="H500" s="12"/>
      <c r="I500" s="12"/>
      <c r="J500" s="12"/>
      <c r="K500" s="5"/>
      <c r="L500" s="5"/>
      <c r="M500" s="5"/>
      <c r="N500" s="7"/>
      <c r="O500" s="7"/>
      <c r="P500" s="13" t="str">
        <f aca="false">IF(C500="","",IF(ISNUMBER(SEARCH("JPY",C500)),100,10000))</f>
        <v/>
      </c>
      <c r="Q500" s="14" t="str">
        <f aca="false">IF(OR(C500="",H500="",J500=""),"",ROUND((J500-H500)*P500*IF(D500="Short",-1,1),1))</f>
        <v/>
      </c>
      <c r="R500" s="14" t="str">
        <f aca="false">IF(OR(C500="",H500="",I500=""),"",ROUND(ABS(H500-I500)*P500,1))</f>
        <v/>
      </c>
      <c r="S500" s="15" t="str">
        <f aca="false">IF(OR(R500="",G500="",K500=""),"",R500*K500*G500)</f>
        <v/>
      </c>
      <c r="T500" s="15" t="str">
        <f aca="false">IF(OR(Q500="",G500="",K500=""),"",Q500*K500*G500)</f>
        <v/>
      </c>
      <c r="U500" s="15" t="str">
        <f aca="false">IF(T500="","",T500+N(L500)-N(M500))</f>
        <v/>
      </c>
      <c r="V500" s="16" t="str">
        <f aca="false">IF(OR(U500="",N(S500)=0),"",U500/S500)</f>
        <v/>
      </c>
      <c r="W500" s="13" t="str">
        <f aca="false">IF(U500="","",COUNT($U$7:U500))</f>
        <v/>
      </c>
      <c r="X500" s="17" t="str">
        <f aca="false">IF(U500="","",DATE(YEAR(IF(B500="",A500,B500)),MONTH(IF(B500="",A500,B500)),1))</f>
        <v/>
      </c>
      <c r="Y500" s="15" t="str">
        <f aca="false">IF(U500="","",N($C$3)+SUM($U$7:U500))</f>
        <v/>
      </c>
      <c r="Z500" s="15" t="str">
        <f aca="false">IF(Y500="","",Y500-MAX(N($C$3),MAX($Y$7:Y500)))</f>
        <v/>
      </c>
      <c r="AA500" s="13" t="str">
        <f aca="false">IF(U500="","",IF(U500&gt;0,"Win",IF(U500&lt;0,"Loss","Scratch")))</f>
        <v/>
      </c>
      <c r="AB500" s="18" t="e">
        <f aca="false">IF(W500="",NA(),W500)</f>
        <v>#N/A</v>
      </c>
      <c r="AC500" s="19" t="e">
        <f aca="false">IF(W500="",NA(),Y500)</f>
        <v>#N/A</v>
      </c>
    </row>
    <row r="501" customFormat="false" ht="15" hidden="false" customHeight="false" outlineLevel="0" collapsed="false">
      <c r="A501" s="10"/>
      <c r="B501" s="10"/>
      <c r="C501" s="7"/>
      <c r="D501" s="7"/>
      <c r="E501" s="7"/>
      <c r="F501" s="7"/>
      <c r="G501" s="11"/>
      <c r="H501" s="12"/>
      <c r="I501" s="12"/>
      <c r="J501" s="12"/>
      <c r="K501" s="5"/>
      <c r="L501" s="5"/>
      <c r="M501" s="5"/>
      <c r="N501" s="7"/>
      <c r="O501" s="7"/>
      <c r="P501" s="13" t="str">
        <f aca="false">IF(C501="","",IF(ISNUMBER(SEARCH("JPY",C501)),100,10000))</f>
        <v/>
      </c>
      <c r="Q501" s="14" t="str">
        <f aca="false">IF(OR(C501="",H501="",J501=""),"",ROUND((J501-H501)*P501*IF(D501="Short",-1,1),1))</f>
        <v/>
      </c>
      <c r="R501" s="14" t="str">
        <f aca="false">IF(OR(C501="",H501="",I501=""),"",ROUND(ABS(H501-I501)*P501,1))</f>
        <v/>
      </c>
      <c r="S501" s="15" t="str">
        <f aca="false">IF(OR(R501="",G501="",K501=""),"",R501*K501*G501)</f>
        <v/>
      </c>
      <c r="T501" s="15" t="str">
        <f aca="false">IF(OR(Q501="",G501="",K501=""),"",Q501*K501*G501)</f>
        <v/>
      </c>
      <c r="U501" s="15" t="str">
        <f aca="false">IF(T501="","",T501+N(L501)-N(M501))</f>
        <v/>
      </c>
      <c r="V501" s="16" t="str">
        <f aca="false">IF(OR(U501="",N(S501)=0),"",U501/S501)</f>
        <v/>
      </c>
      <c r="W501" s="13" t="str">
        <f aca="false">IF(U501="","",COUNT($U$7:U501))</f>
        <v/>
      </c>
      <c r="X501" s="17" t="str">
        <f aca="false">IF(U501="","",DATE(YEAR(IF(B501="",A501,B501)),MONTH(IF(B501="",A501,B501)),1))</f>
        <v/>
      </c>
      <c r="Y501" s="15" t="str">
        <f aca="false">IF(U501="","",N($C$3)+SUM($U$7:U501))</f>
        <v/>
      </c>
      <c r="Z501" s="15" t="str">
        <f aca="false">IF(Y501="","",Y501-MAX(N($C$3),MAX($Y$7:Y501)))</f>
        <v/>
      </c>
      <c r="AA501" s="13" t="str">
        <f aca="false">IF(U501="","",IF(U501&gt;0,"Win",IF(U501&lt;0,"Loss","Scratch")))</f>
        <v/>
      </c>
      <c r="AB501" s="18" t="e">
        <f aca="false">IF(W501="",NA(),W501)</f>
        <v>#N/A</v>
      </c>
      <c r="AC501" s="19" t="e">
        <f aca="false">IF(W501="",NA(),Y501)</f>
        <v>#N/A</v>
      </c>
    </row>
    <row r="502" customFormat="false" ht="15" hidden="false" customHeight="false" outlineLevel="0" collapsed="false">
      <c r="A502" s="10"/>
      <c r="B502" s="10"/>
      <c r="C502" s="7"/>
      <c r="D502" s="7"/>
      <c r="E502" s="7"/>
      <c r="F502" s="7"/>
      <c r="G502" s="11"/>
      <c r="H502" s="12"/>
      <c r="I502" s="12"/>
      <c r="J502" s="12"/>
      <c r="K502" s="5"/>
      <c r="L502" s="5"/>
      <c r="M502" s="5"/>
      <c r="N502" s="7"/>
      <c r="O502" s="7"/>
      <c r="P502" s="13" t="str">
        <f aca="false">IF(C502="","",IF(ISNUMBER(SEARCH("JPY",C502)),100,10000))</f>
        <v/>
      </c>
      <c r="Q502" s="14" t="str">
        <f aca="false">IF(OR(C502="",H502="",J502=""),"",ROUND((J502-H502)*P502*IF(D502="Short",-1,1),1))</f>
        <v/>
      </c>
      <c r="R502" s="14" t="str">
        <f aca="false">IF(OR(C502="",H502="",I502=""),"",ROUND(ABS(H502-I502)*P502,1))</f>
        <v/>
      </c>
      <c r="S502" s="15" t="str">
        <f aca="false">IF(OR(R502="",G502="",K502=""),"",R502*K502*G502)</f>
        <v/>
      </c>
      <c r="T502" s="15" t="str">
        <f aca="false">IF(OR(Q502="",G502="",K502=""),"",Q502*K502*G502)</f>
        <v/>
      </c>
      <c r="U502" s="15" t="str">
        <f aca="false">IF(T502="","",T502+N(L502)-N(M502))</f>
        <v/>
      </c>
      <c r="V502" s="16" t="str">
        <f aca="false">IF(OR(U502="",N(S502)=0),"",U502/S502)</f>
        <v/>
      </c>
      <c r="W502" s="13" t="str">
        <f aca="false">IF(U502="","",COUNT($U$7:U502))</f>
        <v/>
      </c>
      <c r="X502" s="17" t="str">
        <f aca="false">IF(U502="","",DATE(YEAR(IF(B502="",A502,B502)),MONTH(IF(B502="",A502,B502)),1))</f>
        <v/>
      </c>
      <c r="Y502" s="15" t="str">
        <f aca="false">IF(U502="","",N($C$3)+SUM($U$7:U502))</f>
        <v/>
      </c>
      <c r="Z502" s="15" t="str">
        <f aca="false">IF(Y502="","",Y502-MAX(N($C$3),MAX($Y$7:Y502)))</f>
        <v/>
      </c>
      <c r="AA502" s="13" t="str">
        <f aca="false">IF(U502="","",IF(U502&gt;0,"Win",IF(U502&lt;0,"Loss","Scratch")))</f>
        <v/>
      </c>
      <c r="AB502" s="18" t="e">
        <f aca="false">IF(W502="",NA(),W502)</f>
        <v>#N/A</v>
      </c>
      <c r="AC502" s="19" t="e">
        <f aca="false">IF(W502="",NA(),Y502)</f>
        <v>#N/A</v>
      </c>
    </row>
    <row r="503" customFormat="false" ht="15" hidden="false" customHeight="false" outlineLevel="0" collapsed="false">
      <c r="A503" s="10"/>
      <c r="B503" s="10"/>
      <c r="C503" s="7"/>
      <c r="D503" s="7"/>
      <c r="E503" s="7"/>
      <c r="F503" s="7"/>
      <c r="G503" s="11"/>
      <c r="H503" s="12"/>
      <c r="I503" s="12"/>
      <c r="J503" s="12"/>
      <c r="K503" s="5"/>
      <c r="L503" s="5"/>
      <c r="M503" s="5"/>
      <c r="N503" s="7"/>
      <c r="O503" s="7"/>
      <c r="P503" s="13" t="str">
        <f aca="false">IF(C503="","",IF(ISNUMBER(SEARCH("JPY",C503)),100,10000))</f>
        <v/>
      </c>
      <c r="Q503" s="14" t="str">
        <f aca="false">IF(OR(C503="",H503="",J503=""),"",ROUND((J503-H503)*P503*IF(D503="Short",-1,1),1))</f>
        <v/>
      </c>
      <c r="R503" s="14" t="str">
        <f aca="false">IF(OR(C503="",H503="",I503=""),"",ROUND(ABS(H503-I503)*P503,1))</f>
        <v/>
      </c>
      <c r="S503" s="15" t="str">
        <f aca="false">IF(OR(R503="",G503="",K503=""),"",R503*K503*G503)</f>
        <v/>
      </c>
      <c r="T503" s="15" t="str">
        <f aca="false">IF(OR(Q503="",G503="",K503=""),"",Q503*K503*G503)</f>
        <v/>
      </c>
      <c r="U503" s="15" t="str">
        <f aca="false">IF(T503="","",T503+N(L503)-N(M503))</f>
        <v/>
      </c>
      <c r="V503" s="16" t="str">
        <f aca="false">IF(OR(U503="",N(S503)=0),"",U503/S503)</f>
        <v/>
      </c>
      <c r="W503" s="13" t="str">
        <f aca="false">IF(U503="","",COUNT($U$7:U503))</f>
        <v/>
      </c>
      <c r="X503" s="17" t="str">
        <f aca="false">IF(U503="","",DATE(YEAR(IF(B503="",A503,B503)),MONTH(IF(B503="",A503,B503)),1))</f>
        <v/>
      </c>
      <c r="Y503" s="15" t="str">
        <f aca="false">IF(U503="","",N($C$3)+SUM($U$7:U503))</f>
        <v/>
      </c>
      <c r="Z503" s="15" t="str">
        <f aca="false">IF(Y503="","",Y503-MAX(N($C$3),MAX($Y$7:Y503)))</f>
        <v/>
      </c>
      <c r="AA503" s="13" t="str">
        <f aca="false">IF(U503="","",IF(U503&gt;0,"Win",IF(U503&lt;0,"Loss","Scratch")))</f>
        <v/>
      </c>
      <c r="AB503" s="18" t="e">
        <f aca="false">IF(W503="",NA(),W503)</f>
        <v>#N/A</v>
      </c>
      <c r="AC503" s="19" t="e">
        <f aca="false">IF(W503="",NA(),Y503)</f>
        <v>#N/A</v>
      </c>
    </row>
    <row r="504" customFormat="false" ht="15" hidden="false" customHeight="false" outlineLevel="0" collapsed="false">
      <c r="A504" s="10"/>
      <c r="B504" s="10"/>
      <c r="C504" s="7"/>
      <c r="D504" s="7"/>
      <c r="E504" s="7"/>
      <c r="F504" s="7"/>
      <c r="G504" s="11"/>
      <c r="H504" s="12"/>
      <c r="I504" s="12"/>
      <c r="J504" s="12"/>
      <c r="K504" s="5"/>
      <c r="L504" s="5"/>
      <c r="M504" s="5"/>
      <c r="N504" s="7"/>
      <c r="O504" s="7"/>
      <c r="P504" s="13" t="str">
        <f aca="false">IF(C504="","",IF(ISNUMBER(SEARCH("JPY",C504)),100,10000))</f>
        <v/>
      </c>
      <c r="Q504" s="14" t="str">
        <f aca="false">IF(OR(C504="",H504="",J504=""),"",ROUND((J504-H504)*P504*IF(D504="Short",-1,1),1))</f>
        <v/>
      </c>
      <c r="R504" s="14" t="str">
        <f aca="false">IF(OR(C504="",H504="",I504=""),"",ROUND(ABS(H504-I504)*P504,1))</f>
        <v/>
      </c>
      <c r="S504" s="15" t="str">
        <f aca="false">IF(OR(R504="",G504="",K504=""),"",R504*K504*G504)</f>
        <v/>
      </c>
      <c r="T504" s="15" t="str">
        <f aca="false">IF(OR(Q504="",G504="",K504=""),"",Q504*K504*G504)</f>
        <v/>
      </c>
      <c r="U504" s="15" t="str">
        <f aca="false">IF(T504="","",T504+N(L504)-N(M504))</f>
        <v/>
      </c>
      <c r="V504" s="16" t="str">
        <f aca="false">IF(OR(U504="",N(S504)=0),"",U504/S504)</f>
        <v/>
      </c>
      <c r="W504" s="13" t="str">
        <f aca="false">IF(U504="","",COUNT($U$7:U504))</f>
        <v/>
      </c>
      <c r="X504" s="17" t="str">
        <f aca="false">IF(U504="","",DATE(YEAR(IF(B504="",A504,B504)),MONTH(IF(B504="",A504,B504)),1))</f>
        <v/>
      </c>
      <c r="Y504" s="15" t="str">
        <f aca="false">IF(U504="","",N($C$3)+SUM($U$7:U504))</f>
        <v/>
      </c>
      <c r="Z504" s="15" t="str">
        <f aca="false">IF(Y504="","",Y504-MAX(N($C$3),MAX($Y$7:Y504)))</f>
        <v/>
      </c>
      <c r="AA504" s="13" t="str">
        <f aca="false">IF(U504="","",IF(U504&gt;0,"Win",IF(U504&lt;0,"Loss","Scratch")))</f>
        <v/>
      </c>
      <c r="AB504" s="18" t="e">
        <f aca="false">IF(W504="",NA(),W504)</f>
        <v>#N/A</v>
      </c>
      <c r="AC504" s="19" t="e">
        <f aca="false">IF(W504="",NA(),Y504)</f>
        <v>#N/A</v>
      </c>
    </row>
    <row r="505" customFormat="false" ht="15" hidden="false" customHeight="false" outlineLevel="0" collapsed="false">
      <c r="A505" s="10"/>
      <c r="B505" s="10"/>
      <c r="C505" s="7"/>
      <c r="D505" s="7"/>
      <c r="E505" s="7"/>
      <c r="F505" s="7"/>
      <c r="G505" s="11"/>
      <c r="H505" s="12"/>
      <c r="I505" s="12"/>
      <c r="J505" s="12"/>
      <c r="K505" s="5"/>
      <c r="L505" s="5"/>
      <c r="M505" s="5"/>
      <c r="N505" s="7"/>
      <c r="O505" s="7"/>
      <c r="P505" s="13" t="str">
        <f aca="false">IF(C505="","",IF(ISNUMBER(SEARCH("JPY",C505)),100,10000))</f>
        <v/>
      </c>
      <c r="Q505" s="14" t="str">
        <f aca="false">IF(OR(C505="",H505="",J505=""),"",ROUND((J505-H505)*P505*IF(D505="Short",-1,1),1))</f>
        <v/>
      </c>
      <c r="R505" s="14" t="str">
        <f aca="false">IF(OR(C505="",H505="",I505=""),"",ROUND(ABS(H505-I505)*P505,1))</f>
        <v/>
      </c>
      <c r="S505" s="15" t="str">
        <f aca="false">IF(OR(R505="",G505="",K505=""),"",R505*K505*G505)</f>
        <v/>
      </c>
      <c r="T505" s="15" t="str">
        <f aca="false">IF(OR(Q505="",G505="",K505=""),"",Q505*K505*G505)</f>
        <v/>
      </c>
      <c r="U505" s="15" t="str">
        <f aca="false">IF(T505="","",T505+N(L505)-N(M505))</f>
        <v/>
      </c>
      <c r="V505" s="16" t="str">
        <f aca="false">IF(OR(U505="",N(S505)=0),"",U505/S505)</f>
        <v/>
      </c>
      <c r="W505" s="13" t="str">
        <f aca="false">IF(U505="","",COUNT($U$7:U505))</f>
        <v/>
      </c>
      <c r="X505" s="17" t="str">
        <f aca="false">IF(U505="","",DATE(YEAR(IF(B505="",A505,B505)),MONTH(IF(B505="",A505,B505)),1))</f>
        <v/>
      </c>
      <c r="Y505" s="15" t="str">
        <f aca="false">IF(U505="","",N($C$3)+SUM($U$7:U505))</f>
        <v/>
      </c>
      <c r="Z505" s="15" t="str">
        <f aca="false">IF(Y505="","",Y505-MAX(N($C$3),MAX($Y$7:Y505)))</f>
        <v/>
      </c>
      <c r="AA505" s="13" t="str">
        <f aca="false">IF(U505="","",IF(U505&gt;0,"Win",IF(U505&lt;0,"Loss","Scratch")))</f>
        <v/>
      </c>
      <c r="AB505" s="18" t="e">
        <f aca="false">IF(W505="",NA(),W505)</f>
        <v>#N/A</v>
      </c>
      <c r="AC505" s="19" t="e">
        <f aca="false">IF(W505="",NA(),Y505)</f>
        <v>#N/A</v>
      </c>
    </row>
    <row r="506" customFormat="false" ht="15" hidden="false" customHeight="false" outlineLevel="0" collapsed="false">
      <c r="A506" s="10"/>
      <c r="B506" s="10"/>
      <c r="C506" s="7"/>
      <c r="D506" s="7"/>
      <c r="E506" s="7"/>
      <c r="F506" s="7"/>
      <c r="G506" s="11"/>
      <c r="H506" s="12"/>
      <c r="I506" s="12"/>
      <c r="J506" s="12"/>
      <c r="K506" s="5"/>
      <c r="L506" s="5"/>
      <c r="M506" s="5"/>
      <c r="N506" s="7"/>
      <c r="O506" s="7"/>
      <c r="P506" s="13" t="str">
        <f aca="false">IF(C506="","",IF(ISNUMBER(SEARCH("JPY",C506)),100,10000))</f>
        <v/>
      </c>
      <c r="Q506" s="14" t="str">
        <f aca="false">IF(OR(C506="",H506="",J506=""),"",ROUND((J506-H506)*P506*IF(D506="Short",-1,1),1))</f>
        <v/>
      </c>
      <c r="R506" s="14" t="str">
        <f aca="false">IF(OR(C506="",H506="",I506=""),"",ROUND(ABS(H506-I506)*P506,1))</f>
        <v/>
      </c>
      <c r="S506" s="15" t="str">
        <f aca="false">IF(OR(R506="",G506="",K506=""),"",R506*K506*G506)</f>
        <v/>
      </c>
      <c r="T506" s="15" t="str">
        <f aca="false">IF(OR(Q506="",G506="",K506=""),"",Q506*K506*G506)</f>
        <v/>
      </c>
      <c r="U506" s="15" t="str">
        <f aca="false">IF(T506="","",T506+N(L506)-N(M506))</f>
        <v/>
      </c>
      <c r="V506" s="16" t="str">
        <f aca="false">IF(OR(U506="",N(S506)=0),"",U506/S506)</f>
        <v/>
      </c>
      <c r="W506" s="13" t="str">
        <f aca="false">IF(U506="","",COUNT($U$7:U506))</f>
        <v/>
      </c>
      <c r="X506" s="17" t="str">
        <f aca="false">IF(U506="","",DATE(YEAR(IF(B506="",A506,B506)),MONTH(IF(B506="",A506,B506)),1))</f>
        <v/>
      </c>
      <c r="Y506" s="15" t="str">
        <f aca="false">IF(U506="","",N($C$3)+SUM($U$7:U506))</f>
        <v/>
      </c>
      <c r="Z506" s="15" t="str">
        <f aca="false">IF(Y506="","",Y506-MAX(N($C$3),MAX($Y$7:Y506)))</f>
        <v/>
      </c>
      <c r="AA506" s="13" t="str">
        <f aca="false">IF(U506="","",IF(U506&gt;0,"Win",IF(U506&lt;0,"Loss","Scratch")))</f>
        <v/>
      </c>
      <c r="AB506" s="18" t="e">
        <f aca="false">IF(W506="",NA(),W506)</f>
        <v>#N/A</v>
      </c>
      <c r="AC506" s="19" t="e">
        <f aca="false">IF(W506="",NA(),Y506)</f>
        <v>#N/A</v>
      </c>
    </row>
    <row r="507" customFormat="false" ht="15" hidden="false" customHeight="false" outlineLevel="0" collapsed="false">
      <c r="A507" s="10"/>
      <c r="B507" s="10"/>
      <c r="C507" s="7"/>
      <c r="D507" s="7"/>
      <c r="E507" s="7"/>
      <c r="F507" s="7"/>
      <c r="G507" s="11"/>
      <c r="H507" s="12"/>
      <c r="I507" s="12"/>
      <c r="J507" s="12"/>
      <c r="K507" s="5"/>
      <c r="L507" s="5"/>
      <c r="M507" s="5"/>
      <c r="N507" s="7"/>
      <c r="O507" s="7"/>
      <c r="P507" s="13" t="str">
        <f aca="false">IF(C507="","",IF(ISNUMBER(SEARCH("JPY",C507)),100,10000))</f>
        <v/>
      </c>
      <c r="Q507" s="14" t="str">
        <f aca="false">IF(OR(C507="",H507="",J507=""),"",ROUND((J507-H507)*P507*IF(D507="Short",-1,1),1))</f>
        <v/>
      </c>
      <c r="R507" s="14" t="str">
        <f aca="false">IF(OR(C507="",H507="",I507=""),"",ROUND(ABS(H507-I507)*P507,1))</f>
        <v/>
      </c>
      <c r="S507" s="15" t="str">
        <f aca="false">IF(OR(R507="",G507="",K507=""),"",R507*K507*G507)</f>
        <v/>
      </c>
      <c r="T507" s="15" t="str">
        <f aca="false">IF(OR(Q507="",G507="",K507=""),"",Q507*K507*G507)</f>
        <v/>
      </c>
      <c r="U507" s="15" t="str">
        <f aca="false">IF(T507="","",T507+N(L507)-N(M507))</f>
        <v/>
      </c>
      <c r="V507" s="16" t="str">
        <f aca="false">IF(OR(U507="",N(S507)=0),"",U507/S507)</f>
        <v/>
      </c>
      <c r="W507" s="13" t="str">
        <f aca="false">IF(U507="","",COUNT($U$7:U507))</f>
        <v/>
      </c>
      <c r="X507" s="17" t="str">
        <f aca="false">IF(U507="","",DATE(YEAR(IF(B507="",A507,B507)),MONTH(IF(B507="",A507,B507)),1))</f>
        <v/>
      </c>
      <c r="Y507" s="15" t="str">
        <f aca="false">IF(U507="","",N($C$3)+SUM($U$7:U507))</f>
        <v/>
      </c>
      <c r="Z507" s="15" t="str">
        <f aca="false">IF(Y507="","",Y507-MAX(N($C$3),MAX($Y$7:Y507)))</f>
        <v/>
      </c>
      <c r="AA507" s="13" t="str">
        <f aca="false">IF(U507="","",IF(U507&gt;0,"Win",IF(U507&lt;0,"Loss","Scratch")))</f>
        <v/>
      </c>
      <c r="AB507" s="18" t="e">
        <f aca="false">IF(W507="",NA(),W507)</f>
        <v>#N/A</v>
      </c>
      <c r="AC507" s="19" t="e">
        <f aca="false">IF(W507="",NA(),Y507)</f>
        <v>#N/A</v>
      </c>
    </row>
    <row r="508" customFormat="false" ht="15" hidden="false" customHeight="false" outlineLevel="0" collapsed="false">
      <c r="A508" s="10"/>
      <c r="B508" s="10"/>
      <c r="C508" s="7"/>
      <c r="D508" s="7"/>
      <c r="E508" s="7"/>
      <c r="F508" s="7"/>
      <c r="G508" s="11"/>
      <c r="H508" s="12"/>
      <c r="I508" s="12"/>
      <c r="J508" s="12"/>
      <c r="K508" s="5"/>
      <c r="L508" s="5"/>
      <c r="M508" s="5"/>
      <c r="N508" s="7"/>
      <c r="O508" s="7"/>
      <c r="P508" s="13" t="str">
        <f aca="false">IF(C508="","",IF(ISNUMBER(SEARCH("JPY",C508)),100,10000))</f>
        <v/>
      </c>
      <c r="Q508" s="14" t="str">
        <f aca="false">IF(OR(C508="",H508="",J508=""),"",ROUND((J508-H508)*P508*IF(D508="Short",-1,1),1))</f>
        <v/>
      </c>
      <c r="R508" s="14" t="str">
        <f aca="false">IF(OR(C508="",H508="",I508=""),"",ROUND(ABS(H508-I508)*P508,1))</f>
        <v/>
      </c>
      <c r="S508" s="15" t="str">
        <f aca="false">IF(OR(R508="",G508="",K508=""),"",R508*K508*G508)</f>
        <v/>
      </c>
      <c r="T508" s="15" t="str">
        <f aca="false">IF(OR(Q508="",G508="",K508=""),"",Q508*K508*G508)</f>
        <v/>
      </c>
      <c r="U508" s="15" t="str">
        <f aca="false">IF(T508="","",T508+N(L508)-N(M508))</f>
        <v/>
      </c>
      <c r="V508" s="16" t="str">
        <f aca="false">IF(OR(U508="",N(S508)=0),"",U508/S508)</f>
        <v/>
      </c>
      <c r="W508" s="13" t="str">
        <f aca="false">IF(U508="","",COUNT($U$7:U508))</f>
        <v/>
      </c>
      <c r="X508" s="17" t="str">
        <f aca="false">IF(U508="","",DATE(YEAR(IF(B508="",A508,B508)),MONTH(IF(B508="",A508,B508)),1))</f>
        <v/>
      </c>
      <c r="Y508" s="15" t="str">
        <f aca="false">IF(U508="","",N($C$3)+SUM($U$7:U508))</f>
        <v/>
      </c>
      <c r="Z508" s="15" t="str">
        <f aca="false">IF(Y508="","",Y508-MAX(N($C$3),MAX($Y$7:Y508)))</f>
        <v/>
      </c>
      <c r="AA508" s="13" t="str">
        <f aca="false">IF(U508="","",IF(U508&gt;0,"Win",IF(U508&lt;0,"Loss","Scratch")))</f>
        <v/>
      </c>
      <c r="AB508" s="18" t="e">
        <f aca="false">IF(W508="",NA(),W508)</f>
        <v>#N/A</v>
      </c>
      <c r="AC508" s="19" t="e">
        <f aca="false">IF(W508="",NA(),Y508)</f>
        <v>#N/A</v>
      </c>
    </row>
    <row r="509" customFormat="false" ht="15" hidden="false" customHeight="false" outlineLevel="0" collapsed="false">
      <c r="A509" s="10"/>
      <c r="B509" s="10"/>
      <c r="C509" s="7"/>
      <c r="D509" s="7"/>
      <c r="E509" s="7"/>
      <c r="F509" s="7"/>
      <c r="G509" s="11"/>
      <c r="H509" s="12"/>
      <c r="I509" s="12"/>
      <c r="J509" s="12"/>
      <c r="K509" s="5"/>
      <c r="L509" s="5"/>
      <c r="M509" s="5"/>
      <c r="N509" s="7"/>
      <c r="O509" s="7"/>
      <c r="P509" s="13" t="str">
        <f aca="false">IF(C509="","",IF(ISNUMBER(SEARCH("JPY",C509)),100,10000))</f>
        <v/>
      </c>
      <c r="Q509" s="14" t="str">
        <f aca="false">IF(OR(C509="",H509="",J509=""),"",ROUND((J509-H509)*P509*IF(D509="Short",-1,1),1))</f>
        <v/>
      </c>
      <c r="R509" s="14" t="str">
        <f aca="false">IF(OR(C509="",H509="",I509=""),"",ROUND(ABS(H509-I509)*P509,1))</f>
        <v/>
      </c>
      <c r="S509" s="15" t="str">
        <f aca="false">IF(OR(R509="",G509="",K509=""),"",R509*K509*G509)</f>
        <v/>
      </c>
      <c r="T509" s="15" t="str">
        <f aca="false">IF(OR(Q509="",G509="",K509=""),"",Q509*K509*G509)</f>
        <v/>
      </c>
      <c r="U509" s="15" t="str">
        <f aca="false">IF(T509="","",T509+N(L509)-N(M509))</f>
        <v/>
      </c>
      <c r="V509" s="16" t="str">
        <f aca="false">IF(OR(U509="",N(S509)=0),"",U509/S509)</f>
        <v/>
      </c>
      <c r="W509" s="13" t="str">
        <f aca="false">IF(U509="","",COUNT($U$7:U509))</f>
        <v/>
      </c>
      <c r="X509" s="17" t="str">
        <f aca="false">IF(U509="","",DATE(YEAR(IF(B509="",A509,B509)),MONTH(IF(B509="",A509,B509)),1))</f>
        <v/>
      </c>
      <c r="Y509" s="15" t="str">
        <f aca="false">IF(U509="","",N($C$3)+SUM($U$7:U509))</f>
        <v/>
      </c>
      <c r="Z509" s="15" t="str">
        <f aca="false">IF(Y509="","",Y509-MAX(N($C$3),MAX($Y$7:Y509)))</f>
        <v/>
      </c>
      <c r="AA509" s="13" t="str">
        <f aca="false">IF(U509="","",IF(U509&gt;0,"Win",IF(U509&lt;0,"Loss","Scratch")))</f>
        <v/>
      </c>
      <c r="AB509" s="18" t="e">
        <f aca="false">IF(W509="",NA(),W509)</f>
        <v>#N/A</v>
      </c>
      <c r="AC509" s="19" t="e">
        <f aca="false">IF(W509="",NA(),Y509)</f>
        <v>#N/A</v>
      </c>
    </row>
    <row r="510" customFormat="false" ht="15" hidden="false" customHeight="false" outlineLevel="0" collapsed="false">
      <c r="A510" s="10"/>
      <c r="B510" s="10"/>
      <c r="C510" s="7"/>
      <c r="D510" s="7"/>
      <c r="E510" s="7"/>
      <c r="F510" s="7"/>
      <c r="G510" s="11"/>
      <c r="H510" s="12"/>
      <c r="I510" s="12"/>
      <c r="J510" s="12"/>
      <c r="K510" s="5"/>
      <c r="L510" s="5"/>
      <c r="M510" s="5"/>
      <c r="N510" s="7"/>
      <c r="O510" s="7"/>
      <c r="P510" s="13" t="str">
        <f aca="false">IF(C510="","",IF(ISNUMBER(SEARCH("JPY",C510)),100,10000))</f>
        <v/>
      </c>
      <c r="Q510" s="14" t="str">
        <f aca="false">IF(OR(C510="",H510="",J510=""),"",ROUND((J510-H510)*P510*IF(D510="Short",-1,1),1))</f>
        <v/>
      </c>
      <c r="R510" s="14" t="str">
        <f aca="false">IF(OR(C510="",H510="",I510=""),"",ROUND(ABS(H510-I510)*P510,1))</f>
        <v/>
      </c>
      <c r="S510" s="15" t="str">
        <f aca="false">IF(OR(R510="",G510="",K510=""),"",R510*K510*G510)</f>
        <v/>
      </c>
      <c r="T510" s="15" t="str">
        <f aca="false">IF(OR(Q510="",G510="",K510=""),"",Q510*K510*G510)</f>
        <v/>
      </c>
      <c r="U510" s="15" t="str">
        <f aca="false">IF(T510="","",T510+N(L510)-N(M510))</f>
        <v/>
      </c>
      <c r="V510" s="16" t="str">
        <f aca="false">IF(OR(U510="",N(S510)=0),"",U510/S510)</f>
        <v/>
      </c>
      <c r="W510" s="13" t="str">
        <f aca="false">IF(U510="","",COUNT($U$7:U510))</f>
        <v/>
      </c>
      <c r="X510" s="17" t="str">
        <f aca="false">IF(U510="","",DATE(YEAR(IF(B510="",A510,B510)),MONTH(IF(B510="",A510,B510)),1))</f>
        <v/>
      </c>
      <c r="Y510" s="15" t="str">
        <f aca="false">IF(U510="","",N($C$3)+SUM($U$7:U510))</f>
        <v/>
      </c>
      <c r="Z510" s="15" t="str">
        <f aca="false">IF(Y510="","",Y510-MAX(N($C$3),MAX($Y$7:Y510)))</f>
        <v/>
      </c>
      <c r="AA510" s="13" t="str">
        <f aca="false">IF(U510="","",IF(U510&gt;0,"Win",IF(U510&lt;0,"Loss","Scratch")))</f>
        <v/>
      </c>
      <c r="AB510" s="18" t="e">
        <f aca="false">IF(W510="",NA(),W510)</f>
        <v>#N/A</v>
      </c>
      <c r="AC510" s="19" t="e">
        <f aca="false">IF(W510="",NA(),Y510)</f>
        <v>#N/A</v>
      </c>
    </row>
    <row r="511" customFormat="false" ht="15" hidden="false" customHeight="false" outlineLevel="0" collapsed="false">
      <c r="A511" s="10"/>
      <c r="B511" s="10"/>
      <c r="C511" s="7"/>
      <c r="D511" s="7"/>
      <c r="E511" s="7"/>
      <c r="F511" s="7"/>
      <c r="G511" s="11"/>
      <c r="H511" s="12"/>
      <c r="I511" s="12"/>
      <c r="J511" s="12"/>
      <c r="K511" s="5"/>
      <c r="L511" s="5"/>
      <c r="M511" s="5"/>
      <c r="N511" s="7"/>
      <c r="O511" s="7"/>
      <c r="P511" s="13" t="str">
        <f aca="false">IF(C511="","",IF(ISNUMBER(SEARCH("JPY",C511)),100,10000))</f>
        <v/>
      </c>
      <c r="Q511" s="14" t="str">
        <f aca="false">IF(OR(C511="",H511="",J511=""),"",ROUND((J511-H511)*P511*IF(D511="Short",-1,1),1))</f>
        <v/>
      </c>
      <c r="R511" s="14" t="str">
        <f aca="false">IF(OR(C511="",H511="",I511=""),"",ROUND(ABS(H511-I511)*P511,1))</f>
        <v/>
      </c>
      <c r="S511" s="15" t="str">
        <f aca="false">IF(OR(R511="",G511="",K511=""),"",R511*K511*G511)</f>
        <v/>
      </c>
      <c r="T511" s="15" t="str">
        <f aca="false">IF(OR(Q511="",G511="",K511=""),"",Q511*K511*G511)</f>
        <v/>
      </c>
      <c r="U511" s="15" t="str">
        <f aca="false">IF(T511="","",T511+N(L511)-N(M511))</f>
        <v/>
      </c>
      <c r="V511" s="16" t="str">
        <f aca="false">IF(OR(U511="",N(S511)=0),"",U511/S511)</f>
        <v/>
      </c>
      <c r="W511" s="13" t="str">
        <f aca="false">IF(U511="","",COUNT($U$7:U511))</f>
        <v/>
      </c>
      <c r="X511" s="17" t="str">
        <f aca="false">IF(U511="","",DATE(YEAR(IF(B511="",A511,B511)),MONTH(IF(B511="",A511,B511)),1))</f>
        <v/>
      </c>
      <c r="Y511" s="15" t="str">
        <f aca="false">IF(U511="","",N($C$3)+SUM($U$7:U511))</f>
        <v/>
      </c>
      <c r="Z511" s="15" t="str">
        <f aca="false">IF(Y511="","",Y511-MAX(N($C$3),MAX($Y$7:Y511)))</f>
        <v/>
      </c>
      <c r="AA511" s="13" t="str">
        <f aca="false">IF(U511="","",IF(U511&gt;0,"Win",IF(U511&lt;0,"Loss","Scratch")))</f>
        <v/>
      </c>
      <c r="AB511" s="18" t="e">
        <f aca="false">IF(W511="",NA(),W511)</f>
        <v>#N/A</v>
      </c>
      <c r="AC511" s="19" t="e">
        <f aca="false">IF(W511="",NA(),Y511)</f>
        <v>#N/A</v>
      </c>
    </row>
    <row r="512" customFormat="false" ht="15" hidden="false" customHeight="false" outlineLevel="0" collapsed="false">
      <c r="A512" s="10"/>
      <c r="B512" s="10"/>
      <c r="C512" s="7"/>
      <c r="D512" s="7"/>
      <c r="E512" s="7"/>
      <c r="F512" s="7"/>
      <c r="G512" s="11"/>
      <c r="H512" s="12"/>
      <c r="I512" s="12"/>
      <c r="J512" s="12"/>
      <c r="K512" s="5"/>
      <c r="L512" s="5"/>
      <c r="M512" s="5"/>
      <c r="N512" s="7"/>
      <c r="O512" s="7"/>
      <c r="P512" s="13" t="str">
        <f aca="false">IF(C512="","",IF(ISNUMBER(SEARCH("JPY",C512)),100,10000))</f>
        <v/>
      </c>
      <c r="Q512" s="14" t="str">
        <f aca="false">IF(OR(C512="",H512="",J512=""),"",ROUND((J512-H512)*P512*IF(D512="Short",-1,1),1))</f>
        <v/>
      </c>
      <c r="R512" s="14" t="str">
        <f aca="false">IF(OR(C512="",H512="",I512=""),"",ROUND(ABS(H512-I512)*P512,1))</f>
        <v/>
      </c>
      <c r="S512" s="15" t="str">
        <f aca="false">IF(OR(R512="",G512="",K512=""),"",R512*K512*G512)</f>
        <v/>
      </c>
      <c r="T512" s="15" t="str">
        <f aca="false">IF(OR(Q512="",G512="",K512=""),"",Q512*K512*G512)</f>
        <v/>
      </c>
      <c r="U512" s="15" t="str">
        <f aca="false">IF(T512="","",T512+N(L512)-N(M512))</f>
        <v/>
      </c>
      <c r="V512" s="16" t="str">
        <f aca="false">IF(OR(U512="",N(S512)=0),"",U512/S512)</f>
        <v/>
      </c>
      <c r="W512" s="13" t="str">
        <f aca="false">IF(U512="","",COUNT($U$7:U512))</f>
        <v/>
      </c>
      <c r="X512" s="17" t="str">
        <f aca="false">IF(U512="","",DATE(YEAR(IF(B512="",A512,B512)),MONTH(IF(B512="",A512,B512)),1))</f>
        <v/>
      </c>
      <c r="Y512" s="15" t="str">
        <f aca="false">IF(U512="","",N($C$3)+SUM($U$7:U512))</f>
        <v/>
      </c>
      <c r="Z512" s="15" t="str">
        <f aca="false">IF(Y512="","",Y512-MAX(N($C$3),MAX($Y$7:Y512)))</f>
        <v/>
      </c>
      <c r="AA512" s="13" t="str">
        <f aca="false">IF(U512="","",IF(U512&gt;0,"Win",IF(U512&lt;0,"Loss","Scratch")))</f>
        <v/>
      </c>
      <c r="AB512" s="18" t="e">
        <f aca="false">IF(W512="",NA(),W512)</f>
        <v>#N/A</v>
      </c>
      <c r="AC512" s="19" t="e">
        <f aca="false">IF(W512="",NA(),Y512)</f>
        <v>#N/A</v>
      </c>
    </row>
    <row r="513" customFormat="false" ht="15" hidden="false" customHeight="false" outlineLevel="0" collapsed="false">
      <c r="A513" s="10"/>
      <c r="B513" s="10"/>
      <c r="C513" s="7"/>
      <c r="D513" s="7"/>
      <c r="E513" s="7"/>
      <c r="F513" s="7"/>
      <c r="G513" s="11"/>
      <c r="H513" s="12"/>
      <c r="I513" s="12"/>
      <c r="J513" s="12"/>
      <c r="K513" s="5"/>
      <c r="L513" s="5"/>
      <c r="M513" s="5"/>
      <c r="N513" s="7"/>
      <c r="O513" s="7"/>
      <c r="P513" s="13" t="str">
        <f aca="false">IF(C513="","",IF(ISNUMBER(SEARCH("JPY",C513)),100,10000))</f>
        <v/>
      </c>
      <c r="Q513" s="14" t="str">
        <f aca="false">IF(OR(C513="",H513="",J513=""),"",ROUND((J513-H513)*P513*IF(D513="Short",-1,1),1))</f>
        <v/>
      </c>
      <c r="R513" s="14" t="str">
        <f aca="false">IF(OR(C513="",H513="",I513=""),"",ROUND(ABS(H513-I513)*P513,1))</f>
        <v/>
      </c>
      <c r="S513" s="15" t="str">
        <f aca="false">IF(OR(R513="",G513="",K513=""),"",R513*K513*G513)</f>
        <v/>
      </c>
      <c r="T513" s="15" t="str">
        <f aca="false">IF(OR(Q513="",G513="",K513=""),"",Q513*K513*G513)</f>
        <v/>
      </c>
      <c r="U513" s="15" t="str">
        <f aca="false">IF(T513="","",T513+N(L513)-N(M513))</f>
        <v/>
      </c>
      <c r="V513" s="16" t="str">
        <f aca="false">IF(OR(U513="",N(S513)=0),"",U513/S513)</f>
        <v/>
      </c>
      <c r="W513" s="13" t="str">
        <f aca="false">IF(U513="","",COUNT($U$7:U513))</f>
        <v/>
      </c>
      <c r="X513" s="17" t="str">
        <f aca="false">IF(U513="","",DATE(YEAR(IF(B513="",A513,B513)),MONTH(IF(B513="",A513,B513)),1))</f>
        <v/>
      </c>
      <c r="Y513" s="15" t="str">
        <f aca="false">IF(U513="","",N($C$3)+SUM($U$7:U513))</f>
        <v/>
      </c>
      <c r="Z513" s="15" t="str">
        <f aca="false">IF(Y513="","",Y513-MAX(N($C$3),MAX($Y$7:Y513)))</f>
        <v/>
      </c>
      <c r="AA513" s="13" t="str">
        <f aca="false">IF(U513="","",IF(U513&gt;0,"Win",IF(U513&lt;0,"Loss","Scratch")))</f>
        <v/>
      </c>
      <c r="AB513" s="18" t="e">
        <f aca="false">IF(W513="",NA(),W513)</f>
        <v>#N/A</v>
      </c>
      <c r="AC513" s="19" t="e">
        <f aca="false">IF(W513="",NA(),Y513)</f>
        <v>#N/A</v>
      </c>
    </row>
    <row r="514" customFormat="false" ht="15" hidden="false" customHeight="false" outlineLevel="0" collapsed="false">
      <c r="A514" s="10"/>
      <c r="B514" s="10"/>
      <c r="C514" s="7"/>
      <c r="D514" s="7"/>
      <c r="E514" s="7"/>
      <c r="F514" s="7"/>
      <c r="G514" s="11"/>
      <c r="H514" s="12"/>
      <c r="I514" s="12"/>
      <c r="J514" s="12"/>
      <c r="K514" s="5"/>
      <c r="L514" s="5"/>
      <c r="M514" s="5"/>
      <c r="N514" s="7"/>
      <c r="O514" s="7"/>
      <c r="P514" s="13" t="str">
        <f aca="false">IF(C514="","",IF(ISNUMBER(SEARCH("JPY",C514)),100,10000))</f>
        <v/>
      </c>
      <c r="Q514" s="14" t="str">
        <f aca="false">IF(OR(C514="",H514="",J514=""),"",ROUND((J514-H514)*P514*IF(D514="Short",-1,1),1))</f>
        <v/>
      </c>
      <c r="R514" s="14" t="str">
        <f aca="false">IF(OR(C514="",H514="",I514=""),"",ROUND(ABS(H514-I514)*P514,1))</f>
        <v/>
      </c>
      <c r="S514" s="15" t="str">
        <f aca="false">IF(OR(R514="",G514="",K514=""),"",R514*K514*G514)</f>
        <v/>
      </c>
      <c r="T514" s="15" t="str">
        <f aca="false">IF(OR(Q514="",G514="",K514=""),"",Q514*K514*G514)</f>
        <v/>
      </c>
      <c r="U514" s="15" t="str">
        <f aca="false">IF(T514="","",T514+N(L514)-N(M514))</f>
        <v/>
      </c>
      <c r="V514" s="16" t="str">
        <f aca="false">IF(OR(U514="",N(S514)=0),"",U514/S514)</f>
        <v/>
      </c>
      <c r="W514" s="13" t="str">
        <f aca="false">IF(U514="","",COUNT($U$7:U514))</f>
        <v/>
      </c>
      <c r="X514" s="17" t="str">
        <f aca="false">IF(U514="","",DATE(YEAR(IF(B514="",A514,B514)),MONTH(IF(B514="",A514,B514)),1))</f>
        <v/>
      </c>
      <c r="Y514" s="15" t="str">
        <f aca="false">IF(U514="","",N($C$3)+SUM($U$7:U514))</f>
        <v/>
      </c>
      <c r="Z514" s="15" t="str">
        <f aca="false">IF(Y514="","",Y514-MAX(N($C$3),MAX($Y$7:Y514)))</f>
        <v/>
      </c>
      <c r="AA514" s="13" t="str">
        <f aca="false">IF(U514="","",IF(U514&gt;0,"Win",IF(U514&lt;0,"Loss","Scratch")))</f>
        <v/>
      </c>
      <c r="AB514" s="18" t="e">
        <f aca="false">IF(W514="",NA(),W514)</f>
        <v>#N/A</v>
      </c>
      <c r="AC514" s="19" t="e">
        <f aca="false">IF(W514="",NA(),Y514)</f>
        <v>#N/A</v>
      </c>
    </row>
    <row r="515" customFormat="false" ht="15" hidden="false" customHeight="false" outlineLevel="0" collapsed="false">
      <c r="A515" s="10"/>
      <c r="B515" s="10"/>
      <c r="C515" s="7"/>
      <c r="D515" s="7"/>
      <c r="E515" s="7"/>
      <c r="F515" s="7"/>
      <c r="G515" s="11"/>
      <c r="H515" s="12"/>
      <c r="I515" s="12"/>
      <c r="J515" s="12"/>
      <c r="K515" s="5"/>
      <c r="L515" s="5"/>
      <c r="M515" s="5"/>
      <c r="N515" s="7"/>
      <c r="O515" s="7"/>
      <c r="P515" s="13" t="str">
        <f aca="false">IF(C515="","",IF(ISNUMBER(SEARCH("JPY",C515)),100,10000))</f>
        <v/>
      </c>
      <c r="Q515" s="14" t="str">
        <f aca="false">IF(OR(C515="",H515="",J515=""),"",ROUND((J515-H515)*P515*IF(D515="Short",-1,1),1))</f>
        <v/>
      </c>
      <c r="R515" s="14" t="str">
        <f aca="false">IF(OR(C515="",H515="",I515=""),"",ROUND(ABS(H515-I515)*P515,1))</f>
        <v/>
      </c>
      <c r="S515" s="15" t="str">
        <f aca="false">IF(OR(R515="",G515="",K515=""),"",R515*K515*G515)</f>
        <v/>
      </c>
      <c r="T515" s="15" t="str">
        <f aca="false">IF(OR(Q515="",G515="",K515=""),"",Q515*K515*G515)</f>
        <v/>
      </c>
      <c r="U515" s="15" t="str">
        <f aca="false">IF(T515="","",T515+N(L515)-N(M515))</f>
        <v/>
      </c>
      <c r="V515" s="16" t="str">
        <f aca="false">IF(OR(U515="",N(S515)=0),"",U515/S515)</f>
        <v/>
      </c>
      <c r="W515" s="13" t="str">
        <f aca="false">IF(U515="","",COUNT($U$7:U515))</f>
        <v/>
      </c>
      <c r="X515" s="17" t="str">
        <f aca="false">IF(U515="","",DATE(YEAR(IF(B515="",A515,B515)),MONTH(IF(B515="",A515,B515)),1))</f>
        <v/>
      </c>
      <c r="Y515" s="15" t="str">
        <f aca="false">IF(U515="","",N($C$3)+SUM($U$7:U515))</f>
        <v/>
      </c>
      <c r="Z515" s="15" t="str">
        <f aca="false">IF(Y515="","",Y515-MAX(N($C$3),MAX($Y$7:Y515)))</f>
        <v/>
      </c>
      <c r="AA515" s="13" t="str">
        <f aca="false">IF(U515="","",IF(U515&gt;0,"Win",IF(U515&lt;0,"Loss","Scratch")))</f>
        <v/>
      </c>
      <c r="AB515" s="18" t="e">
        <f aca="false">IF(W515="",NA(),W515)</f>
        <v>#N/A</v>
      </c>
      <c r="AC515" s="19" t="e">
        <f aca="false">IF(W515="",NA(),Y515)</f>
        <v>#N/A</v>
      </c>
    </row>
    <row r="516" customFormat="false" ht="15" hidden="false" customHeight="false" outlineLevel="0" collapsed="false">
      <c r="A516" s="10"/>
      <c r="B516" s="10"/>
      <c r="C516" s="7"/>
      <c r="D516" s="7"/>
      <c r="E516" s="7"/>
      <c r="F516" s="7"/>
      <c r="G516" s="11"/>
      <c r="H516" s="12"/>
      <c r="I516" s="12"/>
      <c r="J516" s="12"/>
      <c r="K516" s="5"/>
      <c r="L516" s="5"/>
      <c r="M516" s="5"/>
      <c r="N516" s="7"/>
      <c r="O516" s="7"/>
      <c r="P516" s="13" t="str">
        <f aca="false">IF(C516="","",IF(ISNUMBER(SEARCH("JPY",C516)),100,10000))</f>
        <v/>
      </c>
      <c r="Q516" s="14" t="str">
        <f aca="false">IF(OR(C516="",H516="",J516=""),"",ROUND((J516-H516)*P516*IF(D516="Short",-1,1),1))</f>
        <v/>
      </c>
      <c r="R516" s="14" t="str">
        <f aca="false">IF(OR(C516="",H516="",I516=""),"",ROUND(ABS(H516-I516)*P516,1))</f>
        <v/>
      </c>
      <c r="S516" s="15" t="str">
        <f aca="false">IF(OR(R516="",G516="",K516=""),"",R516*K516*G516)</f>
        <v/>
      </c>
      <c r="T516" s="15" t="str">
        <f aca="false">IF(OR(Q516="",G516="",K516=""),"",Q516*K516*G516)</f>
        <v/>
      </c>
      <c r="U516" s="15" t="str">
        <f aca="false">IF(T516="","",T516+N(L516)-N(M516))</f>
        <v/>
      </c>
      <c r="V516" s="16" t="str">
        <f aca="false">IF(OR(U516="",N(S516)=0),"",U516/S516)</f>
        <v/>
      </c>
      <c r="W516" s="13" t="str">
        <f aca="false">IF(U516="","",COUNT($U$7:U516))</f>
        <v/>
      </c>
      <c r="X516" s="17" t="str">
        <f aca="false">IF(U516="","",DATE(YEAR(IF(B516="",A516,B516)),MONTH(IF(B516="",A516,B516)),1))</f>
        <v/>
      </c>
      <c r="Y516" s="15" t="str">
        <f aca="false">IF(U516="","",N($C$3)+SUM($U$7:U516))</f>
        <v/>
      </c>
      <c r="Z516" s="15" t="str">
        <f aca="false">IF(Y516="","",Y516-MAX(N($C$3),MAX($Y$7:Y516)))</f>
        <v/>
      </c>
      <c r="AA516" s="13" t="str">
        <f aca="false">IF(U516="","",IF(U516&gt;0,"Win",IF(U516&lt;0,"Loss","Scratch")))</f>
        <v/>
      </c>
      <c r="AB516" s="18" t="e">
        <f aca="false">IF(W516="",NA(),W516)</f>
        <v>#N/A</v>
      </c>
      <c r="AC516" s="19" t="e">
        <f aca="false">IF(W516="",NA(),Y516)</f>
        <v>#N/A</v>
      </c>
    </row>
    <row r="517" customFormat="false" ht="15" hidden="false" customHeight="false" outlineLevel="0" collapsed="false">
      <c r="A517" s="10"/>
      <c r="B517" s="10"/>
      <c r="C517" s="7"/>
      <c r="D517" s="7"/>
      <c r="E517" s="7"/>
      <c r="F517" s="7"/>
      <c r="G517" s="11"/>
      <c r="H517" s="12"/>
      <c r="I517" s="12"/>
      <c r="J517" s="12"/>
      <c r="K517" s="5"/>
      <c r="L517" s="5"/>
      <c r="M517" s="5"/>
      <c r="N517" s="7"/>
      <c r="O517" s="7"/>
      <c r="P517" s="13" t="str">
        <f aca="false">IF(C517="","",IF(ISNUMBER(SEARCH("JPY",C517)),100,10000))</f>
        <v/>
      </c>
      <c r="Q517" s="14" t="str">
        <f aca="false">IF(OR(C517="",H517="",J517=""),"",ROUND((J517-H517)*P517*IF(D517="Short",-1,1),1))</f>
        <v/>
      </c>
      <c r="R517" s="14" t="str">
        <f aca="false">IF(OR(C517="",H517="",I517=""),"",ROUND(ABS(H517-I517)*P517,1))</f>
        <v/>
      </c>
      <c r="S517" s="15" t="str">
        <f aca="false">IF(OR(R517="",G517="",K517=""),"",R517*K517*G517)</f>
        <v/>
      </c>
      <c r="T517" s="15" t="str">
        <f aca="false">IF(OR(Q517="",G517="",K517=""),"",Q517*K517*G517)</f>
        <v/>
      </c>
      <c r="U517" s="15" t="str">
        <f aca="false">IF(T517="","",T517+N(L517)-N(M517))</f>
        <v/>
      </c>
      <c r="V517" s="16" t="str">
        <f aca="false">IF(OR(U517="",N(S517)=0),"",U517/S517)</f>
        <v/>
      </c>
      <c r="W517" s="13" t="str">
        <f aca="false">IF(U517="","",COUNT($U$7:U517))</f>
        <v/>
      </c>
      <c r="X517" s="17" t="str">
        <f aca="false">IF(U517="","",DATE(YEAR(IF(B517="",A517,B517)),MONTH(IF(B517="",A517,B517)),1))</f>
        <v/>
      </c>
      <c r="Y517" s="15" t="str">
        <f aca="false">IF(U517="","",N($C$3)+SUM($U$7:U517))</f>
        <v/>
      </c>
      <c r="Z517" s="15" t="str">
        <f aca="false">IF(Y517="","",Y517-MAX(N($C$3),MAX($Y$7:Y517)))</f>
        <v/>
      </c>
      <c r="AA517" s="13" t="str">
        <f aca="false">IF(U517="","",IF(U517&gt;0,"Win",IF(U517&lt;0,"Loss","Scratch")))</f>
        <v/>
      </c>
      <c r="AB517" s="18" t="e">
        <f aca="false">IF(W517="",NA(),W517)</f>
        <v>#N/A</v>
      </c>
      <c r="AC517" s="19" t="e">
        <f aca="false">IF(W517="",NA(),Y517)</f>
        <v>#N/A</v>
      </c>
    </row>
    <row r="518" customFormat="false" ht="15" hidden="false" customHeight="false" outlineLevel="0" collapsed="false">
      <c r="A518" s="10"/>
      <c r="B518" s="10"/>
      <c r="C518" s="7"/>
      <c r="D518" s="7"/>
      <c r="E518" s="7"/>
      <c r="F518" s="7"/>
      <c r="G518" s="11"/>
      <c r="H518" s="12"/>
      <c r="I518" s="12"/>
      <c r="J518" s="12"/>
      <c r="K518" s="5"/>
      <c r="L518" s="5"/>
      <c r="M518" s="5"/>
      <c r="N518" s="7"/>
      <c r="O518" s="7"/>
      <c r="P518" s="13" t="str">
        <f aca="false">IF(C518="","",IF(ISNUMBER(SEARCH("JPY",C518)),100,10000))</f>
        <v/>
      </c>
      <c r="Q518" s="14" t="str">
        <f aca="false">IF(OR(C518="",H518="",J518=""),"",ROUND((J518-H518)*P518*IF(D518="Short",-1,1),1))</f>
        <v/>
      </c>
      <c r="R518" s="14" t="str">
        <f aca="false">IF(OR(C518="",H518="",I518=""),"",ROUND(ABS(H518-I518)*P518,1))</f>
        <v/>
      </c>
      <c r="S518" s="15" t="str">
        <f aca="false">IF(OR(R518="",G518="",K518=""),"",R518*K518*G518)</f>
        <v/>
      </c>
      <c r="T518" s="15" t="str">
        <f aca="false">IF(OR(Q518="",G518="",K518=""),"",Q518*K518*G518)</f>
        <v/>
      </c>
      <c r="U518" s="15" t="str">
        <f aca="false">IF(T518="","",T518+N(L518)-N(M518))</f>
        <v/>
      </c>
      <c r="V518" s="16" t="str">
        <f aca="false">IF(OR(U518="",N(S518)=0),"",U518/S518)</f>
        <v/>
      </c>
      <c r="W518" s="13" t="str">
        <f aca="false">IF(U518="","",COUNT($U$7:U518))</f>
        <v/>
      </c>
      <c r="X518" s="17" t="str">
        <f aca="false">IF(U518="","",DATE(YEAR(IF(B518="",A518,B518)),MONTH(IF(B518="",A518,B518)),1))</f>
        <v/>
      </c>
      <c r="Y518" s="15" t="str">
        <f aca="false">IF(U518="","",N($C$3)+SUM($U$7:U518))</f>
        <v/>
      </c>
      <c r="Z518" s="15" t="str">
        <f aca="false">IF(Y518="","",Y518-MAX(N($C$3),MAX($Y$7:Y518)))</f>
        <v/>
      </c>
      <c r="AA518" s="13" t="str">
        <f aca="false">IF(U518="","",IF(U518&gt;0,"Win",IF(U518&lt;0,"Loss","Scratch")))</f>
        <v/>
      </c>
      <c r="AB518" s="18" t="e">
        <f aca="false">IF(W518="",NA(),W518)</f>
        <v>#N/A</v>
      </c>
      <c r="AC518" s="19" t="e">
        <f aca="false">IF(W518="",NA(),Y518)</f>
        <v>#N/A</v>
      </c>
    </row>
    <row r="519" customFormat="false" ht="15" hidden="false" customHeight="false" outlineLevel="0" collapsed="false">
      <c r="A519" s="10"/>
      <c r="B519" s="10"/>
      <c r="C519" s="7"/>
      <c r="D519" s="7"/>
      <c r="E519" s="7"/>
      <c r="F519" s="7"/>
      <c r="G519" s="11"/>
      <c r="H519" s="12"/>
      <c r="I519" s="12"/>
      <c r="J519" s="12"/>
      <c r="K519" s="5"/>
      <c r="L519" s="5"/>
      <c r="M519" s="5"/>
      <c r="N519" s="7"/>
      <c r="O519" s="7"/>
      <c r="P519" s="13" t="str">
        <f aca="false">IF(C519="","",IF(ISNUMBER(SEARCH("JPY",C519)),100,10000))</f>
        <v/>
      </c>
      <c r="Q519" s="14" t="str">
        <f aca="false">IF(OR(C519="",H519="",J519=""),"",ROUND((J519-H519)*P519*IF(D519="Short",-1,1),1))</f>
        <v/>
      </c>
      <c r="R519" s="14" t="str">
        <f aca="false">IF(OR(C519="",H519="",I519=""),"",ROUND(ABS(H519-I519)*P519,1))</f>
        <v/>
      </c>
      <c r="S519" s="15" t="str">
        <f aca="false">IF(OR(R519="",G519="",K519=""),"",R519*K519*G519)</f>
        <v/>
      </c>
      <c r="T519" s="15" t="str">
        <f aca="false">IF(OR(Q519="",G519="",K519=""),"",Q519*K519*G519)</f>
        <v/>
      </c>
      <c r="U519" s="15" t="str">
        <f aca="false">IF(T519="","",T519+N(L519)-N(M519))</f>
        <v/>
      </c>
      <c r="V519" s="16" t="str">
        <f aca="false">IF(OR(U519="",N(S519)=0),"",U519/S519)</f>
        <v/>
      </c>
      <c r="W519" s="13" t="str">
        <f aca="false">IF(U519="","",COUNT($U$7:U519))</f>
        <v/>
      </c>
      <c r="X519" s="17" t="str">
        <f aca="false">IF(U519="","",DATE(YEAR(IF(B519="",A519,B519)),MONTH(IF(B519="",A519,B519)),1))</f>
        <v/>
      </c>
      <c r="Y519" s="15" t="str">
        <f aca="false">IF(U519="","",N($C$3)+SUM($U$7:U519))</f>
        <v/>
      </c>
      <c r="Z519" s="15" t="str">
        <f aca="false">IF(Y519="","",Y519-MAX(N($C$3),MAX($Y$7:Y519)))</f>
        <v/>
      </c>
      <c r="AA519" s="13" t="str">
        <f aca="false">IF(U519="","",IF(U519&gt;0,"Win",IF(U519&lt;0,"Loss","Scratch")))</f>
        <v/>
      </c>
      <c r="AB519" s="18" t="e">
        <f aca="false">IF(W519="",NA(),W519)</f>
        <v>#N/A</v>
      </c>
      <c r="AC519" s="19" t="e">
        <f aca="false">IF(W519="",NA(),Y519)</f>
        <v>#N/A</v>
      </c>
    </row>
    <row r="520" customFormat="false" ht="15" hidden="false" customHeight="false" outlineLevel="0" collapsed="false">
      <c r="A520" s="10"/>
      <c r="B520" s="10"/>
      <c r="C520" s="7"/>
      <c r="D520" s="7"/>
      <c r="E520" s="7"/>
      <c r="F520" s="7"/>
      <c r="G520" s="11"/>
      <c r="H520" s="12"/>
      <c r="I520" s="12"/>
      <c r="J520" s="12"/>
      <c r="K520" s="5"/>
      <c r="L520" s="5"/>
      <c r="M520" s="5"/>
      <c r="N520" s="7"/>
      <c r="O520" s="7"/>
      <c r="P520" s="13" t="str">
        <f aca="false">IF(C520="","",IF(ISNUMBER(SEARCH("JPY",C520)),100,10000))</f>
        <v/>
      </c>
      <c r="Q520" s="14" t="str">
        <f aca="false">IF(OR(C520="",H520="",J520=""),"",ROUND((J520-H520)*P520*IF(D520="Short",-1,1),1))</f>
        <v/>
      </c>
      <c r="R520" s="14" t="str">
        <f aca="false">IF(OR(C520="",H520="",I520=""),"",ROUND(ABS(H520-I520)*P520,1))</f>
        <v/>
      </c>
      <c r="S520" s="15" t="str">
        <f aca="false">IF(OR(R520="",G520="",K520=""),"",R520*K520*G520)</f>
        <v/>
      </c>
      <c r="T520" s="15" t="str">
        <f aca="false">IF(OR(Q520="",G520="",K520=""),"",Q520*K520*G520)</f>
        <v/>
      </c>
      <c r="U520" s="15" t="str">
        <f aca="false">IF(T520="","",T520+N(L520)-N(M520))</f>
        <v/>
      </c>
      <c r="V520" s="16" t="str">
        <f aca="false">IF(OR(U520="",N(S520)=0),"",U520/S520)</f>
        <v/>
      </c>
      <c r="W520" s="13" t="str">
        <f aca="false">IF(U520="","",COUNT($U$7:U520))</f>
        <v/>
      </c>
      <c r="X520" s="17" t="str">
        <f aca="false">IF(U520="","",DATE(YEAR(IF(B520="",A520,B520)),MONTH(IF(B520="",A520,B520)),1))</f>
        <v/>
      </c>
      <c r="Y520" s="15" t="str">
        <f aca="false">IF(U520="","",N($C$3)+SUM($U$7:U520))</f>
        <v/>
      </c>
      <c r="Z520" s="15" t="str">
        <f aca="false">IF(Y520="","",Y520-MAX(N($C$3),MAX($Y$7:Y520)))</f>
        <v/>
      </c>
      <c r="AA520" s="13" t="str">
        <f aca="false">IF(U520="","",IF(U520&gt;0,"Win",IF(U520&lt;0,"Loss","Scratch")))</f>
        <v/>
      </c>
      <c r="AB520" s="18" t="e">
        <f aca="false">IF(W520="",NA(),W520)</f>
        <v>#N/A</v>
      </c>
      <c r="AC520" s="19" t="e">
        <f aca="false">IF(W520="",NA(),Y520)</f>
        <v>#N/A</v>
      </c>
    </row>
    <row r="521" customFormat="false" ht="15" hidden="false" customHeight="false" outlineLevel="0" collapsed="false">
      <c r="A521" s="10"/>
      <c r="B521" s="10"/>
      <c r="C521" s="7"/>
      <c r="D521" s="7"/>
      <c r="E521" s="7"/>
      <c r="F521" s="7"/>
      <c r="G521" s="11"/>
      <c r="H521" s="12"/>
      <c r="I521" s="12"/>
      <c r="J521" s="12"/>
      <c r="K521" s="5"/>
      <c r="L521" s="5"/>
      <c r="M521" s="5"/>
      <c r="N521" s="7"/>
      <c r="O521" s="7"/>
      <c r="P521" s="13" t="str">
        <f aca="false">IF(C521="","",IF(ISNUMBER(SEARCH("JPY",C521)),100,10000))</f>
        <v/>
      </c>
      <c r="Q521" s="14" t="str">
        <f aca="false">IF(OR(C521="",H521="",J521=""),"",ROUND((J521-H521)*P521*IF(D521="Short",-1,1),1))</f>
        <v/>
      </c>
      <c r="R521" s="14" t="str">
        <f aca="false">IF(OR(C521="",H521="",I521=""),"",ROUND(ABS(H521-I521)*P521,1))</f>
        <v/>
      </c>
      <c r="S521" s="15" t="str">
        <f aca="false">IF(OR(R521="",G521="",K521=""),"",R521*K521*G521)</f>
        <v/>
      </c>
      <c r="T521" s="15" t="str">
        <f aca="false">IF(OR(Q521="",G521="",K521=""),"",Q521*K521*G521)</f>
        <v/>
      </c>
      <c r="U521" s="15" t="str">
        <f aca="false">IF(T521="","",T521+N(L521)-N(M521))</f>
        <v/>
      </c>
      <c r="V521" s="16" t="str">
        <f aca="false">IF(OR(U521="",N(S521)=0),"",U521/S521)</f>
        <v/>
      </c>
      <c r="W521" s="13" t="str">
        <f aca="false">IF(U521="","",COUNT($U$7:U521))</f>
        <v/>
      </c>
      <c r="X521" s="17" t="str">
        <f aca="false">IF(U521="","",DATE(YEAR(IF(B521="",A521,B521)),MONTH(IF(B521="",A521,B521)),1))</f>
        <v/>
      </c>
      <c r="Y521" s="15" t="str">
        <f aca="false">IF(U521="","",N($C$3)+SUM($U$7:U521))</f>
        <v/>
      </c>
      <c r="Z521" s="15" t="str">
        <f aca="false">IF(Y521="","",Y521-MAX(N($C$3),MAX($Y$7:Y521)))</f>
        <v/>
      </c>
      <c r="AA521" s="13" t="str">
        <f aca="false">IF(U521="","",IF(U521&gt;0,"Win",IF(U521&lt;0,"Loss","Scratch")))</f>
        <v/>
      </c>
      <c r="AB521" s="18" t="e">
        <f aca="false">IF(W521="",NA(),W521)</f>
        <v>#N/A</v>
      </c>
      <c r="AC521" s="19" t="e">
        <f aca="false">IF(W521="",NA(),Y521)</f>
        <v>#N/A</v>
      </c>
    </row>
    <row r="522" customFormat="false" ht="15" hidden="false" customHeight="false" outlineLevel="0" collapsed="false">
      <c r="A522" s="10"/>
      <c r="B522" s="10"/>
      <c r="C522" s="7"/>
      <c r="D522" s="7"/>
      <c r="E522" s="7"/>
      <c r="F522" s="7"/>
      <c r="G522" s="11"/>
      <c r="H522" s="12"/>
      <c r="I522" s="12"/>
      <c r="J522" s="12"/>
      <c r="K522" s="5"/>
      <c r="L522" s="5"/>
      <c r="M522" s="5"/>
      <c r="N522" s="7"/>
      <c r="O522" s="7"/>
      <c r="P522" s="13" t="str">
        <f aca="false">IF(C522="","",IF(ISNUMBER(SEARCH("JPY",C522)),100,10000))</f>
        <v/>
      </c>
      <c r="Q522" s="14" t="str">
        <f aca="false">IF(OR(C522="",H522="",J522=""),"",ROUND((J522-H522)*P522*IF(D522="Short",-1,1),1))</f>
        <v/>
      </c>
      <c r="R522" s="14" t="str">
        <f aca="false">IF(OR(C522="",H522="",I522=""),"",ROUND(ABS(H522-I522)*P522,1))</f>
        <v/>
      </c>
      <c r="S522" s="15" t="str">
        <f aca="false">IF(OR(R522="",G522="",K522=""),"",R522*K522*G522)</f>
        <v/>
      </c>
      <c r="T522" s="15" t="str">
        <f aca="false">IF(OR(Q522="",G522="",K522=""),"",Q522*K522*G522)</f>
        <v/>
      </c>
      <c r="U522" s="15" t="str">
        <f aca="false">IF(T522="","",T522+N(L522)-N(M522))</f>
        <v/>
      </c>
      <c r="V522" s="16" t="str">
        <f aca="false">IF(OR(U522="",N(S522)=0),"",U522/S522)</f>
        <v/>
      </c>
      <c r="W522" s="13" t="str">
        <f aca="false">IF(U522="","",COUNT($U$7:U522))</f>
        <v/>
      </c>
      <c r="X522" s="17" t="str">
        <f aca="false">IF(U522="","",DATE(YEAR(IF(B522="",A522,B522)),MONTH(IF(B522="",A522,B522)),1))</f>
        <v/>
      </c>
      <c r="Y522" s="15" t="str">
        <f aca="false">IF(U522="","",N($C$3)+SUM($U$7:U522))</f>
        <v/>
      </c>
      <c r="Z522" s="15" t="str">
        <f aca="false">IF(Y522="","",Y522-MAX(N($C$3),MAX($Y$7:Y522)))</f>
        <v/>
      </c>
      <c r="AA522" s="13" t="str">
        <f aca="false">IF(U522="","",IF(U522&gt;0,"Win",IF(U522&lt;0,"Loss","Scratch")))</f>
        <v/>
      </c>
      <c r="AB522" s="18" t="e">
        <f aca="false">IF(W522="",NA(),W522)</f>
        <v>#N/A</v>
      </c>
      <c r="AC522" s="19" t="e">
        <f aca="false">IF(W522="",NA(),Y522)</f>
        <v>#N/A</v>
      </c>
    </row>
    <row r="523" customFormat="false" ht="15" hidden="false" customHeight="false" outlineLevel="0" collapsed="false">
      <c r="A523" s="10"/>
      <c r="B523" s="10"/>
      <c r="C523" s="7"/>
      <c r="D523" s="7"/>
      <c r="E523" s="7"/>
      <c r="F523" s="7"/>
      <c r="G523" s="11"/>
      <c r="H523" s="12"/>
      <c r="I523" s="12"/>
      <c r="J523" s="12"/>
      <c r="K523" s="5"/>
      <c r="L523" s="5"/>
      <c r="M523" s="5"/>
      <c r="N523" s="7"/>
      <c r="O523" s="7"/>
      <c r="P523" s="13" t="str">
        <f aca="false">IF(C523="","",IF(ISNUMBER(SEARCH("JPY",C523)),100,10000))</f>
        <v/>
      </c>
      <c r="Q523" s="14" t="str">
        <f aca="false">IF(OR(C523="",H523="",J523=""),"",ROUND((J523-H523)*P523*IF(D523="Short",-1,1),1))</f>
        <v/>
      </c>
      <c r="R523" s="14" t="str">
        <f aca="false">IF(OR(C523="",H523="",I523=""),"",ROUND(ABS(H523-I523)*P523,1))</f>
        <v/>
      </c>
      <c r="S523" s="15" t="str">
        <f aca="false">IF(OR(R523="",G523="",K523=""),"",R523*K523*G523)</f>
        <v/>
      </c>
      <c r="T523" s="15" t="str">
        <f aca="false">IF(OR(Q523="",G523="",K523=""),"",Q523*K523*G523)</f>
        <v/>
      </c>
      <c r="U523" s="15" t="str">
        <f aca="false">IF(T523="","",T523+N(L523)-N(M523))</f>
        <v/>
      </c>
      <c r="V523" s="16" t="str">
        <f aca="false">IF(OR(U523="",N(S523)=0),"",U523/S523)</f>
        <v/>
      </c>
      <c r="W523" s="13" t="str">
        <f aca="false">IF(U523="","",COUNT($U$7:U523))</f>
        <v/>
      </c>
      <c r="X523" s="17" t="str">
        <f aca="false">IF(U523="","",DATE(YEAR(IF(B523="",A523,B523)),MONTH(IF(B523="",A523,B523)),1))</f>
        <v/>
      </c>
      <c r="Y523" s="15" t="str">
        <f aca="false">IF(U523="","",N($C$3)+SUM($U$7:U523))</f>
        <v/>
      </c>
      <c r="Z523" s="15" t="str">
        <f aca="false">IF(Y523="","",Y523-MAX(N($C$3),MAX($Y$7:Y523)))</f>
        <v/>
      </c>
      <c r="AA523" s="13" t="str">
        <f aca="false">IF(U523="","",IF(U523&gt;0,"Win",IF(U523&lt;0,"Loss","Scratch")))</f>
        <v/>
      </c>
      <c r="AB523" s="18" t="e">
        <f aca="false">IF(W523="",NA(),W523)</f>
        <v>#N/A</v>
      </c>
      <c r="AC523" s="19" t="e">
        <f aca="false">IF(W523="",NA(),Y523)</f>
        <v>#N/A</v>
      </c>
    </row>
    <row r="524" customFormat="false" ht="15" hidden="false" customHeight="false" outlineLevel="0" collapsed="false">
      <c r="A524" s="10"/>
      <c r="B524" s="10"/>
      <c r="C524" s="7"/>
      <c r="D524" s="7"/>
      <c r="E524" s="7"/>
      <c r="F524" s="7"/>
      <c r="G524" s="11"/>
      <c r="H524" s="12"/>
      <c r="I524" s="12"/>
      <c r="J524" s="12"/>
      <c r="K524" s="5"/>
      <c r="L524" s="5"/>
      <c r="M524" s="5"/>
      <c r="N524" s="7"/>
      <c r="O524" s="7"/>
      <c r="P524" s="13" t="str">
        <f aca="false">IF(C524="","",IF(ISNUMBER(SEARCH("JPY",C524)),100,10000))</f>
        <v/>
      </c>
      <c r="Q524" s="14" t="str">
        <f aca="false">IF(OR(C524="",H524="",J524=""),"",ROUND((J524-H524)*P524*IF(D524="Short",-1,1),1))</f>
        <v/>
      </c>
      <c r="R524" s="14" t="str">
        <f aca="false">IF(OR(C524="",H524="",I524=""),"",ROUND(ABS(H524-I524)*P524,1))</f>
        <v/>
      </c>
      <c r="S524" s="15" t="str">
        <f aca="false">IF(OR(R524="",G524="",K524=""),"",R524*K524*G524)</f>
        <v/>
      </c>
      <c r="T524" s="15" t="str">
        <f aca="false">IF(OR(Q524="",G524="",K524=""),"",Q524*K524*G524)</f>
        <v/>
      </c>
      <c r="U524" s="15" t="str">
        <f aca="false">IF(T524="","",T524+N(L524)-N(M524))</f>
        <v/>
      </c>
      <c r="V524" s="16" t="str">
        <f aca="false">IF(OR(U524="",N(S524)=0),"",U524/S524)</f>
        <v/>
      </c>
      <c r="W524" s="13" t="str">
        <f aca="false">IF(U524="","",COUNT($U$7:U524))</f>
        <v/>
      </c>
      <c r="X524" s="17" t="str">
        <f aca="false">IF(U524="","",DATE(YEAR(IF(B524="",A524,B524)),MONTH(IF(B524="",A524,B524)),1))</f>
        <v/>
      </c>
      <c r="Y524" s="15" t="str">
        <f aca="false">IF(U524="","",N($C$3)+SUM($U$7:U524))</f>
        <v/>
      </c>
      <c r="Z524" s="15" t="str">
        <f aca="false">IF(Y524="","",Y524-MAX(N($C$3),MAX($Y$7:Y524)))</f>
        <v/>
      </c>
      <c r="AA524" s="13" t="str">
        <f aca="false">IF(U524="","",IF(U524&gt;0,"Win",IF(U524&lt;0,"Loss","Scratch")))</f>
        <v/>
      </c>
      <c r="AB524" s="18" t="e">
        <f aca="false">IF(W524="",NA(),W524)</f>
        <v>#N/A</v>
      </c>
      <c r="AC524" s="19" t="e">
        <f aca="false">IF(W524="",NA(),Y524)</f>
        <v>#N/A</v>
      </c>
    </row>
    <row r="525" customFormat="false" ht="15" hidden="false" customHeight="false" outlineLevel="0" collapsed="false">
      <c r="A525" s="10"/>
      <c r="B525" s="10"/>
      <c r="C525" s="7"/>
      <c r="D525" s="7"/>
      <c r="E525" s="7"/>
      <c r="F525" s="7"/>
      <c r="G525" s="11"/>
      <c r="H525" s="12"/>
      <c r="I525" s="12"/>
      <c r="J525" s="12"/>
      <c r="K525" s="5"/>
      <c r="L525" s="5"/>
      <c r="M525" s="5"/>
      <c r="N525" s="7"/>
      <c r="O525" s="7"/>
      <c r="P525" s="13" t="str">
        <f aca="false">IF(C525="","",IF(ISNUMBER(SEARCH("JPY",C525)),100,10000))</f>
        <v/>
      </c>
      <c r="Q525" s="14" t="str">
        <f aca="false">IF(OR(C525="",H525="",J525=""),"",ROUND((J525-H525)*P525*IF(D525="Short",-1,1),1))</f>
        <v/>
      </c>
      <c r="R525" s="14" t="str">
        <f aca="false">IF(OR(C525="",H525="",I525=""),"",ROUND(ABS(H525-I525)*P525,1))</f>
        <v/>
      </c>
      <c r="S525" s="15" t="str">
        <f aca="false">IF(OR(R525="",G525="",K525=""),"",R525*K525*G525)</f>
        <v/>
      </c>
      <c r="T525" s="15" t="str">
        <f aca="false">IF(OR(Q525="",G525="",K525=""),"",Q525*K525*G525)</f>
        <v/>
      </c>
      <c r="U525" s="15" t="str">
        <f aca="false">IF(T525="","",T525+N(L525)-N(M525))</f>
        <v/>
      </c>
      <c r="V525" s="16" t="str">
        <f aca="false">IF(OR(U525="",N(S525)=0),"",U525/S525)</f>
        <v/>
      </c>
      <c r="W525" s="13" t="str">
        <f aca="false">IF(U525="","",COUNT($U$7:U525))</f>
        <v/>
      </c>
      <c r="X525" s="17" t="str">
        <f aca="false">IF(U525="","",DATE(YEAR(IF(B525="",A525,B525)),MONTH(IF(B525="",A525,B525)),1))</f>
        <v/>
      </c>
      <c r="Y525" s="15" t="str">
        <f aca="false">IF(U525="","",N($C$3)+SUM($U$7:U525))</f>
        <v/>
      </c>
      <c r="Z525" s="15" t="str">
        <f aca="false">IF(Y525="","",Y525-MAX(N($C$3),MAX($Y$7:Y525)))</f>
        <v/>
      </c>
      <c r="AA525" s="13" t="str">
        <f aca="false">IF(U525="","",IF(U525&gt;0,"Win",IF(U525&lt;0,"Loss","Scratch")))</f>
        <v/>
      </c>
      <c r="AB525" s="18" t="e">
        <f aca="false">IF(W525="",NA(),W525)</f>
        <v>#N/A</v>
      </c>
      <c r="AC525" s="19" t="e">
        <f aca="false">IF(W525="",NA(),Y525)</f>
        <v>#N/A</v>
      </c>
    </row>
    <row r="526" customFormat="false" ht="15" hidden="false" customHeight="false" outlineLevel="0" collapsed="false">
      <c r="A526" s="10"/>
      <c r="B526" s="10"/>
      <c r="C526" s="7"/>
      <c r="D526" s="7"/>
      <c r="E526" s="7"/>
      <c r="F526" s="7"/>
      <c r="G526" s="11"/>
      <c r="H526" s="12"/>
      <c r="I526" s="12"/>
      <c r="J526" s="12"/>
      <c r="K526" s="5"/>
      <c r="L526" s="5"/>
      <c r="M526" s="5"/>
      <c r="N526" s="7"/>
      <c r="O526" s="7"/>
      <c r="P526" s="13" t="str">
        <f aca="false">IF(C526="","",IF(ISNUMBER(SEARCH("JPY",C526)),100,10000))</f>
        <v/>
      </c>
      <c r="Q526" s="14" t="str">
        <f aca="false">IF(OR(C526="",H526="",J526=""),"",ROUND((J526-H526)*P526*IF(D526="Short",-1,1),1))</f>
        <v/>
      </c>
      <c r="R526" s="14" t="str">
        <f aca="false">IF(OR(C526="",H526="",I526=""),"",ROUND(ABS(H526-I526)*P526,1))</f>
        <v/>
      </c>
      <c r="S526" s="15" t="str">
        <f aca="false">IF(OR(R526="",G526="",K526=""),"",R526*K526*G526)</f>
        <v/>
      </c>
      <c r="T526" s="15" t="str">
        <f aca="false">IF(OR(Q526="",G526="",K526=""),"",Q526*K526*G526)</f>
        <v/>
      </c>
      <c r="U526" s="15" t="str">
        <f aca="false">IF(T526="","",T526+N(L526)-N(M526))</f>
        <v/>
      </c>
      <c r="V526" s="16" t="str">
        <f aca="false">IF(OR(U526="",N(S526)=0),"",U526/S526)</f>
        <v/>
      </c>
      <c r="W526" s="13" t="str">
        <f aca="false">IF(U526="","",COUNT($U$7:U526))</f>
        <v/>
      </c>
      <c r="X526" s="17" t="str">
        <f aca="false">IF(U526="","",DATE(YEAR(IF(B526="",A526,B526)),MONTH(IF(B526="",A526,B526)),1))</f>
        <v/>
      </c>
      <c r="Y526" s="15" t="str">
        <f aca="false">IF(U526="","",N($C$3)+SUM($U$7:U526))</f>
        <v/>
      </c>
      <c r="Z526" s="15" t="str">
        <f aca="false">IF(Y526="","",Y526-MAX(N($C$3),MAX($Y$7:Y526)))</f>
        <v/>
      </c>
      <c r="AA526" s="13" t="str">
        <f aca="false">IF(U526="","",IF(U526&gt;0,"Win",IF(U526&lt;0,"Loss","Scratch")))</f>
        <v/>
      </c>
      <c r="AB526" s="18" t="e">
        <f aca="false">IF(W526="",NA(),W526)</f>
        <v>#N/A</v>
      </c>
      <c r="AC526" s="19" t="e">
        <f aca="false">IF(W526="",NA(),Y526)</f>
        <v>#N/A</v>
      </c>
    </row>
    <row r="527" customFormat="false" ht="15" hidden="false" customHeight="false" outlineLevel="0" collapsed="false">
      <c r="A527" s="10"/>
      <c r="B527" s="10"/>
      <c r="C527" s="7"/>
      <c r="D527" s="7"/>
      <c r="E527" s="7"/>
      <c r="F527" s="7"/>
      <c r="G527" s="11"/>
      <c r="H527" s="12"/>
      <c r="I527" s="12"/>
      <c r="J527" s="12"/>
      <c r="K527" s="5"/>
      <c r="L527" s="5"/>
      <c r="M527" s="5"/>
      <c r="N527" s="7"/>
      <c r="O527" s="7"/>
      <c r="P527" s="13" t="str">
        <f aca="false">IF(C527="","",IF(ISNUMBER(SEARCH("JPY",C527)),100,10000))</f>
        <v/>
      </c>
      <c r="Q527" s="14" t="str">
        <f aca="false">IF(OR(C527="",H527="",J527=""),"",ROUND((J527-H527)*P527*IF(D527="Short",-1,1),1))</f>
        <v/>
      </c>
      <c r="R527" s="14" t="str">
        <f aca="false">IF(OR(C527="",H527="",I527=""),"",ROUND(ABS(H527-I527)*P527,1))</f>
        <v/>
      </c>
      <c r="S527" s="15" t="str">
        <f aca="false">IF(OR(R527="",G527="",K527=""),"",R527*K527*G527)</f>
        <v/>
      </c>
      <c r="T527" s="15" t="str">
        <f aca="false">IF(OR(Q527="",G527="",K527=""),"",Q527*K527*G527)</f>
        <v/>
      </c>
      <c r="U527" s="15" t="str">
        <f aca="false">IF(T527="","",T527+N(L527)-N(M527))</f>
        <v/>
      </c>
      <c r="V527" s="16" t="str">
        <f aca="false">IF(OR(U527="",N(S527)=0),"",U527/S527)</f>
        <v/>
      </c>
      <c r="W527" s="13" t="str">
        <f aca="false">IF(U527="","",COUNT($U$7:U527))</f>
        <v/>
      </c>
      <c r="X527" s="17" t="str">
        <f aca="false">IF(U527="","",DATE(YEAR(IF(B527="",A527,B527)),MONTH(IF(B527="",A527,B527)),1))</f>
        <v/>
      </c>
      <c r="Y527" s="15" t="str">
        <f aca="false">IF(U527="","",N($C$3)+SUM($U$7:U527))</f>
        <v/>
      </c>
      <c r="Z527" s="15" t="str">
        <f aca="false">IF(Y527="","",Y527-MAX(N($C$3),MAX($Y$7:Y527)))</f>
        <v/>
      </c>
      <c r="AA527" s="13" t="str">
        <f aca="false">IF(U527="","",IF(U527&gt;0,"Win",IF(U527&lt;0,"Loss","Scratch")))</f>
        <v/>
      </c>
      <c r="AB527" s="18" t="e">
        <f aca="false">IF(W527="",NA(),W527)</f>
        <v>#N/A</v>
      </c>
      <c r="AC527" s="19" t="e">
        <f aca="false">IF(W527="",NA(),Y527)</f>
        <v>#N/A</v>
      </c>
    </row>
    <row r="528" customFormat="false" ht="15" hidden="false" customHeight="false" outlineLevel="0" collapsed="false">
      <c r="A528" s="10"/>
      <c r="B528" s="10"/>
      <c r="C528" s="7"/>
      <c r="D528" s="7"/>
      <c r="E528" s="7"/>
      <c r="F528" s="7"/>
      <c r="G528" s="11"/>
      <c r="H528" s="12"/>
      <c r="I528" s="12"/>
      <c r="J528" s="12"/>
      <c r="K528" s="5"/>
      <c r="L528" s="5"/>
      <c r="M528" s="5"/>
      <c r="N528" s="7"/>
      <c r="O528" s="7"/>
      <c r="P528" s="13" t="str">
        <f aca="false">IF(C528="","",IF(ISNUMBER(SEARCH("JPY",C528)),100,10000))</f>
        <v/>
      </c>
      <c r="Q528" s="14" t="str">
        <f aca="false">IF(OR(C528="",H528="",J528=""),"",ROUND((J528-H528)*P528*IF(D528="Short",-1,1),1))</f>
        <v/>
      </c>
      <c r="R528" s="14" t="str">
        <f aca="false">IF(OR(C528="",H528="",I528=""),"",ROUND(ABS(H528-I528)*P528,1))</f>
        <v/>
      </c>
      <c r="S528" s="15" t="str">
        <f aca="false">IF(OR(R528="",G528="",K528=""),"",R528*K528*G528)</f>
        <v/>
      </c>
      <c r="T528" s="15" t="str">
        <f aca="false">IF(OR(Q528="",G528="",K528=""),"",Q528*K528*G528)</f>
        <v/>
      </c>
      <c r="U528" s="15" t="str">
        <f aca="false">IF(T528="","",T528+N(L528)-N(M528))</f>
        <v/>
      </c>
      <c r="V528" s="16" t="str">
        <f aca="false">IF(OR(U528="",N(S528)=0),"",U528/S528)</f>
        <v/>
      </c>
      <c r="W528" s="13" t="str">
        <f aca="false">IF(U528="","",COUNT($U$7:U528))</f>
        <v/>
      </c>
      <c r="X528" s="17" t="str">
        <f aca="false">IF(U528="","",DATE(YEAR(IF(B528="",A528,B528)),MONTH(IF(B528="",A528,B528)),1))</f>
        <v/>
      </c>
      <c r="Y528" s="15" t="str">
        <f aca="false">IF(U528="","",N($C$3)+SUM($U$7:U528))</f>
        <v/>
      </c>
      <c r="Z528" s="15" t="str">
        <f aca="false">IF(Y528="","",Y528-MAX(N($C$3),MAX($Y$7:Y528)))</f>
        <v/>
      </c>
      <c r="AA528" s="13" t="str">
        <f aca="false">IF(U528="","",IF(U528&gt;0,"Win",IF(U528&lt;0,"Loss","Scratch")))</f>
        <v/>
      </c>
      <c r="AB528" s="18" t="e">
        <f aca="false">IF(W528="",NA(),W528)</f>
        <v>#N/A</v>
      </c>
      <c r="AC528" s="19" t="e">
        <f aca="false">IF(W528="",NA(),Y528)</f>
        <v>#N/A</v>
      </c>
    </row>
    <row r="529" customFormat="false" ht="15" hidden="false" customHeight="false" outlineLevel="0" collapsed="false">
      <c r="A529" s="10"/>
      <c r="B529" s="10"/>
      <c r="C529" s="7"/>
      <c r="D529" s="7"/>
      <c r="E529" s="7"/>
      <c r="F529" s="7"/>
      <c r="G529" s="11"/>
      <c r="H529" s="12"/>
      <c r="I529" s="12"/>
      <c r="J529" s="12"/>
      <c r="K529" s="5"/>
      <c r="L529" s="5"/>
      <c r="M529" s="5"/>
      <c r="N529" s="7"/>
      <c r="O529" s="7"/>
      <c r="P529" s="13" t="str">
        <f aca="false">IF(C529="","",IF(ISNUMBER(SEARCH("JPY",C529)),100,10000))</f>
        <v/>
      </c>
      <c r="Q529" s="14" t="str">
        <f aca="false">IF(OR(C529="",H529="",J529=""),"",ROUND((J529-H529)*P529*IF(D529="Short",-1,1),1))</f>
        <v/>
      </c>
      <c r="R529" s="14" t="str">
        <f aca="false">IF(OR(C529="",H529="",I529=""),"",ROUND(ABS(H529-I529)*P529,1))</f>
        <v/>
      </c>
      <c r="S529" s="15" t="str">
        <f aca="false">IF(OR(R529="",G529="",K529=""),"",R529*K529*G529)</f>
        <v/>
      </c>
      <c r="T529" s="15" t="str">
        <f aca="false">IF(OR(Q529="",G529="",K529=""),"",Q529*K529*G529)</f>
        <v/>
      </c>
      <c r="U529" s="15" t="str">
        <f aca="false">IF(T529="","",T529+N(L529)-N(M529))</f>
        <v/>
      </c>
      <c r="V529" s="16" t="str">
        <f aca="false">IF(OR(U529="",N(S529)=0),"",U529/S529)</f>
        <v/>
      </c>
      <c r="W529" s="13" t="str">
        <f aca="false">IF(U529="","",COUNT($U$7:U529))</f>
        <v/>
      </c>
      <c r="X529" s="17" t="str">
        <f aca="false">IF(U529="","",DATE(YEAR(IF(B529="",A529,B529)),MONTH(IF(B529="",A529,B529)),1))</f>
        <v/>
      </c>
      <c r="Y529" s="15" t="str">
        <f aca="false">IF(U529="","",N($C$3)+SUM($U$7:U529))</f>
        <v/>
      </c>
      <c r="Z529" s="15" t="str">
        <f aca="false">IF(Y529="","",Y529-MAX(N($C$3),MAX($Y$7:Y529)))</f>
        <v/>
      </c>
      <c r="AA529" s="13" t="str">
        <f aca="false">IF(U529="","",IF(U529&gt;0,"Win",IF(U529&lt;0,"Loss","Scratch")))</f>
        <v/>
      </c>
      <c r="AB529" s="18" t="e">
        <f aca="false">IF(W529="",NA(),W529)</f>
        <v>#N/A</v>
      </c>
      <c r="AC529" s="19" t="e">
        <f aca="false">IF(W529="",NA(),Y529)</f>
        <v>#N/A</v>
      </c>
    </row>
    <row r="530" customFormat="false" ht="15" hidden="false" customHeight="false" outlineLevel="0" collapsed="false">
      <c r="A530" s="10"/>
      <c r="B530" s="10"/>
      <c r="C530" s="7"/>
      <c r="D530" s="7"/>
      <c r="E530" s="7"/>
      <c r="F530" s="7"/>
      <c r="G530" s="11"/>
      <c r="H530" s="12"/>
      <c r="I530" s="12"/>
      <c r="J530" s="12"/>
      <c r="K530" s="5"/>
      <c r="L530" s="5"/>
      <c r="M530" s="5"/>
      <c r="N530" s="7"/>
      <c r="O530" s="7"/>
      <c r="P530" s="13" t="str">
        <f aca="false">IF(C530="","",IF(ISNUMBER(SEARCH("JPY",C530)),100,10000))</f>
        <v/>
      </c>
      <c r="Q530" s="14" t="str">
        <f aca="false">IF(OR(C530="",H530="",J530=""),"",ROUND((J530-H530)*P530*IF(D530="Short",-1,1),1))</f>
        <v/>
      </c>
      <c r="R530" s="14" t="str">
        <f aca="false">IF(OR(C530="",H530="",I530=""),"",ROUND(ABS(H530-I530)*P530,1))</f>
        <v/>
      </c>
      <c r="S530" s="15" t="str">
        <f aca="false">IF(OR(R530="",G530="",K530=""),"",R530*K530*G530)</f>
        <v/>
      </c>
      <c r="T530" s="15" t="str">
        <f aca="false">IF(OR(Q530="",G530="",K530=""),"",Q530*K530*G530)</f>
        <v/>
      </c>
      <c r="U530" s="15" t="str">
        <f aca="false">IF(T530="","",T530+N(L530)-N(M530))</f>
        <v/>
      </c>
      <c r="V530" s="16" t="str">
        <f aca="false">IF(OR(U530="",N(S530)=0),"",U530/S530)</f>
        <v/>
      </c>
      <c r="W530" s="13" t="str">
        <f aca="false">IF(U530="","",COUNT($U$7:U530))</f>
        <v/>
      </c>
      <c r="X530" s="17" t="str">
        <f aca="false">IF(U530="","",DATE(YEAR(IF(B530="",A530,B530)),MONTH(IF(B530="",A530,B530)),1))</f>
        <v/>
      </c>
      <c r="Y530" s="15" t="str">
        <f aca="false">IF(U530="","",N($C$3)+SUM($U$7:U530))</f>
        <v/>
      </c>
      <c r="Z530" s="15" t="str">
        <f aca="false">IF(Y530="","",Y530-MAX(N($C$3),MAX($Y$7:Y530)))</f>
        <v/>
      </c>
      <c r="AA530" s="13" t="str">
        <f aca="false">IF(U530="","",IF(U530&gt;0,"Win",IF(U530&lt;0,"Loss","Scratch")))</f>
        <v/>
      </c>
      <c r="AB530" s="18" t="e">
        <f aca="false">IF(W530="",NA(),W530)</f>
        <v>#N/A</v>
      </c>
      <c r="AC530" s="19" t="e">
        <f aca="false">IF(W530="",NA(),Y530)</f>
        <v>#N/A</v>
      </c>
    </row>
    <row r="531" customFormat="false" ht="15" hidden="false" customHeight="false" outlineLevel="0" collapsed="false">
      <c r="A531" s="10"/>
      <c r="B531" s="10"/>
      <c r="C531" s="7"/>
      <c r="D531" s="7"/>
      <c r="E531" s="7"/>
      <c r="F531" s="7"/>
      <c r="G531" s="11"/>
      <c r="H531" s="12"/>
      <c r="I531" s="12"/>
      <c r="J531" s="12"/>
      <c r="K531" s="5"/>
      <c r="L531" s="5"/>
      <c r="M531" s="5"/>
      <c r="N531" s="7"/>
      <c r="O531" s="7"/>
      <c r="P531" s="13" t="str">
        <f aca="false">IF(C531="","",IF(ISNUMBER(SEARCH("JPY",C531)),100,10000))</f>
        <v/>
      </c>
      <c r="Q531" s="14" t="str">
        <f aca="false">IF(OR(C531="",H531="",J531=""),"",ROUND((J531-H531)*P531*IF(D531="Short",-1,1),1))</f>
        <v/>
      </c>
      <c r="R531" s="14" t="str">
        <f aca="false">IF(OR(C531="",H531="",I531=""),"",ROUND(ABS(H531-I531)*P531,1))</f>
        <v/>
      </c>
      <c r="S531" s="15" t="str">
        <f aca="false">IF(OR(R531="",G531="",K531=""),"",R531*K531*G531)</f>
        <v/>
      </c>
      <c r="T531" s="15" t="str">
        <f aca="false">IF(OR(Q531="",G531="",K531=""),"",Q531*K531*G531)</f>
        <v/>
      </c>
      <c r="U531" s="15" t="str">
        <f aca="false">IF(T531="","",T531+N(L531)-N(M531))</f>
        <v/>
      </c>
      <c r="V531" s="16" t="str">
        <f aca="false">IF(OR(U531="",N(S531)=0),"",U531/S531)</f>
        <v/>
      </c>
      <c r="W531" s="13" t="str">
        <f aca="false">IF(U531="","",COUNT($U$7:U531))</f>
        <v/>
      </c>
      <c r="X531" s="17" t="str">
        <f aca="false">IF(U531="","",DATE(YEAR(IF(B531="",A531,B531)),MONTH(IF(B531="",A531,B531)),1))</f>
        <v/>
      </c>
      <c r="Y531" s="15" t="str">
        <f aca="false">IF(U531="","",N($C$3)+SUM($U$7:U531))</f>
        <v/>
      </c>
      <c r="Z531" s="15" t="str">
        <f aca="false">IF(Y531="","",Y531-MAX(N($C$3),MAX($Y$7:Y531)))</f>
        <v/>
      </c>
      <c r="AA531" s="13" t="str">
        <f aca="false">IF(U531="","",IF(U531&gt;0,"Win",IF(U531&lt;0,"Loss","Scratch")))</f>
        <v/>
      </c>
      <c r="AB531" s="18" t="e">
        <f aca="false">IF(W531="",NA(),W531)</f>
        <v>#N/A</v>
      </c>
      <c r="AC531" s="19" t="e">
        <f aca="false">IF(W531="",NA(),Y531)</f>
        <v>#N/A</v>
      </c>
    </row>
    <row r="532" customFormat="false" ht="15" hidden="false" customHeight="false" outlineLevel="0" collapsed="false">
      <c r="A532" s="10"/>
      <c r="B532" s="10"/>
      <c r="C532" s="7"/>
      <c r="D532" s="7"/>
      <c r="E532" s="7"/>
      <c r="F532" s="7"/>
      <c r="G532" s="11"/>
      <c r="H532" s="12"/>
      <c r="I532" s="12"/>
      <c r="J532" s="12"/>
      <c r="K532" s="5"/>
      <c r="L532" s="5"/>
      <c r="M532" s="5"/>
      <c r="N532" s="7"/>
      <c r="O532" s="7"/>
      <c r="P532" s="13" t="str">
        <f aca="false">IF(C532="","",IF(ISNUMBER(SEARCH("JPY",C532)),100,10000))</f>
        <v/>
      </c>
      <c r="Q532" s="14" t="str">
        <f aca="false">IF(OR(C532="",H532="",J532=""),"",ROUND((J532-H532)*P532*IF(D532="Short",-1,1),1))</f>
        <v/>
      </c>
      <c r="R532" s="14" t="str">
        <f aca="false">IF(OR(C532="",H532="",I532=""),"",ROUND(ABS(H532-I532)*P532,1))</f>
        <v/>
      </c>
      <c r="S532" s="15" t="str">
        <f aca="false">IF(OR(R532="",G532="",K532=""),"",R532*K532*G532)</f>
        <v/>
      </c>
      <c r="T532" s="15" t="str">
        <f aca="false">IF(OR(Q532="",G532="",K532=""),"",Q532*K532*G532)</f>
        <v/>
      </c>
      <c r="U532" s="15" t="str">
        <f aca="false">IF(T532="","",T532+N(L532)-N(M532))</f>
        <v/>
      </c>
      <c r="V532" s="16" t="str">
        <f aca="false">IF(OR(U532="",N(S532)=0),"",U532/S532)</f>
        <v/>
      </c>
      <c r="W532" s="13" t="str">
        <f aca="false">IF(U532="","",COUNT($U$7:U532))</f>
        <v/>
      </c>
      <c r="X532" s="17" t="str">
        <f aca="false">IF(U532="","",DATE(YEAR(IF(B532="",A532,B532)),MONTH(IF(B532="",A532,B532)),1))</f>
        <v/>
      </c>
      <c r="Y532" s="15" t="str">
        <f aca="false">IF(U532="","",N($C$3)+SUM($U$7:U532))</f>
        <v/>
      </c>
      <c r="Z532" s="15" t="str">
        <f aca="false">IF(Y532="","",Y532-MAX(N($C$3),MAX($Y$7:Y532)))</f>
        <v/>
      </c>
      <c r="AA532" s="13" t="str">
        <f aca="false">IF(U532="","",IF(U532&gt;0,"Win",IF(U532&lt;0,"Loss","Scratch")))</f>
        <v/>
      </c>
      <c r="AB532" s="18" t="e">
        <f aca="false">IF(W532="",NA(),W532)</f>
        <v>#N/A</v>
      </c>
      <c r="AC532" s="19" t="e">
        <f aca="false">IF(W532="",NA(),Y532)</f>
        <v>#N/A</v>
      </c>
    </row>
    <row r="533" customFormat="false" ht="15" hidden="false" customHeight="false" outlineLevel="0" collapsed="false">
      <c r="A533" s="10"/>
      <c r="B533" s="10"/>
      <c r="C533" s="7"/>
      <c r="D533" s="7"/>
      <c r="E533" s="7"/>
      <c r="F533" s="7"/>
      <c r="G533" s="11"/>
      <c r="H533" s="12"/>
      <c r="I533" s="12"/>
      <c r="J533" s="12"/>
      <c r="K533" s="5"/>
      <c r="L533" s="5"/>
      <c r="M533" s="5"/>
      <c r="N533" s="7"/>
      <c r="O533" s="7"/>
      <c r="P533" s="13" t="str">
        <f aca="false">IF(C533="","",IF(ISNUMBER(SEARCH("JPY",C533)),100,10000))</f>
        <v/>
      </c>
      <c r="Q533" s="14" t="str">
        <f aca="false">IF(OR(C533="",H533="",J533=""),"",ROUND((J533-H533)*P533*IF(D533="Short",-1,1),1))</f>
        <v/>
      </c>
      <c r="R533" s="14" t="str">
        <f aca="false">IF(OR(C533="",H533="",I533=""),"",ROUND(ABS(H533-I533)*P533,1))</f>
        <v/>
      </c>
      <c r="S533" s="15" t="str">
        <f aca="false">IF(OR(R533="",G533="",K533=""),"",R533*K533*G533)</f>
        <v/>
      </c>
      <c r="T533" s="15" t="str">
        <f aca="false">IF(OR(Q533="",G533="",K533=""),"",Q533*K533*G533)</f>
        <v/>
      </c>
      <c r="U533" s="15" t="str">
        <f aca="false">IF(T533="","",T533+N(L533)-N(M533))</f>
        <v/>
      </c>
      <c r="V533" s="16" t="str">
        <f aca="false">IF(OR(U533="",N(S533)=0),"",U533/S533)</f>
        <v/>
      </c>
      <c r="W533" s="13" t="str">
        <f aca="false">IF(U533="","",COUNT($U$7:U533))</f>
        <v/>
      </c>
      <c r="X533" s="17" t="str">
        <f aca="false">IF(U533="","",DATE(YEAR(IF(B533="",A533,B533)),MONTH(IF(B533="",A533,B533)),1))</f>
        <v/>
      </c>
      <c r="Y533" s="15" t="str">
        <f aca="false">IF(U533="","",N($C$3)+SUM($U$7:U533))</f>
        <v/>
      </c>
      <c r="Z533" s="15" t="str">
        <f aca="false">IF(Y533="","",Y533-MAX(N($C$3),MAX($Y$7:Y533)))</f>
        <v/>
      </c>
      <c r="AA533" s="13" t="str">
        <f aca="false">IF(U533="","",IF(U533&gt;0,"Win",IF(U533&lt;0,"Loss","Scratch")))</f>
        <v/>
      </c>
      <c r="AB533" s="18" t="e">
        <f aca="false">IF(W533="",NA(),W533)</f>
        <v>#N/A</v>
      </c>
      <c r="AC533" s="19" t="e">
        <f aca="false">IF(W533="",NA(),Y533)</f>
        <v>#N/A</v>
      </c>
    </row>
    <row r="534" customFormat="false" ht="15" hidden="false" customHeight="false" outlineLevel="0" collapsed="false">
      <c r="A534" s="10"/>
      <c r="B534" s="10"/>
      <c r="C534" s="7"/>
      <c r="D534" s="7"/>
      <c r="E534" s="7"/>
      <c r="F534" s="7"/>
      <c r="G534" s="11"/>
      <c r="H534" s="12"/>
      <c r="I534" s="12"/>
      <c r="J534" s="12"/>
      <c r="K534" s="5"/>
      <c r="L534" s="5"/>
      <c r="M534" s="5"/>
      <c r="N534" s="7"/>
      <c r="O534" s="7"/>
      <c r="P534" s="13" t="str">
        <f aca="false">IF(C534="","",IF(ISNUMBER(SEARCH("JPY",C534)),100,10000))</f>
        <v/>
      </c>
      <c r="Q534" s="14" t="str">
        <f aca="false">IF(OR(C534="",H534="",J534=""),"",ROUND((J534-H534)*P534*IF(D534="Short",-1,1),1))</f>
        <v/>
      </c>
      <c r="R534" s="14" t="str">
        <f aca="false">IF(OR(C534="",H534="",I534=""),"",ROUND(ABS(H534-I534)*P534,1))</f>
        <v/>
      </c>
      <c r="S534" s="15" t="str">
        <f aca="false">IF(OR(R534="",G534="",K534=""),"",R534*K534*G534)</f>
        <v/>
      </c>
      <c r="T534" s="15" t="str">
        <f aca="false">IF(OR(Q534="",G534="",K534=""),"",Q534*K534*G534)</f>
        <v/>
      </c>
      <c r="U534" s="15" t="str">
        <f aca="false">IF(T534="","",T534+N(L534)-N(M534))</f>
        <v/>
      </c>
      <c r="V534" s="16" t="str">
        <f aca="false">IF(OR(U534="",N(S534)=0),"",U534/S534)</f>
        <v/>
      </c>
      <c r="W534" s="13" t="str">
        <f aca="false">IF(U534="","",COUNT($U$7:U534))</f>
        <v/>
      </c>
      <c r="X534" s="17" t="str">
        <f aca="false">IF(U534="","",DATE(YEAR(IF(B534="",A534,B534)),MONTH(IF(B534="",A534,B534)),1))</f>
        <v/>
      </c>
      <c r="Y534" s="15" t="str">
        <f aca="false">IF(U534="","",N($C$3)+SUM($U$7:U534))</f>
        <v/>
      </c>
      <c r="Z534" s="15" t="str">
        <f aca="false">IF(Y534="","",Y534-MAX(N($C$3),MAX($Y$7:Y534)))</f>
        <v/>
      </c>
      <c r="AA534" s="13" t="str">
        <f aca="false">IF(U534="","",IF(U534&gt;0,"Win",IF(U534&lt;0,"Loss","Scratch")))</f>
        <v/>
      </c>
      <c r="AB534" s="18" t="e">
        <f aca="false">IF(W534="",NA(),W534)</f>
        <v>#N/A</v>
      </c>
      <c r="AC534" s="19" t="e">
        <f aca="false">IF(W534="",NA(),Y534)</f>
        <v>#N/A</v>
      </c>
    </row>
    <row r="535" customFormat="false" ht="15" hidden="false" customHeight="false" outlineLevel="0" collapsed="false">
      <c r="A535" s="10"/>
      <c r="B535" s="10"/>
      <c r="C535" s="7"/>
      <c r="D535" s="7"/>
      <c r="E535" s="7"/>
      <c r="F535" s="7"/>
      <c r="G535" s="11"/>
      <c r="H535" s="12"/>
      <c r="I535" s="12"/>
      <c r="J535" s="12"/>
      <c r="K535" s="5"/>
      <c r="L535" s="5"/>
      <c r="M535" s="5"/>
      <c r="N535" s="7"/>
      <c r="O535" s="7"/>
      <c r="P535" s="13" t="str">
        <f aca="false">IF(C535="","",IF(ISNUMBER(SEARCH("JPY",C535)),100,10000))</f>
        <v/>
      </c>
      <c r="Q535" s="14" t="str">
        <f aca="false">IF(OR(C535="",H535="",J535=""),"",ROUND((J535-H535)*P535*IF(D535="Short",-1,1),1))</f>
        <v/>
      </c>
      <c r="R535" s="14" t="str">
        <f aca="false">IF(OR(C535="",H535="",I535=""),"",ROUND(ABS(H535-I535)*P535,1))</f>
        <v/>
      </c>
      <c r="S535" s="15" t="str">
        <f aca="false">IF(OR(R535="",G535="",K535=""),"",R535*K535*G535)</f>
        <v/>
      </c>
      <c r="T535" s="15" t="str">
        <f aca="false">IF(OR(Q535="",G535="",K535=""),"",Q535*K535*G535)</f>
        <v/>
      </c>
      <c r="U535" s="15" t="str">
        <f aca="false">IF(T535="","",T535+N(L535)-N(M535))</f>
        <v/>
      </c>
      <c r="V535" s="16" t="str">
        <f aca="false">IF(OR(U535="",N(S535)=0),"",U535/S535)</f>
        <v/>
      </c>
      <c r="W535" s="13" t="str">
        <f aca="false">IF(U535="","",COUNT($U$7:U535))</f>
        <v/>
      </c>
      <c r="X535" s="17" t="str">
        <f aca="false">IF(U535="","",DATE(YEAR(IF(B535="",A535,B535)),MONTH(IF(B535="",A535,B535)),1))</f>
        <v/>
      </c>
      <c r="Y535" s="15" t="str">
        <f aca="false">IF(U535="","",N($C$3)+SUM($U$7:U535))</f>
        <v/>
      </c>
      <c r="Z535" s="15" t="str">
        <f aca="false">IF(Y535="","",Y535-MAX(N($C$3),MAX($Y$7:Y535)))</f>
        <v/>
      </c>
      <c r="AA535" s="13" t="str">
        <f aca="false">IF(U535="","",IF(U535&gt;0,"Win",IF(U535&lt;0,"Loss","Scratch")))</f>
        <v/>
      </c>
      <c r="AB535" s="18" t="e">
        <f aca="false">IF(W535="",NA(),W535)</f>
        <v>#N/A</v>
      </c>
      <c r="AC535" s="19" t="e">
        <f aca="false">IF(W535="",NA(),Y535)</f>
        <v>#N/A</v>
      </c>
    </row>
    <row r="536" customFormat="false" ht="15" hidden="false" customHeight="false" outlineLevel="0" collapsed="false">
      <c r="A536" s="10"/>
      <c r="B536" s="10"/>
      <c r="C536" s="7"/>
      <c r="D536" s="7"/>
      <c r="E536" s="7"/>
      <c r="F536" s="7"/>
      <c r="G536" s="11"/>
      <c r="H536" s="12"/>
      <c r="I536" s="12"/>
      <c r="J536" s="12"/>
      <c r="K536" s="5"/>
      <c r="L536" s="5"/>
      <c r="M536" s="5"/>
      <c r="N536" s="7"/>
      <c r="O536" s="7"/>
      <c r="P536" s="13" t="str">
        <f aca="false">IF(C536="","",IF(ISNUMBER(SEARCH("JPY",C536)),100,10000))</f>
        <v/>
      </c>
      <c r="Q536" s="14" t="str">
        <f aca="false">IF(OR(C536="",H536="",J536=""),"",ROUND((J536-H536)*P536*IF(D536="Short",-1,1),1))</f>
        <v/>
      </c>
      <c r="R536" s="14" t="str">
        <f aca="false">IF(OR(C536="",H536="",I536=""),"",ROUND(ABS(H536-I536)*P536,1))</f>
        <v/>
      </c>
      <c r="S536" s="15" t="str">
        <f aca="false">IF(OR(R536="",G536="",K536=""),"",R536*K536*G536)</f>
        <v/>
      </c>
      <c r="T536" s="15" t="str">
        <f aca="false">IF(OR(Q536="",G536="",K536=""),"",Q536*K536*G536)</f>
        <v/>
      </c>
      <c r="U536" s="15" t="str">
        <f aca="false">IF(T536="","",T536+N(L536)-N(M536))</f>
        <v/>
      </c>
      <c r="V536" s="16" t="str">
        <f aca="false">IF(OR(U536="",N(S536)=0),"",U536/S536)</f>
        <v/>
      </c>
      <c r="W536" s="13" t="str">
        <f aca="false">IF(U536="","",COUNT($U$7:U536))</f>
        <v/>
      </c>
      <c r="X536" s="17" t="str">
        <f aca="false">IF(U536="","",DATE(YEAR(IF(B536="",A536,B536)),MONTH(IF(B536="",A536,B536)),1))</f>
        <v/>
      </c>
      <c r="Y536" s="15" t="str">
        <f aca="false">IF(U536="","",N($C$3)+SUM($U$7:U536))</f>
        <v/>
      </c>
      <c r="Z536" s="15" t="str">
        <f aca="false">IF(Y536="","",Y536-MAX(N($C$3),MAX($Y$7:Y536)))</f>
        <v/>
      </c>
      <c r="AA536" s="13" t="str">
        <f aca="false">IF(U536="","",IF(U536&gt;0,"Win",IF(U536&lt;0,"Loss","Scratch")))</f>
        <v/>
      </c>
      <c r="AB536" s="18" t="e">
        <f aca="false">IF(W536="",NA(),W536)</f>
        <v>#N/A</v>
      </c>
      <c r="AC536" s="19" t="e">
        <f aca="false">IF(W536="",NA(),Y536)</f>
        <v>#N/A</v>
      </c>
    </row>
    <row r="537" customFormat="false" ht="15" hidden="false" customHeight="false" outlineLevel="0" collapsed="false">
      <c r="A537" s="10"/>
      <c r="B537" s="10"/>
      <c r="C537" s="7"/>
      <c r="D537" s="7"/>
      <c r="E537" s="7"/>
      <c r="F537" s="7"/>
      <c r="G537" s="11"/>
      <c r="H537" s="12"/>
      <c r="I537" s="12"/>
      <c r="J537" s="12"/>
      <c r="K537" s="5"/>
      <c r="L537" s="5"/>
      <c r="M537" s="5"/>
      <c r="N537" s="7"/>
      <c r="O537" s="7"/>
      <c r="P537" s="13" t="str">
        <f aca="false">IF(C537="","",IF(ISNUMBER(SEARCH("JPY",C537)),100,10000))</f>
        <v/>
      </c>
      <c r="Q537" s="14" t="str">
        <f aca="false">IF(OR(C537="",H537="",J537=""),"",ROUND((J537-H537)*P537*IF(D537="Short",-1,1),1))</f>
        <v/>
      </c>
      <c r="R537" s="14" t="str">
        <f aca="false">IF(OR(C537="",H537="",I537=""),"",ROUND(ABS(H537-I537)*P537,1))</f>
        <v/>
      </c>
      <c r="S537" s="15" t="str">
        <f aca="false">IF(OR(R537="",G537="",K537=""),"",R537*K537*G537)</f>
        <v/>
      </c>
      <c r="T537" s="15" t="str">
        <f aca="false">IF(OR(Q537="",G537="",K537=""),"",Q537*K537*G537)</f>
        <v/>
      </c>
      <c r="U537" s="15" t="str">
        <f aca="false">IF(T537="","",T537+N(L537)-N(M537))</f>
        <v/>
      </c>
      <c r="V537" s="16" t="str">
        <f aca="false">IF(OR(U537="",N(S537)=0),"",U537/S537)</f>
        <v/>
      </c>
      <c r="W537" s="13" t="str">
        <f aca="false">IF(U537="","",COUNT($U$7:U537))</f>
        <v/>
      </c>
      <c r="X537" s="17" t="str">
        <f aca="false">IF(U537="","",DATE(YEAR(IF(B537="",A537,B537)),MONTH(IF(B537="",A537,B537)),1))</f>
        <v/>
      </c>
      <c r="Y537" s="15" t="str">
        <f aca="false">IF(U537="","",N($C$3)+SUM($U$7:U537))</f>
        <v/>
      </c>
      <c r="Z537" s="15" t="str">
        <f aca="false">IF(Y537="","",Y537-MAX(N($C$3),MAX($Y$7:Y537)))</f>
        <v/>
      </c>
      <c r="AA537" s="13" t="str">
        <f aca="false">IF(U537="","",IF(U537&gt;0,"Win",IF(U537&lt;0,"Loss","Scratch")))</f>
        <v/>
      </c>
      <c r="AB537" s="18" t="e">
        <f aca="false">IF(W537="",NA(),W537)</f>
        <v>#N/A</v>
      </c>
      <c r="AC537" s="19" t="e">
        <f aca="false">IF(W537="",NA(),Y537)</f>
        <v>#N/A</v>
      </c>
    </row>
    <row r="538" customFormat="false" ht="15" hidden="false" customHeight="false" outlineLevel="0" collapsed="false">
      <c r="A538" s="10"/>
      <c r="B538" s="10"/>
      <c r="C538" s="7"/>
      <c r="D538" s="7"/>
      <c r="E538" s="7"/>
      <c r="F538" s="7"/>
      <c r="G538" s="11"/>
      <c r="H538" s="12"/>
      <c r="I538" s="12"/>
      <c r="J538" s="12"/>
      <c r="K538" s="5"/>
      <c r="L538" s="5"/>
      <c r="M538" s="5"/>
      <c r="N538" s="7"/>
      <c r="O538" s="7"/>
      <c r="P538" s="13" t="str">
        <f aca="false">IF(C538="","",IF(ISNUMBER(SEARCH("JPY",C538)),100,10000))</f>
        <v/>
      </c>
      <c r="Q538" s="14" t="str">
        <f aca="false">IF(OR(C538="",H538="",J538=""),"",ROUND((J538-H538)*P538*IF(D538="Short",-1,1),1))</f>
        <v/>
      </c>
      <c r="R538" s="14" t="str">
        <f aca="false">IF(OR(C538="",H538="",I538=""),"",ROUND(ABS(H538-I538)*P538,1))</f>
        <v/>
      </c>
      <c r="S538" s="15" t="str">
        <f aca="false">IF(OR(R538="",G538="",K538=""),"",R538*K538*G538)</f>
        <v/>
      </c>
      <c r="T538" s="15" t="str">
        <f aca="false">IF(OR(Q538="",G538="",K538=""),"",Q538*K538*G538)</f>
        <v/>
      </c>
      <c r="U538" s="15" t="str">
        <f aca="false">IF(T538="","",T538+N(L538)-N(M538))</f>
        <v/>
      </c>
      <c r="V538" s="16" t="str">
        <f aca="false">IF(OR(U538="",N(S538)=0),"",U538/S538)</f>
        <v/>
      </c>
      <c r="W538" s="13" t="str">
        <f aca="false">IF(U538="","",COUNT($U$7:U538))</f>
        <v/>
      </c>
      <c r="X538" s="17" t="str">
        <f aca="false">IF(U538="","",DATE(YEAR(IF(B538="",A538,B538)),MONTH(IF(B538="",A538,B538)),1))</f>
        <v/>
      </c>
      <c r="Y538" s="15" t="str">
        <f aca="false">IF(U538="","",N($C$3)+SUM($U$7:U538))</f>
        <v/>
      </c>
      <c r="Z538" s="15" t="str">
        <f aca="false">IF(Y538="","",Y538-MAX(N($C$3),MAX($Y$7:Y538)))</f>
        <v/>
      </c>
      <c r="AA538" s="13" t="str">
        <f aca="false">IF(U538="","",IF(U538&gt;0,"Win",IF(U538&lt;0,"Loss","Scratch")))</f>
        <v/>
      </c>
      <c r="AB538" s="18" t="e">
        <f aca="false">IF(W538="",NA(),W538)</f>
        <v>#N/A</v>
      </c>
      <c r="AC538" s="19" t="e">
        <f aca="false">IF(W538="",NA(),Y538)</f>
        <v>#N/A</v>
      </c>
    </row>
    <row r="539" customFormat="false" ht="15" hidden="false" customHeight="false" outlineLevel="0" collapsed="false">
      <c r="A539" s="10"/>
      <c r="B539" s="10"/>
      <c r="C539" s="7"/>
      <c r="D539" s="7"/>
      <c r="E539" s="7"/>
      <c r="F539" s="7"/>
      <c r="G539" s="11"/>
      <c r="H539" s="12"/>
      <c r="I539" s="12"/>
      <c r="J539" s="12"/>
      <c r="K539" s="5"/>
      <c r="L539" s="5"/>
      <c r="M539" s="5"/>
      <c r="N539" s="7"/>
      <c r="O539" s="7"/>
      <c r="P539" s="13" t="str">
        <f aca="false">IF(C539="","",IF(ISNUMBER(SEARCH("JPY",C539)),100,10000))</f>
        <v/>
      </c>
      <c r="Q539" s="14" t="str">
        <f aca="false">IF(OR(C539="",H539="",J539=""),"",ROUND((J539-H539)*P539*IF(D539="Short",-1,1),1))</f>
        <v/>
      </c>
      <c r="R539" s="14" t="str">
        <f aca="false">IF(OR(C539="",H539="",I539=""),"",ROUND(ABS(H539-I539)*P539,1))</f>
        <v/>
      </c>
      <c r="S539" s="15" t="str">
        <f aca="false">IF(OR(R539="",G539="",K539=""),"",R539*K539*G539)</f>
        <v/>
      </c>
      <c r="T539" s="15" t="str">
        <f aca="false">IF(OR(Q539="",G539="",K539=""),"",Q539*K539*G539)</f>
        <v/>
      </c>
      <c r="U539" s="15" t="str">
        <f aca="false">IF(T539="","",T539+N(L539)-N(M539))</f>
        <v/>
      </c>
      <c r="V539" s="16" t="str">
        <f aca="false">IF(OR(U539="",N(S539)=0),"",U539/S539)</f>
        <v/>
      </c>
      <c r="W539" s="13" t="str">
        <f aca="false">IF(U539="","",COUNT($U$7:U539))</f>
        <v/>
      </c>
      <c r="X539" s="17" t="str">
        <f aca="false">IF(U539="","",DATE(YEAR(IF(B539="",A539,B539)),MONTH(IF(B539="",A539,B539)),1))</f>
        <v/>
      </c>
      <c r="Y539" s="15" t="str">
        <f aca="false">IF(U539="","",N($C$3)+SUM($U$7:U539))</f>
        <v/>
      </c>
      <c r="Z539" s="15" t="str">
        <f aca="false">IF(Y539="","",Y539-MAX(N($C$3),MAX($Y$7:Y539)))</f>
        <v/>
      </c>
      <c r="AA539" s="13" t="str">
        <f aca="false">IF(U539="","",IF(U539&gt;0,"Win",IF(U539&lt;0,"Loss","Scratch")))</f>
        <v/>
      </c>
      <c r="AB539" s="18" t="e">
        <f aca="false">IF(W539="",NA(),W539)</f>
        <v>#N/A</v>
      </c>
      <c r="AC539" s="19" t="e">
        <f aca="false">IF(W539="",NA(),Y539)</f>
        <v>#N/A</v>
      </c>
    </row>
    <row r="540" customFormat="false" ht="15" hidden="false" customHeight="false" outlineLevel="0" collapsed="false">
      <c r="A540" s="10"/>
      <c r="B540" s="10"/>
      <c r="C540" s="7"/>
      <c r="D540" s="7"/>
      <c r="E540" s="7"/>
      <c r="F540" s="7"/>
      <c r="G540" s="11"/>
      <c r="H540" s="12"/>
      <c r="I540" s="12"/>
      <c r="J540" s="12"/>
      <c r="K540" s="5"/>
      <c r="L540" s="5"/>
      <c r="M540" s="5"/>
      <c r="N540" s="7"/>
      <c r="O540" s="7"/>
      <c r="P540" s="13" t="str">
        <f aca="false">IF(C540="","",IF(ISNUMBER(SEARCH("JPY",C540)),100,10000))</f>
        <v/>
      </c>
      <c r="Q540" s="14" t="str">
        <f aca="false">IF(OR(C540="",H540="",J540=""),"",ROUND((J540-H540)*P540*IF(D540="Short",-1,1),1))</f>
        <v/>
      </c>
      <c r="R540" s="14" t="str">
        <f aca="false">IF(OR(C540="",H540="",I540=""),"",ROUND(ABS(H540-I540)*P540,1))</f>
        <v/>
      </c>
      <c r="S540" s="15" t="str">
        <f aca="false">IF(OR(R540="",G540="",K540=""),"",R540*K540*G540)</f>
        <v/>
      </c>
      <c r="T540" s="15" t="str">
        <f aca="false">IF(OR(Q540="",G540="",K540=""),"",Q540*K540*G540)</f>
        <v/>
      </c>
      <c r="U540" s="15" t="str">
        <f aca="false">IF(T540="","",T540+N(L540)-N(M540))</f>
        <v/>
      </c>
      <c r="V540" s="16" t="str">
        <f aca="false">IF(OR(U540="",N(S540)=0),"",U540/S540)</f>
        <v/>
      </c>
      <c r="W540" s="13" t="str">
        <f aca="false">IF(U540="","",COUNT($U$7:U540))</f>
        <v/>
      </c>
      <c r="X540" s="17" t="str">
        <f aca="false">IF(U540="","",DATE(YEAR(IF(B540="",A540,B540)),MONTH(IF(B540="",A540,B540)),1))</f>
        <v/>
      </c>
      <c r="Y540" s="15" t="str">
        <f aca="false">IF(U540="","",N($C$3)+SUM($U$7:U540))</f>
        <v/>
      </c>
      <c r="Z540" s="15" t="str">
        <f aca="false">IF(Y540="","",Y540-MAX(N($C$3),MAX($Y$7:Y540)))</f>
        <v/>
      </c>
      <c r="AA540" s="13" t="str">
        <f aca="false">IF(U540="","",IF(U540&gt;0,"Win",IF(U540&lt;0,"Loss","Scratch")))</f>
        <v/>
      </c>
      <c r="AB540" s="18" t="e">
        <f aca="false">IF(W540="",NA(),W540)</f>
        <v>#N/A</v>
      </c>
      <c r="AC540" s="19" t="e">
        <f aca="false">IF(W540="",NA(),Y540)</f>
        <v>#N/A</v>
      </c>
    </row>
    <row r="541" customFormat="false" ht="15" hidden="false" customHeight="false" outlineLevel="0" collapsed="false">
      <c r="A541" s="10"/>
      <c r="B541" s="10"/>
      <c r="C541" s="7"/>
      <c r="D541" s="7"/>
      <c r="E541" s="7"/>
      <c r="F541" s="7"/>
      <c r="G541" s="11"/>
      <c r="H541" s="12"/>
      <c r="I541" s="12"/>
      <c r="J541" s="12"/>
      <c r="K541" s="5"/>
      <c r="L541" s="5"/>
      <c r="M541" s="5"/>
      <c r="N541" s="7"/>
      <c r="O541" s="7"/>
      <c r="P541" s="13" t="str">
        <f aca="false">IF(C541="","",IF(ISNUMBER(SEARCH("JPY",C541)),100,10000))</f>
        <v/>
      </c>
      <c r="Q541" s="14" t="str">
        <f aca="false">IF(OR(C541="",H541="",J541=""),"",ROUND((J541-H541)*P541*IF(D541="Short",-1,1),1))</f>
        <v/>
      </c>
      <c r="R541" s="14" t="str">
        <f aca="false">IF(OR(C541="",H541="",I541=""),"",ROUND(ABS(H541-I541)*P541,1))</f>
        <v/>
      </c>
      <c r="S541" s="15" t="str">
        <f aca="false">IF(OR(R541="",G541="",K541=""),"",R541*K541*G541)</f>
        <v/>
      </c>
      <c r="T541" s="15" t="str">
        <f aca="false">IF(OR(Q541="",G541="",K541=""),"",Q541*K541*G541)</f>
        <v/>
      </c>
      <c r="U541" s="15" t="str">
        <f aca="false">IF(T541="","",T541+N(L541)-N(M541))</f>
        <v/>
      </c>
      <c r="V541" s="16" t="str">
        <f aca="false">IF(OR(U541="",N(S541)=0),"",U541/S541)</f>
        <v/>
      </c>
      <c r="W541" s="13" t="str">
        <f aca="false">IF(U541="","",COUNT($U$7:U541))</f>
        <v/>
      </c>
      <c r="X541" s="17" t="str">
        <f aca="false">IF(U541="","",DATE(YEAR(IF(B541="",A541,B541)),MONTH(IF(B541="",A541,B541)),1))</f>
        <v/>
      </c>
      <c r="Y541" s="15" t="str">
        <f aca="false">IF(U541="","",N($C$3)+SUM($U$7:U541))</f>
        <v/>
      </c>
      <c r="Z541" s="15" t="str">
        <f aca="false">IF(Y541="","",Y541-MAX(N($C$3),MAX($Y$7:Y541)))</f>
        <v/>
      </c>
      <c r="AA541" s="13" t="str">
        <f aca="false">IF(U541="","",IF(U541&gt;0,"Win",IF(U541&lt;0,"Loss","Scratch")))</f>
        <v/>
      </c>
      <c r="AB541" s="18" t="e">
        <f aca="false">IF(W541="",NA(),W541)</f>
        <v>#N/A</v>
      </c>
      <c r="AC541" s="19" t="e">
        <f aca="false">IF(W541="",NA(),Y541)</f>
        <v>#N/A</v>
      </c>
    </row>
    <row r="542" customFormat="false" ht="15" hidden="false" customHeight="false" outlineLevel="0" collapsed="false">
      <c r="A542" s="10"/>
      <c r="B542" s="10"/>
      <c r="C542" s="7"/>
      <c r="D542" s="7"/>
      <c r="E542" s="7"/>
      <c r="F542" s="7"/>
      <c r="G542" s="11"/>
      <c r="H542" s="12"/>
      <c r="I542" s="12"/>
      <c r="J542" s="12"/>
      <c r="K542" s="5"/>
      <c r="L542" s="5"/>
      <c r="M542" s="5"/>
      <c r="N542" s="7"/>
      <c r="O542" s="7"/>
      <c r="P542" s="13" t="str">
        <f aca="false">IF(C542="","",IF(ISNUMBER(SEARCH("JPY",C542)),100,10000))</f>
        <v/>
      </c>
      <c r="Q542" s="14" t="str">
        <f aca="false">IF(OR(C542="",H542="",J542=""),"",ROUND((J542-H542)*P542*IF(D542="Short",-1,1),1))</f>
        <v/>
      </c>
      <c r="R542" s="14" t="str">
        <f aca="false">IF(OR(C542="",H542="",I542=""),"",ROUND(ABS(H542-I542)*P542,1))</f>
        <v/>
      </c>
      <c r="S542" s="15" t="str">
        <f aca="false">IF(OR(R542="",G542="",K542=""),"",R542*K542*G542)</f>
        <v/>
      </c>
      <c r="T542" s="15" t="str">
        <f aca="false">IF(OR(Q542="",G542="",K542=""),"",Q542*K542*G542)</f>
        <v/>
      </c>
      <c r="U542" s="15" t="str">
        <f aca="false">IF(T542="","",T542+N(L542)-N(M542))</f>
        <v/>
      </c>
      <c r="V542" s="16" t="str">
        <f aca="false">IF(OR(U542="",N(S542)=0),"",U542/S542)</f>
        <v/>
      </c>
      <c r="W542" s="13" t="str">
        <f aca="false">IF(U542="","",COUNT($U$7:U542))</f>
        <v/>
      </c>
      <c r="X542" s="17" t="str">
        <f aca="false">IF(U542="","",DATE(YEAR(IF(B542="",A542,B542)),MONTH(IF(B542="",A542,B542)),1))</f>
        <v/>
      </c>
      <c r="Y542" s="15" t="str">
        <f aca="false">IF(U542="","",N($C$3)+SUM($U$7:U542))</f>
        <v/>
      </c>
      <c r="Z542" s="15" t="str">
        <f aca="false">IF(Y542="","",Y542-MAX(N($C$3),MAX($Y$7:Y542)))</f>
        <v/>
      </c>
      <c r="AA542" s="13" t="str">
        <f aca="false">IF(U542="","",IF(U542&gt;0,"Win",IF(U542&lt;0,"Loss","Scratch")))</f>
        <v/>
      </c>
      <c r="AB542" s="18" t="e">
        <f aca="false">IF(W542="",NA(),W542)</f>
        <v>#N/A</v>
      </c>
      <c r="AC542" s="19" t="e">
        <f aca="false">IF(W542="",NA(),Y542)</f>
        <v>#N/A</v>
      </c>
    </row>
    <row r="543" customFormat="false" ht="15" hidden="false" customHeight="false" outlineLevel="0" collapsed="false">
      <c r="A543" s="10"/>
      <c r="B543" s="10"/>
      <c r="C543" s="7"/>
      <c r="D543" s="7"/>
      <c r="E543" s="7"/>
      <c r="F543" s="7"/>
      <c r="G543" s="11"/>
      <c r="H543" s="12"/>
      <c r="I543" s="12"/>
      <c r="J543" s="12"/>
      <c r="K543" s="5"/>
      <c r="L543" s="5"/>
      <c r="M543" s="5"/>
      <c r="N543" s="7"/>
      <c r="O543" s="7"/>
      <c r="P543" s="13" t="str">
        <f aca="false">IF(C543="","",IF(ISNUMBER(SEARCH("JPY",C543)),100,10000))</f>
        <v/>
      </c>
      <c r="Q543" s="14" t="str">
        <f aca="false">IF(OR(C543="",H543="",J543=""),"",ROUND((J543-H543)*P543*IF(D543="Short",-1,1),1))</f>
        <v/>
      </c>
      <c r="R543" s="14" t="str">
        <f aca="false">IF(OR(C543="",H543="",I543=""),"",ROUND(ABS(H543-I543)*P543,1))</f>
        <v/>
      </c>
      <c r="S543" s="15" t="str">
        <f aca="false">IF(OR(R543="",G543="",K543=""),"",R543*K543*G543)</f>
        <v/>
      </c>
      <c r="T543" s="15" t="str">
        <f aca="false">IF(OR(Q543="",G543="",K543=""),"",Q543*K543*G543)</f>
        <v/>
      </c>
      <c r="U543" s="15" t="str">
        <f aca="false">IF(T543="","",T543+N(L543)-N(M543))</f>
        <v/>
      </c>
      <c r="V543" s="16" t="str">
        <f aca="false">IF(OR(U543="",N(S543)=0),"",U543/S543)</f>
        <v/>
      </c>
      <c r="W543" s="13" t="str">
        <f aca="false">IF(U543="","",COUNT($U$7:U543))</f>
        <v/>
      </c>
      <c r="X543" s="17" t="str">
        <f aca="false">IF(U543="","",DATE(YEAR(IF(B543="",A543,B543)),MONTH(IF(B543="",A543,B543)),1))</f>
        <v/>
      </c>
      <c r="Y543" s="15" t="str">
        <f aca="false">IF(U543="","",N($C$3)+SUM($U$7:U543))</f>
        <v/>
      </c>
      <c r="Z543" s="15" t="str">
        <f aca="false">IF(Y543="","",Y543-MAX(N($C$3),MAX($Y$7:Y543)))</f>
        <v/>
      </c>
      <c r="AA543" s="13" t="str">
        <f aca="false">IF(U543="","",IF(U543&gt;0,"Win",IF(U543&lt;0,"Loss","Scratch")))</f>
        <v/>
      </c>
      <c r="AB543" s="18" t="e">
        <f aca="false">IF(W543="",NA(),W543)</f>
        <v>#N/A</v>
      </c>
      <c r="AC543" s="19" t="e">
        <f aca="false">IF(W543="",NA(),Y543)</f>
        <v>#N/A</v>
      </c>
    </row>
    <row r="544" customFormat="false" ht="15" hidden="false" customHeight="false" outlineLevel="0" collapsed="false">
      <c r="A544" s="10"/>
      <c r="B544" s="10"/>
      <c r="C544" s="7"/>
      <c r="D544" s="7"/>
      <c r="E544" s="7"/>
      <c r="F544" s="7"/>
      <c r="G544" s="11"/>
      <c r="H544" s="12"/>
      <c r="I544" s="12"/>
      <c r="J544" s="12"/>
      <c r="K544" s="5"/>
      <c r="L544" s="5"/>
      <c r="M544" s="5"/>
      <c r="N544" s="7"/>
      <c r="O544" s="7"/>
      <c r="P544" s="13" t="str">
        <f aca="false">IF(C544="","",IF(ISNUMBER(SEARCH("JPY",C544)),100,10000))</f>
        <v/>
      </c>
      <c r="Q544" s="14" t="str">
        <f aca="false">IF(OR(C544="",H544="",J544=""),"",ROUND((J544-H544)*P544*IF(D544="Short",-1,1),1))</f>
        <v/>
      </c>
      <c r="R544" s="14" t="str">
        <f aca="false">IF(OR(C544="",H544="",I544=""),"",ROUND(ABS(H544-I544)*P544,1))</f>
        <v/>
      </c>
      <c r="S544" s="15" t="str">
        <f aca="false">IF(OR(R544="",G544="",K544=""),"",R544*K544*G544)</f>
        <v/>
      </c>
      <c r="T544" s="15" t="str">
        <f aca="false">IF(OR(Q544="",G544="",K544=""),"",Q544*K544*G544)</f>
        <v/>
      </c>
      <c r="U544" s="15" t="str">
        <f aca="false">IF(T544="","",T544+N(L544)-N(M544))</f>
        <v/>
      </c>
      <c r="V544" s="16" t="str">
        <f aca="false">IF(OR(U544="",N(S544)=0),"",U544/S544)</f>
        <v/>
      </c>
      <c r="W544" s="13" t="str">
        <f aca="false">IF(U544="","",COUNT($U$7:U544))</f>
        <v/>
      </c>
      <c r="X544" s="17" t="str">
        <f aca="false">IF(U544="","",DATE(YEAR(IF(B544="",A544,B544)),MONTH(IF(B544="",A544,B544)),1))</f>
        <v/>
      </c>
      <c r="Y544" s="15" t="str">
        <f aca="false">IF(U544="","",N($C$3)+SUM($U$7:U544))</f>
        <v/>
      </c>
      <c r="Z544" s="15" t="str">
        <f aca="false">IF(Y544="","",Y544-MAX(N($C$3),MAX($Y$7:Y544)))</f>
        <v/>
      </c>
      <c r="AA544" s="13" t="str">
        <f aca="false">IF(U544="","",IF(U544&gt;0,"Win",IF(U544&lt;0,"Loss","Scratch")))</f>
        <v/>
      </c>
      <c r="AB544" s="18" t="e">
        <f aca="false">IF(W544="",NA(),W544)</f>
        <v>#N/A</v>
      </c>
      <c r="AC544" s="19" t="e">
        <f aca="false">IF(W544="",NA(),Y544)</f>
        <v>#N/A</v>
      </c>
    </row>
    <row r="545" customFormat="false" ht="15" hidden="false" customHeight="false" outlineLevel="0" collapsed="false">
      <c r="A545" s="10"/>
      <c r="B545" s="10"/>
      <c r="C545" s="7"/>
      <c r="D545" s="7"/>
      <c r="E545" s="7"/>
      <c r="F545" s="7"/>
      <c r="G545" s="11"/>
      <c r="H545" s="12"/>
      <c r="I545" s="12"/>
      <c r="J545" s="12"/>
      <c r="K545" s="5"/>
      <c r="L545" s="5"/>
      <c r="M545" s="5"/>
      <c r="N545" s="7"/>
      <c r="O545" s="7"/>
      <c r="P545" s="13" t="str">
        <f aca="false">IF(C545="","",IF(ISNUMBER(SEARCH("JPY",C545)),100,10000))</f>
        <v/>
      </c>
      <c r="Q545" s="14" t="str">
        <f aca="false">IF(OR(C545="",H545="",J545=""),"",ROUND((J545-H545)*P545*IF(D545="Short",-1,1),1))</f>
        <v/>
      </c>
      <c r="R545" s="14" t="str">
        <f aca="false">IF(OR(C545="",H545="",I545=""),"",ROUND(ABS(H545-I545)*P545,1))</f>
        <v/>
      </c>
      <c r="S545" s="15" t="str">
        <f aca="false">IF(OR(R545="",G545="",K545=""),"",R545*K545*G545)</f>
        <v/>
      </c>
      <c r="T545" s="15" t="str">
        <f aca="false">IF(OR(Q545="",G545="",K545=""),"",Q545*K545*G545)</f>
        <v/>
      </c>
      <c r="U545" s="15" t="str">
        <f aca="false">IF(T545="","",T545+N(L545)-N(M545))</f>
        <v/>
      </c>
      <c r="V545" s="16" t="str">
        <f aca="false">IF(OR(U545="",N(S545)=0),"",U545/S545)</f>
        <v/>
      </c>
      <c r="W545" s="13" t="str">
        <f aca="false">IF(U545="","",COUNT($U$7:U545))</f>
        <v/>
      </c>
      <c r="X545" s="17" t="str">
        <f aca="false">IF(U545="","",DATE(YEAR(IF(B545="",A545,B545)),MONTH(IF(B545="",A545,B545)),1))</f>
        <v/>
      </c>
      <c r="Y545" s="15" t="str">
        <f aca="false">IF(U545="","",N($C$3)+SUM($U$7:U545))</f>
        <v/>
      </c>
      <c r="Z545" s="15" t="str">
        <f aca="false">IF(Y545="","",Y545-MAX(N($C$3),MAX($Y$7:Y545)))</f>
        <v/>
      </c>
      <c r="AA545" s="13" t="str">
        <f aca="false">IF(U545="","",IF(U545&gt;0,"Win",IF(U545&lt;0,"Loss","Scratch")))</f>
        <v/>
      </c>
      <c r="AB545" s="18" t="e">
        <f aca="false">IF(W545="",NA(),W545)</f>
        <v>#N/A</v>
      </c>
      <c r="AC545" s="19" t="e">
        <f aca="false">IF(W545="",NA(),Y545)</f>
        <v>#N/A</v>
      </c>
    </row>
    <row r="546" customFormat="false" ht="15" hidden="false" customHeight="false" outlineLevel="0" collapsed="false">
      <c r="A546" s="10"/>
      <c r="B546" s="10"/>
      <c r="C546" s="7"/>
      <c r="D546" s="7"/>
      <c r="E546" s="7"/>
      <c r="F546" s="7"/>
      <c r="G546" s="11"/>
      <c r="H546" s="12"/>
      <c r="I546" s="12"/>
      <c r="J546" s="12"/>
      <c r="K546" s="5"/>
      <c r="L546" s="5"/>
      <c r="M546" s="5"/>
      <c r="N546" s="7"/>
      <c r="O546" s="7"/>
      <c r="P546" s="13" t="str">
        <f aca="false">IF(C546="","",IF(ISNUMBER(SEARCH("JPY",C546)),100,10000))</f>
        <v/>
      </c>
      <c r="Q546" s="14" t="str">
        <f aca="false">IF(OR(C546="",H546="",J546=""),"",ROUND((J546-H546)*P546*IF(D546="Short",-1,1),1))</f>
        <v/>
      </c>
      <c r="R546" s="14" t="str">
        <f aca="false">IF(OR(C546="",H546="",I546=""),"",ROUND(ABS(H546-I546)*P546,1))</f>
        <v/>
      </c>
      <c r="S546" s="15" t="str">
        <f aca="false">IF(OR(R546="",G546="",K546=""),"",R546*K546*G546)</f>
        <v/>
      </c>
      <c r="T546" s="15" t="str">
        <f aca="false">IF(OR(Q546="",G546="",K546=""),"",Q546*K546*G546)</f>
        <v/>
      </c>
      <c r="U546" s="15" t="str">
        <f aca="false">IF(T546="","",T546+N(L546)-N(M546))</f>
        <v/>
      </c>
      <c r="V546" s="16" t="str">
        <f aca="false">IF(OR(U546="",N(S546)=0),"",U546/S546)</f>
        <v/>
      </c>
      <c r="W546" s="13" t="str">
        <f aca="false">IF(U546="","",COUNT($U$7:U546))</f>
        <v/>
      </c>
      <c r="X546" s="17" t="str">
        <f aca="false">IF(U546="","",DATE(YEAR(IF(B546="",A546,B546)),MONTH(IF(B546="",A546,B546)),1))</f>
        <v/>
      </c>
      <c r="Y546" s="15" t="str">
        <f aca="false">IF(U546="","",N($C$3)+SUM($U$7:U546))</f>
        <v/>
      </c>
      <c r="Z546" s="15" t="str">
        <f aca="false">IF(Y546="","",Y546-MAX(N($C$3),MAX($Y$7:Y546)))</f>
        <v/>
      </c>
      <c r="AA546" s="13" t="str">
        <f aca="false">IF(U546="","",IF(U546&gt;0,"Win",IF(U546&lt;0,"Loss","Scratch")))</f>
        <v/>
      </c>
      <c r="AB546" s="18" t="e">
        <f aca="false">IF(W546="",NA(),W546)</f>
        <v>#N/A</v>
      </c>
      <c r="AC546" s="19" t="e">
        <f aca="false">IF(W546="",NA(),Y546)</f>
        <v>#N/A</v>
      </c>
    </row>
    <row r="547" customFormat="false" ht="15" hidden="false" customHeight="false" outlineLevel="0" collapsed="false">
      <c r="A547" s="10"/>
      <c r="B547" s="10"/>
      <c r="C547" s="7"/>
      <c r="D547" s="7"/>
      <c r="E547" s="7"/>
      <c r="F547" s="7"/>
      <c r="G547" s="11"/>
      <c r="H547" s="12"/>
      <c r="I547" s="12"/>
      <c r="J547" s="12"/>
      <c r="K547" s="5"/>
      <c r="L547" s="5"/>
      <c r="M547" s="5"/>
      <c r="N547" s="7"/>
      <c r="O547" s="7"/>
      <c r="P547" s="13" t="str">
        <f aca="false">IF(C547="","",IF(ISNUMBER(SEARCH("JPY",C547)),100,10000))</f>
        <v/>
      </c>
      <c r="Q547" s="14" t="str">
        <f aca="false">IF(OR(C547="",H547="",J547=""),"",ROUND((J547-H547)*P547*IF(D547="Short",-1,1),1))</f>
        <v/>
      </c>
      <c r="R547" s="14" t="str">
        <f aca="false">IF(OR(C547="",H547="",I547=""),"",ROUND(ABS(H547-I547)*P547,1))</f>
        <v/>
      </c>
      <c r="S547" s="15" t="str">
        <f aca="false">IF(OR(R547="",G547="",K547=""),"",R547*K547*G547)</f>
        <v/>
      </c>
      <c r="T547" s="15" t="str">
        <f aca="false">IF(OR(Q547="",G547="",K547=""),"",Q547*K547*G547)</f>
        <v/>
      </c>
      <c r="U547" s="15" t="str">
        <f aca="false">IF(T547="","",T547+N(L547)-N(M547))</f>
        <v/>
      </c>
      <c r="V547" s="16" t="str">
        <f aca="false">IF(OR(U547="",N(S547)=0),"",U547/S547)</f>
        <v/>
      </c>
      <c r="W547" s="13" t="str">
        <f aca="false">IF(U547="","",COUNT($U$7:U547))</f>
        <v/>
      </c>
      <c r="X547" s="17" t="str">
        <f aca="false">IF(U547="","",DATE(YEAR(IF(B547="",A547,B547)),MONTH(IF(B547="",A547,B547)),1))</f>
        <v/>
      </c>
      <c r="Y547" s="15" t="str">
        <f aca="false">IF(U547="","",N($C$3)+SUM($U$7:U547))</f>
        <v/>
      </c>
      <c r="Z547" s="15" t="str">
        <f aca="false">IF(Y547="","",Y547-MAX(N($C$3),MAX($Y$7:Y547)))</f>
        <v/>
      </c>
      <c r="AA547" s="13" t="str">
        <f aca="false">IF(U547="","",IF(U547&gt;0,"Win",IF(U547&lt;0,"Loss","Scratch")))</f>
        <v/>
      </c>
      <c r="AB547" s="18" t="e">
        <f aca="false">IF(W547="",NA(),W547)</f>
        <v>#N/A</v>
      </c>
      <c r="AC547" s="19" t="e">
        <f aca="false">IF(W547="",NA(),Y547)</f>
        <v>#N/A</v>
      </c>
    </row>
    <row r="548" customFormat="false" ht="15" hidden="false" customHeight="false" outlineLevel="0" collapsed="false">
      <c r="A548" s="10"/>
      <c r="B548" s="10"/>
      <c r="C548" s="7"/>
      <c r="D548" s="7"/>
      <c r="E548" s="7"/>
      <c r="F548" s="7"/>
      <c r="G548" s="11"/>
      <c r="H548" s="12"/>
      <c r="I548" s="12"/>
      <c r="J548" s="12"/>
      <c r="K548" s="5"/>
      <c r="L548" s="5"/>
      <c r="M548" s="5"/>
      <c r="N548" s="7"/>
      <c r="O548" s="7"/>
      <c r="P548" s="13" t="str">
        <f aca="false">IF(C548="","",IF(ISNUMBER(SEARCH("JPY",C548)),100,10000))</f>
        <v/>
      </c>
      <c r="Q548" s="14" t="str">
        <f aca="false">IF(OR(C548="",H548="",J548=""),"",ROUND((J548-H548)*P548*IF(D548="Short",-1,1),1))</f>
        <v/>
      </c>
      <c r="R548" s="14" t="str">
        <f aca="false">IF(OR(C548="",H548="",I548=""),"",ROUND(ABS(H548-I548)*P548,1))</f>
        <v/>
      </c>
      <c r="S548" s="15" t="str">
        <f aca="false">IF(OR(R548="",G548="",K548=""),"",R548*K548*G548)</f>
        <v/>
      </c>
      <c r="T548" s="15" t="str">
        <f aca="false">IF(OR(Q548="",G548="",K548=""),"",Q548*K548*G548)</f>
        <v/>
      </c>
      <c r="U548" s="15" t="str">
        <f aca="false">IF(T548="","",T548+N(L548)-N(M548))</f>
        <v/>
      </c>
      <c r="V548" s="16" t="str">
        <f aca="false">IF(OR(U548="",N(S548)=0),"",U548/S548)</f>
        <v/>
      </c>
      <c r="W548" s="13" t="str">
        <f aca="false">IF(U548="","",COUNT($U$7:U548))</f>
        <v/>
      </c>
      <c r="X548" s="17" t="str">
        <f aca="false">IF(U548="","",DATE(YEAR(IF(B548="",A548,B548)),MONTH(IF(B548="",A548,B548)),1))</f>
        <v/>
      </c>
      <c r="Y548" s="15" t="str">
        <f aca="false">IF(U548="","",N($C$3)+SUM($U$7:U548))</f>
        <v/>
      </c>
      <c r="Z548" s="15" t="str">
        <f aca="false">IF(Y548="","",Y548-MAX(N($C$3),MAX($Y$7:Y548)))</f>
        <v/>
      </c>
      <c r="AA548" s="13" t="str">
        <f aca="false">IF(U548="","",IF(U548&gt;0,"Win",IF(U548&lt;0,"Loss","Scratch")))</f>
        <v/>
      </c>
      <c r="AB548" s="18" t="e">
        <f aca="false">IF(W548="",NA(),W548)</f>
        <v>#N/A</v>
      </c>
      <c r="AC548" s="19" t="e">
        <f aca="false">IF(W548="",NA(),Y548)</f>
        <v>#N/A</v>
      </c>
    </row>
    <row r="549" customFormat="false" ht="15" hidden="false" customHeight="false" outlineLevel="0" collapsed="false">
      <c r="A549" s="10"/>
      <c r="B549" s="10"/>
      <c r="C549" s="7"/>
      <c r="D549" s="7"/>
      <c r="E549" s="7"/>
      <c r="F549" s="7"/>
      <c r="G549" s="11"/>
      <c r="H549" s="12"/>
      <c r="I549" s="12"/>
      <c r="J549" s="12"/>
      <c r="K549" s="5"/>
      <c r="L549" s="5"/>
      <c r="M549" s="5"/>
      <c r="N549" s="7"/>
      <c r="O549" s="7"/>
      <c r="P549" s="13" t="str">
        <f aca="false">IF(C549="","",IF(ISNUMBER(SEARCH("JPY",C549)),100,10000))</f>
        <v/>
      </c>
      <c r="Q549" s="14" t="str">
        <f aca="false">IF(OR(C549="",H549="",J549=""),"",ROUND((J549-H549)*P549*IF(D549="Short",-1,1),1))</f>
        <v/>
      </c>
      <c r="R549" s="14" t="str">
        <f aca="false">IF(OR(C549="",H549="",I549=""),"",ROUND(ABS(H549-I549)*P549,1))</f>
        <v/>
      </c>
      <c r="S549" s="15" t="str">
        <f aca="false">IF(OR(R549="",G549="",K549=""),"",R549*K549*G549)</f>
        <v/>
      </c>
      <c r="T549" s="15" t="str">
        <f aca="false">IF(OR(Q549="",G549="",K549=""),"",Q549*K549*G549)</f>
        <v/>
      </c>
      <c r="U549" s="15" t="str">
        <f aca="false">IF(T549="","",T549+N(L549)-N(M549))</f>
        <v/>
      </c>
      <c r="V549" s="16" t="str">
        <f aca="false">IF(OR(U549="",N(S549)=0),"",U549/S549)</f>
        <v/>
      </c>
      <c r="W549" s="13" t="str">
        <f aca="false">IF(U549="","",COUNT($U$7:U549))</f>
        <v/>
      </c>
      <c r="X549" s="17" t="str">
        <f aca="false">IF(U549="","",DATE(YEAR(IF(B549="",A549,B549)),MONTH(IF(B549="",A549,B549)),1))</f>
        <v/>
      </c>
      <c r="Y549" s="15" t="str">
        <f aca="false">IF(U549="","",N($C$3)+SUM($U$7:U549))</f>
        <v/>
      </c>
      <c r="Z549" s="15" t="str">
        <f aca="false">IF(Y549="","",Y549-MAX(N($C$3),MAX($Y$7:Y549)))</f>
        <v/>
      </c>
      <c r="AA549" s="13" t="str">
        <f aca="false">IF(U549="","",IF(U549&gt;0,"Win",IF(U549&lt;0,"Loss","Scratch")))</f>
        <v/>
      </c>
      <c r="AB549" s="18" t="e">
        <f aca="false">IF(W549="",NA(),W549)</f>
        <v>#N/A</v>
      </c>
      <c r="AC549" s="19" t="e">
        <f aca="false">IF(W549="",NA(),Y549)</f>
        <v>#N/A</v>
      </c>
    </row>
    <row r="550" customFormat="false" ht="15" hidden="false" customHeight="false" outlineLevel="0" collapsed="false">
      <c r="A550" s="10"/>
      <c r="B550" s="10"/>
      <c r="C550" s="7"/>
      <c r="D550" s="7"/>
      <c r="E550" s="7"/>
      <c r="F550" s="7"/>
      <c r="G550" s="11"/>
      <c r="H550" s="12"/>
      <c r="I550" s="12"/>
      <c r="J550" s="12"/>
      <c r="K550" s="5"/>
      <c r="L550" s="5"/>
      <c r="M550" s="5"/>
      <c r="N550" s="7"/>
      <c r="O550" s="7"/>
      <c r="P550" s="13" t="str">
        <f aca="false">IF(C550="","",IF(ISNUMBER(SEARCH("JPY",C550)),100,10000))</f>
        <v/>
      </c>
      <c r="Q550" s="14" t="str">
        <f aca="false">IF(OR(C550="",H550="",J550=""),"",ROUND((J550-H550)*P550*IF(D550="Short",-1,1),1))</f>
        <v/>
      </c>
      <c r="R550" s="14" t="str">
        <f aca="false">IF(OR(C550="",H550="",I550=""),"",ROUND(ABS(H550-I550)*P550,1))</f>
        <v/>
      </c>
      <c r="S550" s="15" t="str">
        <f aca="false">IF(OR(R550="",G550="",K550=""),"",R550*K550*G550)</f>
        <v/>
      </c>
      <c r="T550" s="15" t="str">
        <f aca="false">IF(OR(Q550="",G550="",K550=""),"",Q550*K550*G550)</f>
        <v/>
      </c>
      <c r="U550" s="15" t="str">
        <f aca="false">IF(T550="","",T550+N(L550)-N(M550))</f>
        <v/>
      </c>
      <c r="V550" s="16" t="str">
        <f aca="false">IF(OR(U550="",N(S550)=0),"",U550/S550)</f>
        <v/>
      </c>
      <c r="W550" s="13" t="str">
        <f aca="false">IF(U550="","",COUNT($U$7:U550))</f>
        <v/>
      </c>
      <c r="X550" s="17" t="str">
        <f aca="false">IF(U550="","",DATE(YEAR(IF(B550="",A550,B550)),MONTH(IF(B550="",A550,B550)),1))</f>
        <v/>
      </c>
      <c r="Y550" s="15" t="str">
        <f aca="false">IF(U550="","",N($C$3)+SUM($U$7:U550))</f>
        <v/>
      </c>
      <c r="Z550" s="15" t="str">
        <f aca="false">IF(Y550="","",Y550-MAX(N($C$3),MAX($Y$7:Y550)))</f>
        <v/>
      </c>
      <c r="AA550" s="13" t="str">
        <f aca="false">IF(U550="","",IF(U550&gt;0,"Win",IF(U550&lt;0,"Loss","Scratch")))</f>
        <v/>
      </c>
      <c r="AB550" s="18" t="e">
        <f aca="false">IF(W550="",NA(),W550)</f>
        <v>#N/A</v>
      </c>
      <c r="AC550" s="19" t="e">
        <f aca="false">IF(W550="",NA(),Y550)</f>
        <v>#N/A</v>
      </c>
    </row>
    <row r="551" customFormat="false" ht="15" hidden="false" customHeight="false" outlineLevel="0" collapsed="false">
      <c r="A551" s="10"/>
      <c r="B551" s="10"/>
      <c r="C551" s="7"/>
      <c r="D551" s="7"/>
      <c r="E551" s="7"/>
      <c r="F551" s="7"/>
      <c r="G551" s="11"/>
      <c r="H551" s="12"/>
      <c r="I551" s="12"/>
      <c r="J551" s="12"/>
      <c r="K551" s="5"/>
      <c r="L551" s="5"/>
      <c r="M551" s="5"/>
      <c r="N551" s="7"/>
      <c r="O551" s="7"/>
      <c r="P551" s="13" t="str">
        <f aca="false">IF(C551="","",IF(ISNUMBER(SEARCH("JPY",C551)),100,10000))</f>
        <v/>
      </c>
      <c r="Q551" s="14" t="str">
        <f aca="false">IF(OR(C551="",H551="",J551=""),"",ROUND((J551-H551)*P551*IF(D551="Short",-1,1),1))</f>
        <v/>
      </c>
      <c r="R551" s="14" t="str">
        <f aca="false">IF(OR(C551="",H551="",I551=""),"",ROUND(ABS(H551-I551)*P551,1))</f>
        <v/>
      </c>
      <c r="S551" s="15" t="str">
        <f aca="false">IF(OR(R551="",G551="",K551=""),"",R551*K551*G551)</f>
        <v/>
      </c>
      <c r="T551" s="15" t="str">
        <f aca="false">IF(OR(Q551="",G551="",K551=""),"",Q551*K551*G551)</f>
        <v/>
      </c>
      <c r="U551" s="15" t="str">
        <f aca="false">IF(T551="","",T551+N(L551)-N(M551))</f>
        <v/>
      </c>
      <c r="V551" s="16" t="str">
        <f aca="false">IF(OR(U551="",N(S551)=0),"",U551/S551)</f>
        <v/>
      </c>
      <c r="W551" s="13" t="str">
        <f aca="false">IF(U551="","",COUNT($U$7:U551))</f>
        <v/>
      </c>
      <c r="X551" s="17" t="str">
        <f aca="false">IF(U551="","",DATE(YEAR(IF(B551="",A551,B551)),MONTH(IF(B551="",A551,B551)),1))</f>
        <v/>
      </c>
      <c r="Y551" s="15" t="str">
        <f aca="false">IF(U551="","",N($C$3)+SUM($U$7:U551))</f>
        <v/>
      </c>
      <c r="Z551" s="15" t="str">
        <f aca="false">IF(Y551="","",Y551-MAX(N($C$3),MAX($Y$7:Y551)))</f>
        <v/>
      </c>
      <c r="AA551" s="13" t="str">
        <f aca="false">IF(U551="","",IF(U551&gt;0,"Win",IF(U551&lt;0,"Loss","Scratch")))</f>
        <v/>
      </c>
      <c r="AB551" s="18" t="e">
        <f aca="false">IF(W551="",NA(),W551)</f>
        <v>#N/A</v>
      </c>
      <c r="AC551" s="19" t="e">
        <f aca="false">IF(W551="",NA(),Y551)</f>
        <v>#N/A</v>
      </c>
    </row>
    <row r="552" customFormat="false" ht="15" hidden="false" customHeight="false" outlineLevel="0" collapsed="false">
      <c r="A552" s="10"/>
      <c r="B552" s="10"/>
      <c r="C552" s="7"/>
      <c r="D552" s="7"/>
      <c r="E552" s="7"/>
      <c r="F552" s="7"/>
      <c r="G552" s="11"/>
      <c r="H552" s="12"/>
      <c r="I552" s="12"/>
      <c r="J552" s="12"/>
      <c r="K552" s="5"/>
      <c r="L552" s="5"/>
      <c r="M552" s="5"/>
      <c r="N552" s="7"/>
      <c r="O552" s="7"/>
      <c r="P552" s="13" t="str">
        <f aca="false">IF(C552="","",IF(ISNUMBER(SEARCH("JPY",C552)),100,10000))</f>
        <v/>
      </c>
      <c r="Q552" s="14" t="str">
        <f aca="false">IF(OR(C552="",H552="",J552=""),"",ROUND((J552-H552)*P552*IF(D552="Short",-1,1),1))</f>
        <v/>
      </c>
      <c r="R552" s="14" t="str">
        <f aca="false">IF(OR(C552="",H552="",I552=""),"",ROUND(ABS(H552-I552)*P552,1))</f>
        <v/>
      </c>
      <c r="S552" s="15" t="str">
        <f aca="false">IF(OR(R552="",G552="",K552=""),"",R552*K552*G552)</f>
        <v/>
      </c>
      <c r="T552" s="15" t="str">
        <f aca="false">IF(OR(Q552="",G552="",K552=""),"",Q552*K552*G552)</f>
        <v/>
      </c>
      <c r="U552" s="15" t="str">
        <f aca="false">IF(T552="","",T552+N(L552)-N(M552))</f>
        <v/>
      </c>
      <c r="V552" s="16" t="str">
        <f aca="false">IF(OR(U552="",N(S552)=0),"",U552/S552)</f>
        <v/>
      </c>
      <c r="W552" s="13" t="str">
        <f aca="false">IF(U552="","",COUNT($U$7:U552))</f>
        <v/>
      </c>
      <c r="X552" s="17" t="str">
        <f aca="false">IF(U552="","",DATE(YEAR(IF(B552="",A552,B552)),MONTH(IF(B552="",A552,B552)),1))</f>
        <v/>
      </c>
      <c r="Y552" s="15" t="str">
        <f aca="false">IF(U552="","",N($C$3)+SUM($U$7:U552))</f>
        <v/>
      </c>
      <c r="Z552" s="15" t="str">
        <f aca="false">IF(Y552="","",Y552-MAX(N($C$3),MAX($Y$7:Y552)))</f>
        <v/>
      </c>
      <c r="AA552" s="13" t="str">
        <f aca="false">IF(U552="","",IF(U552&gt;0,"Win",IF(U552&lt;0,"Loss","Scratch")))</f>
        <v/>
      </c>
      <c r="AB552" s="18" t="e">
        <f aca="false">IF(W552="",NA(),W552)</f>
        <v>#N/A</v>
      </c>
      <c r="AC552" s="19" t="e">
        <f aca="false">IF(W552="",NA(),Y552)</f>
        <v>#N/A</v>
      </c>
    </row>
    <row r="553" customFormat="false" ht="15" hidden="false" customHeight="false" outlineLevel="0" collapsed="false">
      <c r="A553" s="10"/>
      <c r="B553" s="10"/>
      <c r="C553" s="7"/>
      <c r="D553" s="7"/>
      <c r="E553" s="7"/>
      <c r="F553" s="7"/>
      <c r="G553" s="11"/>
      <c r="H553" s="12"/>
      <c r="I553" s="12"/>
      <c r="J553" s="12"/>
      <c r="K553" s="5"/>
      <c r="L553" s="5"/>
      <c r="M553" s="5"/>
      <c r="N553" s="7"/>
      <c r="O553" s="7"/>
      <c r="P553" s="13" t="str">
        <f aca="false">IF(C553="","",IF(ISNUMBER(SEARCH("JPY",C553)),100,10000))</f>
        <v/>
      </c>
      <c r="Q553" s="14" t="str">
        <f aca="false">IF(OR(C553="",H553="",J553=""),"",ROUND((J553-H553)*P553*IF(D553="Short",-1,1),1))</f>
        <v/>
      </c>
      <c r="R553" s="14" t="str">
        <f aca="false">IF(OR(C553="",H553="",I553=""),"",ROUND(ABS(H553-I553)*P553,1))</f>
        <v/>
      </c>
      <c r="S553" s="15" t="str">
        <f aca="false">IF(OR(R553="",G553="",K553=""),"",R553*K553*G553)</f>
        <v/>
      </c>
      <c r="T553" s="15" t="str">
        <f aca="false">IF(OR(Q553="",G553="",K553=""),"",Q553*K553*G553)</f>
        <v/>
      </c>
      <c r="U553" s="15" t="str">
        <f aca="false">IF(T553="","",T553+N(L553)-N(M553))</f>
        <v/>
      </c>
      <c r="V553" s="16" t="str">
        <f aca="false">IF(OR(U553="",N(S553)=0),"",U553/S553)</f>
        <v/>
      </c>
      <c r="W553" s="13" t="str">
        <f aca="false">IF(U553="","",COUNT($U$7:U553))</f>
        <v/>
      </c>
      <c r="X553" s="17" t="str">
        <f aca="false">IF(U553="","",DATE(YEAR(IF(B553="",A553,B553)),MONTH(IF(B553="",A553,B553)),1))</f>
        <v/>
      </c>
      <c r="Y553" s="15" t="str">
        <f aca="false">IF(U553="","",N($C$3)+SUM($U$7:U553))</f>
        <v/>
      </c>
      <c r="Z553" s="15" t="str">
        <f aca="false">IF(Y553="","",Y553-MAX(N($C$3),MAX($Y$7:Y553)))</f>
        <v/>
      </c>
      <c r="AA553" s="13" t="str">
        <f aca="false">IF(U553="","",IF(U553&gt;0,"Win",IF(U553&lt;0,"Loss","Scratch")))</f>
        <v/>
      </c>
      <c r="AB553" s="18" t="e">
        <f aca="false">IF(W553="",NA(),W553)</f>
        <v>#N/A</v>
      </c>
      <c r="AC553" s="19" t="e">
        <f aca="false">IF(W553="",NA(),Y553)</f>
        <v>#N/A</v>
      </c>
    </row>
    <row r="554" customFormat="false" ht="15" hidden="false" customHeight="false" outlineLevel="0" collapsed="false">
      <c r="A554" s="10"/>
      <c r="B554" s="10"/>
      <c r="C554" s="7"/>
      <c r="D554" s="7"/>
      <c r="E554" s="7"/>
      <c r="F554" s="7"/>
      <c r="G554" s="11"/>
      <c r="H554" s="12"/>
      <c r="I554" s="12"/>
      <c r="J554" s="12"/>
      <c r="K554" s="5"/>
      <c r="L554" s="5"/>
      <c r="M554" s="5"/>
      <c r="N554" s="7"/>
      <c r="O554" s="7"/>
      <c r="P554" s="13" t="str">
        <f aca="false">IF(C554="","",IF(ISNUMBER(SEARCH("JPY",C554)),100,10000))</f>
        <v/>
      </c>
      <c r="Q554" s="14" t="str">
        <f aca="false">IF(OR(C554="",H554="",J554=""),"",ROUND((J554-H554)*P554*IF(D554="Short",-1,1),1))</f>
        <v/>
      </c>
      <c r="R554" s="14" t="str">
        <f aca="false">IF(OR(C554="",H554="",I554=""),"",ROUND(ABS(H554-I554)*P554,1))</f>
        <v/>
      </c>
      <c r="S554" s="15" t="str">
        <f aca="false">IF(OR(R554="",G554="",K554=""),"",R554*K554*G554)</f>
        <v/>
      </c>
      <c r="T554" s="15" t="str">
        <f aca="false">IF(OR(Q554="",G554="",K554=""),"",Q554*K554*G554)</f>
        <v/>
      </c>
      <c r="U554" s="15" t="str">
        <f aca="false">IF(T554="","",T554+N(L554)-N(M554))</f>
        <v/>
      </c>
      <c r="V554" s="16" t="str">
        <f aca="false">IF(OR(U554="",N(S554)=0),"",U554/S554)</f>
        <v/>
      </c>
      <c r="W554" s="13" t="str">
        <f aca="false">IF(U554="","",COUNT($U$7:U554))</f>
        <v/>
      </c>
      <c r="X554" s="17" t="str">
        <f aca="false">IF(U554="","",DATE(YEAR(IF(B554="",A554,B554)),MONTH(IF(B554="",A554,B554)),1))</f>
        <v/>
      </c>
      <c r="Y554" s="15" t="str">
        <f aca="false">IF(U554="","",N($C$3)+SUM($U$7:U554))</f>
        <v/>
      </c>
      <c r="Z554" s="15" t="str">
        <f aca="false">IF(Y554="","",Y554-MAX(N($C$3),MAX($Y$7:Y554)))</f>
        <v/>
      </c>
      <c r="AA554" s="13" t="str">
        <f aca="false">IF(U554="","",IF(U554&gt;0,"Win",IF(U554&lt;0,"Loss","Scratch")))</f>
        <v/>
      </c>
      <c r="AB554" s="18" t="e">
        <f aca="false">IF(W554="",NA(),W554)</f>
        <v>#N/A</v>
      </c>
      <c r="AC554" s="19" t="e">
        <f aca="false">IF(W554="",NA(),Y554)</f>
        <v>#N/A</v>
      </c>
    </row>
    <row r="555" customFormat="false" ht="15" hidden="false" customHeight="false" outlineLevel="0" collapsed="false">
      <c r="A555" s="10"/>
      <c r="B555" s="10"/>
      <c r="C555" s="7"/>
      <c r="D555" s="7"/>
      <c r="E555" s="7"/>
      <c r="F555" s="7"/>
      <c r="G555" s="11"/>
      <c r="H555" s="12"/>
      <c r="I555" s="12"/>
      <c r="J555" s="12"/>
      <c r="K555" s="5"/>
      <c r="L555" s="5"/>
      <c r="M555" s="5"/>
      <c r="N555" s="7"/>
      <c r="O555" s="7"/>
      <c r="P555" s="13" t="str">
        <f aca="false">IF(C555="","",IF(ISNUMBER(SEARCH("JPY",C555)),100,10000))</f>
        <v/>
      </c>
      <c r="Q555" s="14" t="str">
        <f aca="false">IF(OR(C555="",H555="",J555=""),"",ROUND((J555-H555)*P555*IF(D555="Short",-1,1),1))</f>
        <v/>
      </c>
      <c r="R555" s="14" t="str">
        <f aca="false">IF(OR(C555="",H555="",I555=""),"",ROUND(ABS(H555-I555)*P555,1))</f>
        <v/>
      </c>
      <c r="S555" s="15" t="str">
        <f aca="false">IF(OR(R555="",G555="",K555=""),"",R555*K555*G555)</f>
        <v/>
      </c>
      <c r="T555" s="15" t="str">
        <f aca="false">IF(OR(Q555="",G555="",K555=""),"",Q555*K555*G555)</f>
        <v/>
      </c>
      <c r="U555" s="15" t="str">
        <f aca="false">IF(T555="","",T555+N(L555)-N(M555))</f>
        <v/>
      </c>
      <c r="V555" s="16" t="str">
        <f aca="false">IF(OR(U555="",N(S555)=0),"",U555/S555)</f>
        <v/>
      </c>
      <c r="W555" s="13" t="str">
        <f aca="false">IF(U555="","",COUNT($U$7:U555))</f>
        <v/>
      </c>
      <c r="X555" s="17" t="str">
        <f aca="false">IF(U555="","",DATE(YEAR(IF(B555="",A555,B555)),MONTH(IF(B555="",A555,B555)),1))</f>
        <v/>
      </c>
      <c r="Y555" s="15" t="str">
        <f aca="false">IF(U555="","",N($C$3)+SUM($U$7:U555))</f>
        <v/>
      </c>
      <c r="Z555" s="15" t="str">
        <f aca="false">IF(Y555="","",Y555-MAX(N($C$3),MAX($Y$7:Y555)))</f>
        <v/>
      </c>
      <c r="AA555" s="13" t="str">
        <f aca="false">IF(U555="","",IF(U555&gt;0,"Win",IF(U555&lt;0,"Loss","Scratch")))</f>
        <v/>
      </c>
      <c r="AB555" s="18" t="e">
        <f aca="false">IF(W555="",NA(),W555)</f>
        <v>#N/A</v>
      </c>
      <c r="AC555" s="19" t="e">
        <f aca="false">IF(W555="",NA(),Y555)</f>
        <v>#N/A</v>
      </c>
    </row>
    <row r="556" customFormat="false" ht="15" hidden="false" customHeight="false" outlineLevel="0" collapsed="false">
      <c r="A556" s="10"/>
      <c r="B556" s="10"/>
      <c r="C556" s="7"/>
      <c r="D556" s="7"/>
      <c r="E556" s="7"/>
      <c r="F556" s="7"/>
      <c r="G556" s="11"/>
      <c r="H556" s="12"/>
      <c r="I556" s="12"/>
      <c r="J556" s="12"/>
      <c r="K556" s="5"/>
      <c r="L556" s="5"/>
      <c r="M556" s="5"/>
      <c r="N556" s="7"/>
      <c r="O556" s="7"/>
      <c r="P556" s="13" t="str">
        <f aca="false">IF(C556="","",IF(ISNUMBER(SEARCH("JPY",C556)),100,10000))</f>
        <v/>
      </c>
      <c r="Q556" s="14" t="str">
        <f aca="false">IF(OR(C556="",H556="",J556=""),"",ROUND((J556-H556)*P556*IF(D556="Short",-1,1),1))</f>
        <v/>
      </c>
      <c r="R556" s="14" t="str">
        <f aca="false">IF(OR(C556="",H556="",I556=""),"",ROUND(ABS(H556-I556)*P556,1))</f>
        <v/>
      </c>
      <c r="S556" s="15" t="str">
        <f aca="false">IF(OR(R556="",G556="",K556=""),"",R556*K556*G556)</f>
        <v/>
      </c>
      <c r="T556" s="15" t="str">
        <f aca="false">IF(OR(Q556="",G556="",K556=""),"",Q556*K556*G556)</f>
        <v/>
      </c>
      <c r="U556" s="15" t="str">
        <f aca="false">IF(T556="","",T556+N(L556)-N(M556))</f>
        <v/>
      </c>
      <c r="V556" s="16" t="str">
        <f aca="false">IF(OR(U556="",N(S556)=0),"",U556/S556)</f>
        <v/>
      </c>
      <c r="W556" s="13" t="str">
        <f aca="false">IF(U556="","",COUNT($U$7:U556))</f>
        <v/>
      </c>
      <c r="X556" s="17" t="str">
        <f aca="false">IF(U556="","",DATE(YEAR(IF(B556="",A556,B556)),MONTH(IF(B556="",A556,B556)),1))</f>
        <v/>
      </c>
      <c r="Y556" s="15" t="str">
        <f aca="false">IF(U556="","",N($C$3)+SUM($U$7:U556))</f>
        <v/>
      </c>
      <c r="Z556" s="15" t="str">
        <f aca="false">IF(Y556="","",Y556-MAX(N($C$3),MAX($Y$7:Y556)))</f>
        <v/>
      </c>
      <c r="AA556" s="13" t="str">
        <f aca="false">IF(U556="","",IF(U556&gt;0,"Win",IF(U556&lt;0,"Loss","Scratch")))</f>
        <v/>
      </c>
      <c r="AB556" s="18" t="e">
        <f aca="false">IF(W556="",NA(),W556)</f>
        <v>#N/A</v>
      </c>
      <c r="AC556" s="19" t="e">
        <f aca="false">IF(W556="",NA(),Y556)</f>
        <v>#N/A</v>
      </c>
    </row>
    <row r="557" customFormat="false" ht="15" hidden="false" customHeight="false" outlineLevel="0" collapsed="false">
      <c r="A557" s="10"/>
      <c r="B557" s="10"/>
      <c r="C557" s="7"/>
      <c r="D557" s="7"/>
      <c r="E557" s="7"/>
      <c r="F557" s="7"/>
      <c r="G557" s="11"/>
      <c r="H557" s="12"/>
      <c r="I557" s="12"/>
      <c r="J557" s="12"/>
      <c r="K557" s="5"/>
      <c r="L557" s="5"/>
      <c r="M557" s="5"/>
      <c r="N557" s="7"/>
      <c r="O557" s="7"/>
      <c r="P557" s="13" t="str">
        <f aca="false">IF(C557="","",IF(ISNUMBER(SEARCH("JPY",C557)),100,10000))</f>
        <v/>
      </c>
      <c r="Q557" s="14" t="str">
        <f aca="false">IF(OR(C557="",H557="",J557=""),"",ROUND((J557-H557)*P557*IF(D557="Short",-1,1),1))</f>
        <v/>
      </c>
      <c r="R557" s="14" t="str">
        <f aca="false">IF(OR(C557="",H557="",I557=""),"",ROUND(ABS(H557-I557)*P557,1))</f>
        <v/>
      </c>
      <c r="S557" s="15" t="str">
        <f aca="false">IF(OR(R557="",G557="",K557=""),"",R557*K557*G557)</f>
        <v/>
      </c>
      <c r="T557" s="15" t="str">
        <f aca="false">IF(OR(Q557="",G557="",K557=""),"",Q557*K557*G557)</f>
        <v/>
      </c>
      <c r="U557" s="15" t="str">
        <f aca="false">IF(T557="","",T557+N(L557)-N(M557))</f>
        <v/>
      </c>
      <c r="V557" s="16" t="str">
        <f aca="false">IF(OR(U557="",N(S557)=0),"",U557/S557)</f>
        <v/>
      </c>
      <c r="W557" s="13" t="str">
        <f aca="false">IF(U557="","",COUNT($U$7:U557))</f>
        <v/>
      </c>
      <c r="X557" s="17" t="str">
        <f aca="false">IF(U557="","",DATE(YEAR(IF(B557="",A557,B557)),MONTH(IF(B557="",A557,B557)),1))</f>
        <v/>
      </c>
      <c r="Y557" s="15" t="str">
        <f aca="false">IF(U557="","",N($C$3)+SUM($U$7:U557))</f>
        <v/>
      </c>
      <c r="Z557" s="15" t="str">
        <f aca="false">IF(Y557="","",Y557-MAX(N($C$3),MAX($Y$7:Y557)))</f>
        <v/>
      </c>
      <c r="AA557" s="13" t="str">
        <f aca="false">IF(U557="","",IF(U557&gt;0,"Win",IF(U557&lt;0,"Loss","Scratch")))</f>
        <v/>
      </c>
      <c r="AB557" s="18" t="e">
        <f aca="false">IF(W557="",NA(),W557)</f>
        <v>#N/A</v>
      </c>
      <c r="AC557" s="19" t="e">
        <f aca="false">IF(W557="",NA(),Y557)</f>
        <v>#N/A</v>
      </c>
    </row>
    <row r="558" customFormat="false" ht="15" hidden="false" customHeight="false" outlineLevel="0" collapsed="false">
      <c r="A558" s="10"/>
      <c r="B558" s="10"/>
      <c r="C558" s="7"/>
      <c r="D558" s="7"/>
      <c r="E558" s="7"/>
      <c r="F558" s="7"/>
      <c r="G558" s="11"/>
      <c r="H558" s="12"/>
      <c r="I558" s="12"/>
      <c r="J558" s="12"/>
      <c r="K558" s="5"/>
      <c r="L558" s="5"/>
      <c r="M558" s="5"/>
      <c r="N558" s="7"/>
      <c r="O558" s="7"/>
      <c r="P558" s="13" t="str">
        <f aca="false">IF(C558="","",IF(ISNUMBER(SEARCH("JPY",C558)),100,10000))</f>
        <v/>
      </c>
      <c r="Q558" s="14" t="str">
        <f aca="false">IF(OR(C558="",H558="",J558=""),"",ROUND((J558-H558)*P558*IF(D558="Short",-1,1),1))</f>
        <v/>
      </c>
      <c r="R558" s="14" t="str">
        <f aca="false">IF(OR(C558="",H558="",I558=""),"",ROUND(ABS(H558-I558)*P558,1))</f>
        <v/>
      </c>
      <c r="S558" s="15" t="str">
        <f aca="false">IF(OR(R558="",G558="",K558=""),"",R558*K558*G558)</f>
        <v/>
      </c>
      <c r="T558" s="15" t="str">
        <f aca="false">IF(OR(Q558="",G558="",K558=""),"",Q558*K558*G558)</f>
        <v/>
      </c>
      <c r="U558" s="15" t="str">
        <f aca="false">IF(T558="","",T558+N(L558)-N(M558))</f>
        <v/>
      </c>
      <c r="V558" s="16" t="str">
        <f aca="false">IF(OR(U558="",N(S558)=0),"",U558/S558)</f>
        <v/>
      </c>
      <c r="W558" s="13" t="str">
        <f aca="false">IF(U558="","",COUNT($U$7:U558))</f>
        <v/>
      </c>
      <c r="X558" s="17" t="str">
        <f aca="false">IF(U558="","",DATE(YEAR(IF(B558="",A558,B558)),MONTH(IF(B558="",A558,B558)),1))</f>
        <v/>
      </c>
      <c r="Y558" s="15" t="str">
        <f aca="false">IF(U558="","",N($C$3)+SUM($U$7:U558))</f>
        <v/>
      </c>
      <c r="Z558" s="15" t="str">
        <f aca="false">IF(Y558="","",Y558-MAX(N($C$3),MAX($Y$7:Y558)))</f>
        <v/>
      </c>
      <c r="AA558" s="13" t="str">
        <f aca="false">IF(U558="","",IF(U558&gt;0,"Win",IF(U558&lt;0,"Loss","Scratch")))</f>
        <v/>
      </c>
      <c r="AB558" s="18" t="e">
        <f aca="false">IF(W558="",NA(),W558)</f>
        <v>#N/A</v>
      </c>
      <c r="AC558" s="19" t="e">
        <f aca="false">IF(W558="",NA(),Y558)</f>
        <v>#N/A</v>
      </c>
    </row>
    <row r="559" customFormat="false" ht="15" hidden="false" customHeight="false" outlineLevel="0" collapsed="false">
      <c r="A559" s="10"/>
      <c r="B559" s="10"/>
      <c r="C559" s="7"/>
      <c r="D559" s="7"/>
      <c r="E559" s="7"/>
      <c r="F559" s="7"/>
      <c r="G559" s="11"/>
      <c r="H559" s="12"/>
      <c r="I559" s="12"/>
      <c r="J559" s="12"/>
      <c r="K559" s="5"/>
      <c r="L559" s="5"/>
      <c r="M559" s="5"/>
      <c r="N559" s="7"/>
      <c r="O559" s="7"/>
      <c r="P559" s="13" t="str">
        <f aca="false">IF(C559="","",IF(ISNUMBER(SEARCH("JPY",C559)),100,10000))</f>
        <v/>
      </c>
      <c r="Q559" s="14" t="str">
        <f aca="false">IF(OR(C559="",H559="",J559=""),"",ROUND((J559-H559)*P559*IF(D559="Short",-1,1),1))</f>
        <v/>
      </c>
      <c r="R559" s="14" t="str">
        <f aca="false">IF(OR(C559="",H559="",I559=""),"",ROUND(ABS(H559-I559)*P559,1))</f>
        <v/>
      </c>
      <c r="S559" s="15" t="str">
        <f aca="false">IF(OR(R559="",G559="",K559=""),"",R559*K559*G559)</f>
        <v/>
      </c>
      <c r="T559" s="15" t="str">
        <f aca="false">IF(OR(Q559="",G559="",K559=""),"",Q559*K559*G559)</f>
        <v/>
      </c>
      <c r="U559" s="15" t="str">
        <f aca="false">IF(T559="","",T559+N(L559)-N(M559))</f>
        <v/>
      </c>
      <c r="V559" s="16" t="str">
        <f aca="false">IF(OR(U559="",N(S559)=0),"",U559/S559)</f>
        <v/>
      </c>
      <c r="W559" s="13" t="str">
        <f aca="false">IF(U559="","",COUNT($U$7:U559))</f>
        <v/>
      </c>
      <c r="X559" s="17" t="str">
        <f aca="false">IF(U559="","",DATE(YEAR(IF(B559="",A559,B559)),MONTH(IF(B559="",A559,B559)),1))</f>
        <v/>
      </c>
      <c r="Y559" s="15" t="str">
        <f aca="false">IF(U559="","",N($C$3)+SUM($U$7:U559))</f>
        <v/>
      </c>
      <c r="Z559" s="15" t="str">
        <f aca="false">IF(Y559="","",Y559-MAX(N($C$3),MAX($Y$7:Y559)))</f>
        <v/>
      </c>
      <c r="AA559" s="13" t="str">
        <f aca="false">IF(U559="","",IF(U559&gt;0,"Win",IF(U559&lt;0,"Loss","Scratch")))</f>
        <v/>
      </c>
      <c r="AB559" s="18" t="e">
        <f aca="false">IF(W559="",NA(),W559)</f>
        <v>#N/A</v>
      </c>
      <c r="AC559" s="19" t="e">
        <f aca="false">IF(W559="",NA(),Y559)</f>
        <v>#N/A</v>
      </c>
    </row>
    <row r="560" customFormat="false" ht="15" hidden="false" customHeight="false" outlineLevel="0" collapsed="false">
      <c r="A560" s="10"/>
      <c r="B560" s="10"/>
      <c r="C560" s="7"/>
      <c r="D560" s="7"/>
      <c r="E560" s="7"/>
      <c r="F560" s="7"/>
      <c r="G560" s="11"/>
      <c r="H560" s="12"/>
      <c r="I560" s="12"/>
      <c r="J560" s="12"/>
      <c r="K560" s="5"/>
      <c r="L560" s="5"/>
      <c r="M560" s="5"/>
      <c r="N560" s="7"/>
      <c r="O560" s="7"/>
      <c r="P560" s="13" t="str">
        <f aca="false">IF(C560="","",IF(ISNUMBER(SEARCH("JPY",C560)),100,10000))</f>
        <v/>
      </c>
      <c r="Q560" s="14" t="str">
        <f aca="false">IF(OR(C560="",H560="",J560=""),"",ROUND((J560-H560)*P560*IF(D560="Short",-1,1),1))</f>
        <v/>
      </c>
      <c r="R560" s="14" t="str">
        <f aca="false">IF(OR(C560="",H560="",I560=""),"",ROUND(ABS(H560-I560)*P560,1))</f>
        <v/>
      </c>
      <c r="S560" s="15" t="str">
        <f aca="false">IF(OR(R560="",G560="",K560=""),"",R560*K560*G560)</f>
        <v/>
      </c>
      <c r="T560" s="15" t="str">
        <f aca="false">IF(OR(Q560="",G560="",K560=""),"",Q560*K560*G560)</f>
        <v/>
      </c>
      <c r="U560" s="15" t="str">
        <f aca="false">IF(T560="","",T560+N(L560)-N(M560))</f>
        <v/>
      </c>
      <c r="V560" s="16" t="str">
        <f aca="false">IF(OR(U560="",N(S560)=0),"",U560/S560)</f>
        <v/>
      </c>
      <c r="W560" s="13" t="str">
        <f aca="false">IF(U560="","",COUNT($U$7:U560))</f>
        <v/>
      </c>
      <c r="X560" s="17" t="str">
        <f aca="false">IF(U560="","",DATE(YEAR(IF(B560="",A560,B560)),MONTH(IF(B560="",A560,B560)),1))</f>
        <v/>
      </c>
      <c r="Y560" s="15" t="str">
        <f aca="false">IF(U560="","",N($C$3)+SUM($U$7:U560))</f>
        <v/>
      </c>
      <c r="Z560" s="15" t="str">
        <f aca="false">IF(Y560="","",Y560-MAX(N($C$3),MAX($Y$7:Y560)))</f>
        <v/>
      </c>
      <c r="AA560" s="13" t="str">
        <f aca="false">IF(U560="","",IF(U560&gt;0,"Win",IF(U560&lt;0,"Loss","Scratch")))</f>
        <v/>
      </c>
      <c r="AB560" s="18" t="e">
        <f aca="false">IF(W560="",NA(),W560)</f>
        <v>#N/A</v>
      </c>
      <c r="AC560" s="19" t="e">
        <f aca="false">IF(W560="",NA(),Y560)</f>
        <v>#N/A</v>
      </c>
    </row>
    <row r="561" customFormat="false" ht="15" hidden="false" customHeight="false" outlineLevel="0" collapsed="false">
      <c r="A561" s="10"/>
      <c r="B561" s="10"/>
      <c r="C561" s="7"/>
      <c r="D561" s="7"/>
      <c r="E561" s="7"/>
      <c r="F561" s="7"/>
      <c r="G561" s="11"/>
      <c r="H561" s="12"/>
      <c r="I561" s="12"/>
      <c r="J561" s="12"/>
      <c r="K561" s="5"/>
      <c r="L561" s="5"/>
      <c r="M561" s="5"/>
      <c r="N561" s="7"/>
      <c r="O561" s="7"/>
      <c r="P561" s="13" t="str">
        <f aca="false">IF(C561="","",IF(ISNUMBER(SEARCH("JPY",C561)),100,10000))</f>
        <v/>
      </c>
      <c r="Q561" s="14" t="str">
        <f aca="false">IF(OR(C561="",H561="",J561=""),"",ROUND((J561-H561)*P561*IF(D561="Short",-1,1),1))</f>
        <v/>
      </c>
      <c r="R561" s="14" t="str">
        <f aca="false">IF(OR(C561="",H561="",I561=""),"",ROUND(ABS(H561-I561)*P561,1))</f>
        <v/>
      </c>
      <c r="S561" s="15" t="str">
        <f aca="false">IF(OR(R561="",G561="",K561=""),"",R561*K561*G561)</f>
        <v/>
      </c>
      <c r="T561" s="15" t="str">
        <f aca="false">IF(OR(Q561="",G561="",K561=""),"",Q561*K561*G561)</f>
        <v/>
      </c>
      <c r="U561" s="15" t="str">
        <f aca="false">IF(T561="","",T561+N(L561)-N(M561))</f>
        <v/>
      </c>
      <c r="V561" s="16" t="str">
        <f aca="false">IF(OR(U561="",N(S561)=0),"",U561/S561)</f>
        <v/>
      </c>
      <c r="W561" s="13" t="str">
        <f aca="false">IF(U561="","",COUNT($U$7:U561))</f>
        <v/>
      </c>
      <c r="X561" s="17" t="str">
        <f aca="false">IF(U561="","",DATE(YEAR(IF(B561="",A561,B561)),MONTH(IF(B561="",A561,B561)),1))</f>
        <v/>
      </c>
      <c r="Y561" s="15" t="str">
        <f aca="false">IF(U561="","",N($C$3)+SUM($U$7:U561))</f>
        <v/>
      </c>
      <c r="Z561" s="15" t="str">
        <f aca="false">IF(Y561="","",Y561-MAX(N($C$3),MAX($Y$7:Y561)))</f>
        <v/>
      </c>
      <c r="AA561" s="13" t="str">
        <f aca="false">IF(U561="","",IF(U561&gt;0,"Win",IF(U561&lt;0,"Loss","Scratch")))</f>
        <v/>
      </c>
      <c r="AB561" s="18" t="e">
        <f aca="false">IF(W561="",NA(),W561)</f>
        <v>#N/A</v>
      </c>
      <c r="AC561" s="19" t="e">
        <f aca="false">IF(W561="",NA(),Y561)</f>
        <v>#N/A</v>
      </c>
    </row>
    <row r="562" customFormat="false" ht="15" hidden="false" customHeight="false" outlineLevel="0" collapsed="false">
      <c r="A562" s="10"/>
      <c r="B562" s="10"/>
      <c r="C562" s="7"/>
      <c r="D562" s="7"/>
      <c r="E562" s="7"/>
      <c r="F562" s="7"/>
      <c r="G562" s="11"/>
      <c r="H562" s="12"/>
      <c r="I562" s="12"/>
      <c r="J562" s="12"/>
      <c r="K562" s="5"/>
      <c r="L562" s="5"/>
      <c r="M562" s="5"/>
      <c r="N562" s="7"/>
      <c r="O562" s="7"/>
      <c r="P562" s="13" t="str">
        <f aca="false">IF(C562="","",IF(ISNUMBER(SEARCH("JPY",C562)),100,10000))</f>
        <v/>
      </c>
      <c r="Q562" s="14" t="str">
        <f aca="false">IF(OR(C562="",H562="",J562=""),"",ROUND((J562-H562)*P562*IF(D562="Short",-1,1),1))</f>
        <v/>
      </c>
      <c r="R562" s="14" t="str">
        <f aca="false">IF(OR(C562="",H562="",I562=""),"",ROUND(ABS(H562-I562)*P562,1))</f>
        <v/>
      </c>
      <c r="S562" s="15" t="str">
        <f aca="false">IF(OR(R562="",G562="",K562=""),"",R562*K562*G562)</f>
        <v/>
      </c>
      <c r="T562" s="15" t="str">
        <f aca="false">IF(OR(Q562="",G562="",K562=""),"",Q562*K562*G562)</f>
        <v/>
      </c>
      <c r="U562" s="15" t="str">
        <f aca="false">IF(T562="","",T562+N(L562)-N(M562))</f>
        <v/>
      </c>
      <c r="V562" s="16" t="str">
        <f aca="false">IF(OR(U562="",N(S562)=0),"",U562/S562)</f>
        <v/>
      </c>
      <c r="W562" s="13" t="str">
        <f aca="false">IF(U562="","",COUNT($U$7:U562))</f>
        <v/>
      </c>
      <c r="X562" s="17" t="str">
        <f aca="false">IF(U562="","",DATE(YEAR(IF(B562="",A562,B562)),MONTH(IF(B562="",A562,B562)),1))</f>
        <v/>
      </c>
      <c r="Y562" s="15" t="str">
        <f aca="false">IF(U562="","",N($C$3)+SUM($U$7:U562))</f>
        <v/>
      </c>
      <c r="Z562" s="15" t="str">
        <f aca="false">IF(Y562="","",Y562-MAX(N($C$3),MAX($Y$7:Y562)))</f>
        <v/>
      </c>
      <c r="AA562" s="13" t="str">
        <f aca="false">IF(U562="","",IF(U562&gt;0,"Win",IF(U562&lt;0,"Loss","Scratch")))</f>
        <v/>
      </c>
      <c r="AB562" s="18" t="e">
        <f aca="false">IF(W562="",NA(),W562)</f>
        <v>#N/A</v>
      </c>
      <c r="AC562" s="19" t="e">
        <f aca="false">IF(W562="",NA(),Y562)</f>
        <v>#N/A</v>
      </c>
    </row>
    <row r="563" customFormat="false" ht="15" hidden="false" customHeight="false" outlineLevel="0" collapsed="false">
      <c r="A563" s="10"/>
      <c r="B563" s="10"/>
      <c r="C563" s="7"/>
      <c r="D563" s="7"/>
      <c r="E563" s="7"/>
      <c r="F563" s="7"/>
      <c r="G563" s="11"/>
      <c r="H563" s="12"/>
      <c r="I563" s="12"/>
      <c r="J563" s="12"/>
      <c r="K563" s="5"/>
      <c r="L563" s="5"/>
      <c r="M563" s="5"/>
      <c r="N563" s="7"/>
      <c r="O563" s="7"/>
      <c r="P563" s="13" t="str">
        <f aca="false">IF(C563="","",IF(ISNUMBER(SEARCH("JPY",C563)),100,10000))</f>
        <v/>
      </c>
      <c r="Q563" s="14" t="str">
        <f aca="false">IF(OR(C563="",H563="",J563=""),"",ROUND((J563-H563)*P563*IF(D563="Short",-1,1),1))</f>
        <v/>
      </c>
      <c r="R563" s="14" t="str">
        <f aca="false">IF(OR(C563="",H563="",I563=""),"",ROUND(ABS(H563-I563)*P563,1))</f>
        <v/>
      </c>
      <c r="S563" s="15" t="str">
        <f aca="false">IF(OR(R563="",G563="",K563=""),"",R563*K563*G563)</f>
        <v/>
      </c>
      <c r="T563" s="15" t="str">
        <f aca="false">IF(OR(Q563="",G563="",K563=""),"",Q563*K563*G563)</f>
        <v/>
      </c>
      <c r="U563" s="15" t="str">
        <f aca="false">IF(T563="","",T563+N(L563)-N(M563))</f>
        <v/>
      </c>
      <c r="V563" s="16" t="str">
        <f aca="false">IF(OR(U563="",N(S563)=0),"",U563/S563)</f>
        <v/>
      </c>
      <c r="W563" s="13" t="str">
        <f aca="false">IF(U563="","",COUNT($U$7:U563))</f>
        <v/>
      </c>
      <c r="X563" s="17" t="str">
        <f aca="false">IF(U563="","",DATE(YEAR(IF(B563="",A563,B563)),MONTH(IF(B563="",A563,B563)),1))</f>
        <v/>
      </c>
      <c r="Y563" s="15" t="str">
        <f aca="false">IF(U563="","",N($C$3)+SUM($U$7:U563))</f>
        <v/>
      </c>
      <c r="Z563" s="15" t="str">
        <f aca="false">IF(Y563="","",Y563-MAX(N($C$3),MAX($Y$7:Y563)))</f>
        <v/>
      </c>
      <c r="AA563" s="13" t="str">
        <f aca="false">IF(U563="","",IF(U563&gt;0,"Win",IF(U563&lt;0,"Loss","Scratch")))</f>
        <v/>
      </c>
      <c r="AB563" s="18" t="e">
        <f aca="false">IF(W563="",NA(),W563)</f>
        <v>#N/A</v>
      </c>
      <c r="AC563" s="19" t="e">
        <f aca="false">IF(W563="",NA(),Y563)</f>
        <v>#N/A</v>
      </c>
    </row>
    <row r="564" customFormat="false" ht="15" hidden="false" customHeight="false" outlineLevel="0" collapsed="false">
      <c r="A564" s="10"/>
      <c r="B564" s="10"/>
      <c r="C564" s="7"/>
      <c r="D564" s="7"/>
      <c r="E564" s="7"/>
      <c r="F564" s="7"/>
      <c r="G564" s="11"/>
      <c r="H564" s="12"/>
      <c r="I564" s="12"/>
      <c r="J564" s="12"/>
      <c r="K564" s="5"/>
      <c r="L564" s="5"/>
      <c r="M564" s="5"/>
      <c r="N564" s="7"/>
      <c r="O564" s="7"/>
      <c r="P564" s="13" t="str">
        <f aca="false">IF(C564="","",IF(ISNUMBER(SEARCH("JPY",C564)),100,10000))</f>
        <v/>
      </c>
      <c r="Q564" s="14" t="str">
        <f aca="false">IF(OR(C564="",H564="",J564=""),"",ROUND((J564-H564)*P564*IF(D564="Short",-1,1),1))</f>
        <v/>
      </c>
      <c r="R564" s="14" t="str">
        <f aca="false">IF(OR(C564="",H564="",I564=""),"",ROUND(ABS(H564-I564)*P564,1))</f>
        <v/>
      </c>
      <c r="S564" s="15" t="str">
        <f aca="false">IF(OR(R564="",G564="",K564=""),"",R564*K564*G564)</f>
        <v/>
      </c>
      <c r="T564" s="15" t="str">
        <f aca="false">IF(OR(Q564="",G564="",K564=""),"",Q564*K564*G564)</f>
        <v/>
      </c>
      <c r="U564" s="15" t="str">
        <f aca="false">IF(T564="","",T564+N(L564)-N(M564))</f>
        <v/>
      </c>
      <c r="V564" s="16" t="str">
        <f aca="false">IF(OR(U564="",N(S564)=0),"",U564/S564)</f>
        <v/>
      </c>
      <c r="W564" s="13" t="str">
        <f aca="false">IF(U564="","",COUNT($U$7:U564))</f>
        <v/>
      </c>
      <c r="X564" s="17" t="str">
        <f aca="false">IF(U564="","",DATE(YEAR(IF(B564="",A564,B564)),MONTH(IF(B564="",A564,B564)),1))</f>
        <v/>
      </c>
      <c r="Y564" s="15" t="str">
        <f aca="false">IF(U564="","",N($C$3)+SUM($U$7:U564))</f>
        <v/>
      </c>
      <c r="Z564" s="15" t="str">
        <f aca="false">IF(Y564="","",Y564-MAX(N($C$3),MAX($Y$7:Y564)))</f>
        <v/>
      </c>
      <c r="AA564" s="13" t="str">
        <f aca="false">IF(U564="","",IF(U564&gt;0,"Win",IF(U564&lt;0,"Loss","Scratch")))</f>
        <v/>
      </c>
      <c r="AB564" s="18" t="e">
        <f aca="false">IF(W564="",NA(),W564)</f>
        <v>#N/A</v>
      </c>
      <c r="AC564" s="19" t="e">
        <f aca="false">IF(W564="",NA(),Y564)</f>
        <v>#N/A</v>
      </c>
    </row>
    <row r="565" customFormat="false" ht="15" hidden="false" customHeight="false" outlineLevel="0" collapsed="false">
      <c r="A565" s="10"/>
      <c r="B565" s="10"/>
      <c r="C565" s="7"/>
      <c r="D565" s="7"/>
      <c r="E565" s="7"/>
      <c r="F565" s="7"/>
      <c r="G565" s="11"/>
      <c r="H565" s="12"/>
      <c r="I565" s="12"/>
      <c r="J565" s="12"/>
      <c r="K565" s="5"/>
      <c r="L565" s="5"/>
      <c r="M565" s="5"/>
      <c r="N565" s="7"/>
      <c r="O565" s="7"/>
      <c r="P565" s="13" t="str">
        <f aca="false">IF(C565="","",IF(ISNUMBER(SEARCH("JPY",C565)),100,10000))</f>
        <v/>
      </c>
      <c r="Q565" s="14" t="str">
        <f aca="false">IF(OR(C565="",H565="",J565=""),"",ROUND((J565-H565)*P565*IF(D565="Short",-1,1),1))</f>
        <v/>
      </c>
      <c r="R565" s="14" t="str">
        <f aca="false">IF(OR(C565="",H565="",I565=""),"",ROUND(ABS(H565-I565)*P565,1))</f>
        <v/>
      </c>
      <c r="S565" s="15" t="str">
        <f aca="false">IF(OR(R565="",G565="",K565=""),"",R565*K565*G565)</f>
        <v/>
      </c>
      <c r="T565" s="15" t="str">
        <f aca="false">IF(OR(Q565="",G565="",K565=""),"",Q565*K565*G565)</f>
        <v/>
      </c>
      <c r="U565" s="15" t="str">
        <f aca="false">IF(T565="","",T565+N(L565)-N(M565))</f>
        <v/>
      </c>
      <c r="V565" s="16" t="str">
        <f aca="false">IF(OR(U565="",N(S565)=0),"",U565/S565)</f>
        <v/>
      </c>
      <c r="W565" s="13" t="str">
        <f aca="false">IF(U565="","",COUNT($U$7:U565))</f>
        <v/>
      </c>
      <c r="X565" s="17" t="str">
        <f aca="false">IF(U565="","",DATE(YEAR(IF(B565="",A565,B565)),MONTH(IF(B565="",A565,B565)),1))</f>
        <v/>
      </c>
      <c r="Y565" s="15" t="str">
        <f aca="false">IF(U565="","",N($C$3)+SUM($U$7:U565))</f>
        <v/>
      </c>
      <c r="Z565" s="15" t="str">
        <f aca="false">IF(Y565="","",Y565-MAX(N($C$3),MAX($Y$7:Y565)))</f>
        <v/>
      </c>
      <c r="AA565" s="13" t="str">
        <f aca="false">IF(U565="","",IF(U565&gt;0,"Win",IF(U565&lt;0,"Loss","Scratch")))</f>
        <v/>
      </c>
      <c r="AB565" s="18" t="e">
        <f aca="false">IF(W565="",NA(),W565)</f>
        <v>#N/A</v>
      </c>
      <c r="AC565" s="19" t="e">
        <f aca="false">IF(W565="",NA(),Y565)</f>
        <v>#N/A</v>
      </c>
    </row>
    <row r="566" customFormat="false" ht="15" hidden="false" customHeight="false" outlineLevel="0" collapsed="false">
      <c r="A566" s="10"/>
      <c r="B566" s="10"/>
      <c r="C566" s="7"/>
      <c r="D566" s="7"/>
      <c r="E566" s="7"/>
      <c r="F566" s="7"/>
      <c r="G566" s="11"/>
      <c r="H566" s="12"/>
      <c r="I566" s="12"/>
      <c r="J566" s="12"/>
      <c r="K566" s="5"/>
      <c r="L566" s="5"/>
      <c r="M566" s="5"/>
      <c r="N566" s="7"/>
      <c r="O566" s="7"/>
      <c r="P566" s="13" t="str">
        <f aca="false">IF(C566="","",IF(ISNUMBER(SEARCH("JPY",C566)),100,10000))</f>
        <v/>
      </c>
      <c r="Q566" s="14" t="str">
        <f aca="false">IF(OR(C566="",H566="",J566=""),"",ROUND((J566-H566)*P566*IF(D566="Short",-1,1),1))</f>
        <v/>
      </c>
      <c r="R566" s="14" t="str">
        <f aca="false">IF(OR(C566="",H566="",I566=""),"",ROUND(ABS(H566-I566)*P566,1))</f>
        <v/>
      </c>
      <c r="S566" s="15" t="str">
        <f aca="false">IF(OR(R566="",G566="",K566=""),"",R566*K566*G566)</f>
        <v/>
      </c>
      <c r="T566" s="15" t="str">
        <f aca="false">IF(OR(Q566="",G566="",K566=""),"",Q566*K566*G566)</f>
        <v/>
      </c>
      <c r="U566" s="15" t="str">
        <f aca="false">IF(T566="","",T566+N(L566)-N(M566))</f>
        <v/>
      </c>
      <c r="V566" s="16" t="str">
        <f aca="false">IF(OR(U566="",N(S566)=0),"",U566/S566)</f>
        <v/>
      </c>
      <c r="W566" s="13" t="str">
        <f aca="false">IF(U566="","",COUNT($U$7:U566))</f>
        <v/>
      </c>
      <c r="X566" s="17" t="str">
        <f aca="false">IF(U566="","",DATE(YEAR(IF(B566="",A566,B566)),MONTH(IF(B566="",A566,B566)),1))</f>
        <v/>
      </c>
      <c r="Y566" s="15" t="str">
        <f aca="false">IF(U566="","",N($C$3)+SUM($U$7:U566))</f>
        <v/>
      </c>
      <c r="Z566" s="15" t="str">
        <f aca="false">IF(Y566="","",Y566-MAX(N($C$3),MAX($Y$7:Y566)))</f>
        <v/>
      </c>
      <c r="AA566" s="13" t="str">
        <f aca="false">IF(U566="","",IF(U566&gt;0,"Win",IF(U566&lt;0,"Loss","Scratch")))</f>
        <v/>
      </c>
      <c r="AB566" s="18" t="e">
        <f aca="false">IF(W566="",NA(),W566)</f>
        <v>#N/A</v>
      </c>
      <c r="AC566" s="19" t="e">
        <f aca="false">IF(W566="",NA(),Y566)</f>
        <v>#N/A</v>
      </c>
    </row>
    <row r="567" customFormat="false" ht="15" hidden="false" customHeight="false" outlineLevel="0" collapsed="false">
      <c r="A567" s="10"/>
      <c r="B567" s="10"/>
      <c r="C567" s="7"/>
      <c r="D567" s="7"/>
      <c r="E567" s="7"/>
      <c r="F567" s="7"/>
      <c r="G567" s="11"/>
      <c r="H567" s="12"/>
      <c r="I567" s="12"/>
      <c r="J567" s="12"/>
      <c r="K567" s="5"/>
      <c r="L567" s="5"/>
      <c r="M567" s="5"/>
      <c r="N567" s="7"/>
      <c r="O567" s="7"/>
      <c r="P567" s="13" t="str">
        <f aca="false">IF(C567="","",IF(ISNUMBER(SEARCH("JPY",C567)),100,10000))</f>
        <v/>
      </c>
      <c r="Q567" s="14" t="str">
        <f aca="false">IF(OR(C567="",H567="",J567=""),"",ROUND((J567-H567)*P567*IF(D567="Short",-1,1),1))</f>
        <v/>
      </c>
      <c r="R567" s="14" t="str">
        <f aca="false">IF(OR(C567="",H567="",I567=""),"",ROUND(ABS(H567-I567)*P567,1))</f>
        <v/>
      </c>
      <c r="S567" s="15" t="str">
        <f aca="false">IF(OR(R567="",G567="",K567=""),"",R567*K567*G567)</f>
        <v/>
      </c>
      <c r="T567" s="15" t="str">
        <f aca="false">IF(OR(Q567="",G567="",K567=""),"",Q567*K567*G567)</f>
        <v/>
      </c>
      <c r="U567" s="15" t="str">
        <f aca="false">IF(T567="","",T567+N(L567)-N(M567))</f>
        <v/>
      </c>
      <c r="V567" s="16" t="str">
        <f aca="false">IF(OR(U567="",N(S567)=0),"",U567/S567)</f>
        <v/>
      </c>
      <c r="W567" s="13" t="str">
        <f aca="false">IF(U567="","",COUNT($U$7:U567))</f>
        <v/>
      </c>
      <c r="X567" s="17" t="str">
        <f aca="false">IF(U567="","",DATE(YEAR(IF(B567="",A567,B567)),MONTH(IF(B567="",A567,B567)),1))</f>
        <v/>
      </c>
      <c r="Y567" s="15" t="str">
        <f aca="false">IF(U567="","",N($C$3)+SUM($U$7:U567))</f>
        <v/>
      </c>
      <c r="Z567" s="15" t="str">
        <f aca="false">IF(Y567="","",Y567-MAX(N($C$3),MAX($Y$7:Y567)))</f>
        <v/>
      </c>
      <c r="AA567" s="13" t="str">
        <f aca="false">IF(U567="","",IF(U567&gt;0,"Win",IF(U567&lt;0,"Loss","Scratch")))</f>
        <v/>
      </c>
      <c r="AB567" s="18" t="e">
        <f aca="false">IF(W567="",NA(),W567)</f>
        <v>#N/A</v>
      </c>
      <c r="AC567" s="19" t="e">
        <f aca="false">IF(W567="",NA(),Y567)</f>
        <v>#N/A</v>
      </c>
    </row>
    <row r="568" customFormat="false" ht="15" hidden="false" customHeight="false" outlineLevel="0" collapsed="false">
      <c r="A568" s="10"/>
      <c r="B568" s="10"/>
      <c r="C568" s="7"/>
      <c r="D568" s="7"/>
      <c r="E568" s="7"/>
      <c r="F568" s="7"/>
      <c r="G568" s="11"/>
      <c r="H568" s="12"/>
      <c r="I568" s="12"/>
      <c r="J568" s="12"/>
      <c r="K568" s="5"/>
      <c r="L568" s="5"/>
      <c r="M568" s="5"/>
      <c r="N568" s="7"/>
      <c r="O568" s="7"/>
      <c r="P568" s="13" t="str">
        <f aca="false">IF(C568="","",IF(ISNUMBER(SEARCH("JPY",C568)),100,10000))</f>
        <v/>
      </c>
      <c r="Q568" s="14" t="str">
        <f aca="false">IF(OR(C568="",H568="",J568=""),"",ROUND((J568-H568)*P568*IF(D568="Short",-1,1),1))</f>
        <v/>
      </c>
      <c r="R568" s="14" t="str">
        <f aca="false">IF(OR(C568="",H568="",I568=""),"",ROUND(ABS(H568-I568)*P568,1))</f>
        <v/>
      </c>
      <c r="S568" s="15" t="str">
        <f aca="false">IF(OR(R568="",G568="",K568=""),"",R568*K568*G568)</f>
        <v/>
      </c>
      <c r="T568" s="15" t="str">
        <f aca="false">IF(OR(Q568="",G568="",K568=""),"",Q568*K568*G568)</f>
        <v/>
      </c>
      <c r="U568" s="15" t="str">
        <f aca="false">IF(T568="","",T568+N(L568)-N(M568))</f>
        <v/>
      </c>
      <c r="V568" s="16" t="str">
        <f aca="false">IF(OR(U568="",N(S568)=0),"",U568/S568)</f>
        <v/>
      </c>
      <c r="W568" s="13" t="str">
        <f aca="false">IF(U568="","",COUNT($U$7:U568))</f>
        <v/>
      </c>
      <c r="X568" s="17" t="str">
        <f aca="false">IF(U568="","",DATE(YEAR(IF(B568="",A568,B568)),MONTH(IF(B568="",A568,B568)),1))</f>
        <v/>
      </c>
      <c r="Y568" s="15" t="str">
        <f aca="false">IF(U568="","",N($C$3)+SUM($U$7:U568))</f>
        <v/>
      </c>
      <c r="Z568" s="15" t="str">
        <f aca="false">IF(Y568="","",Y568-MAX(N($C$3),MAX($Y$7:Y568)))</f>
        <v/>
      </c>
      <c r="AA568" s="13" t="str">
        <f aca="false">IF(U568="","",IF(U568&gt;0,"Win",IF(U568&lt;0,"Loss","Scratch")))</f>
        <v/>
      </c>
      <c r="AB568" s="18" t="e">
        <f aca="false">IF(W568="",NA(),W568)</f>
        <v>#N/A</v>
      </c>
      <c r="AC568" s="19" t="e">
        <f aca="false">IF(W568="",NA(),Y568)</f>
        <v>#N/A</v>
      </c>
    </row>
    <row r="569" customFormat="false" ht="15" hidden="false" customHeight="false" outlineLevel="0" collapsed="false">
      <c r="A569" s="10"/>
      <c r="B569" s="10"/>
      <c r="C569" s="7"/>
      <c r="D569" s="7"/>
      <c r="E569" s="7"/>
      <c r="F569" s="7"/>
      <c r="G569" s="11"/>
      <c r="H569" s="12"/>
      <c r="I569" s="12"/>
      <c r="J569" s="12"/>
      <c r="K569" s="5"/>
      <c r="L569" s="5"/>
      <c r="M569" s="5"/>
      <c r="N569" s="7"/>
      <c r="O569" s="7"/>
      <c r="P569" s="13" t="str">
        <f aca="false">IF(C569="","",IF(ISNUMBER(SEARCH("JPY",C569)),100,10000))</f>
        <v/>
      </c>
      <c r="Q569" s="14" t="str">
        <f aca="false">IF(OR(C569="",H569="",J569=""),"",ROUND((J569-H569)*P569*IF(D569="Short",-1,1),1))</f>
        <v/>
      </c>
      <c r="R569" s="14" t="str">
        <f aca="false">IF(OR(C569="",H569="",I569=""),"",ROUND(ABS(H569-I569)*P569,1))</f>
        <v/>
      </c>
      <c r="S569" s="15" t="str">
        <f aca="false">IF(OR(R569="",G569="",K569=""),"",R569*K569*G569)</f>
        <v/>
      </c>
      <c r="T569" s="15" t="str">
        <f aca="false">IF(OR(Q569="",G569="",K569=""),"",Q569*K569*G569)</f>
        <v/>
      </c>
      <c r="U569" s="15" t="str">
        <f aca="false">IF(T569="","",T569+N(L569)-N(M569))</f>
        <v/>
      </c>
      <c r="V569" s="16" t="str">
        <f aca="false">IF(OR(U569="",N(S569)=0),"",U569/S569)</f>
        <v/>
      </c>
      <c r="W569" s="13" t="str">
        <f aca="false">IF(U569="","",COUNT($U$7:U569))</f>
        <v/>
      </c>
      <c r="X569" s="17" t="str">
        <f aca="false">IF(U569="","",DATE(YEAR(IF(B569="",A569,B569)),MONTH(IF(B569="",A569,B569)),1))</f>
        <v/>
      </c>
      <c r="Y569" s="15" t="str">
        <f aca="false">IF(U569="","",N($C$3)+SUM($U$7:U569))</f>
        <v/>
      </c>
      <c r="Z569" s="15" t="str">
        <f aca="false">IF(Y569="","",Y569-MAX(N($C$3),MAX($Y$7:Y569)))</f>
        <v/>
      </c>
      <c r="AA569" s="13" t="str">
        <f aca="false">IF(U569="","",IF(U569&gt;0,"Win",IF(U569&lt;0,"Loss","Scratch")))</f>
        <v/>
      </c>
      <c r="AB569" s="18" t="e">
        <f aca="false">IF(W569="",NA(),W569)</f>
        <v>#N/A</v>
      </c>
      <c r="AC569" s="19" t="e">
        <f aca="false">IF(W569="",NA(),Y569)</f>
        <v>#N/A</v>
      </c>
    </row>
    <row r="570" customFormat="false" ht="15" hidden="false" customHeight="false" outlineLevel="0" collapsed="false">
      <c r="A570" s="10"/>
      <c r="B570" s="10"/>
      <c r="C570" s="7"/>
      <c r="D570" s="7"/>
      <c r="E570" s="7"/>
      <c r="F570" s="7"/>
      <c r="G570" s="11"/>
      <c r="H570" s="12"/>
      <c r="I570" s="12"/>
      <c r="J570" s="12"/>
      <c r="K570" s="5"/>
      <c r="L570" s="5"/>
      <c r="M570" s="5"/>
      <c r="N570" s="7"/>
      <c r="O570" s="7"/>
      <c r="P570" s="13" t="str">
        <f aca="false">IF(C570="","",IF(ISNUMBER(SEARCH("JPY",C570)),100,10000))</f>
        <v/>
      </c>
      <c r="Q570" s="14" t="str">
        <f aca="false">IF(OR(C570="",H570="",J570=""),"",ROUND((J570-H570)*P570*IF(D570="Short",-1,1),1))</f>
        <v/>
      </c>
      <c r="R570" s="14" t="str">
        <f aca="false">IF(OR(C570="",H570="",I570=""),"",ROUND(ABS(H570-I570)*P570,1))</f>
        <v/>
      </c>
      <c r="S570" s="15" t="str">
        <f aca="false">IF(OR(R570="",G570="",K570=""),"",R570*K570*G570)</f>
        <v/>
      </c>
      <c r="T570" s="15" t="str">
        <f aca="false">IF(OR(Q570="",G570="",K570=""),"",Q570*K570*G570)</f>
        <v/>
      </c>
      <c r="U570" s="15" t="str">
        <f aca="false">IF(T570="","",T570+N(L570)-N(M570))</f>
        <v/>
      </c>
      <c r="V570" s="16" t="str">
        <f aca="false">IF(OR(U570="",N(S570)=0),"",U570/S570)</f>
        <v/>
      </c>
      <c r="W570" s="13" t="str">
        <f aca="false">IF(U570="","",COUNT($U$7:U570))</f>
        <v/>
      </c>
      <c r="X570" s="17" t="str">
        <f aca="false">IF(U570="","",DATE(YEAR(IF(B570="",A570,B570)),MONTH(IF(B570="",A570,B570)),1))</f>
        <v/>
      </c>
      <c r="Y570" s="15" t="str">
        <f aca="false">IF(U570="","",N($C$3)+SUM($U$7:U570))</f>
        <v/>
      </c>
      <c r="Z570" s="15" t="str">
        <f aca="false">IF(Y570="","",Y570-MAX(N($C$3),MAX($Y$7:Y570)))</f>
        <v/>
      </c>
      <c r="AA570" s="13" t="str">
        <f aca="false">IF(U570="","",IF(U570&gt;0,"Win",IF(U570&lt;0,"Loss","Scratch")))</f>
        <v/>
      </c>
      <c r="AB570" s="18" t="e">
        <f aca="false">IF(W570="",NA(),W570)</f>
        <v>#N/A</v>
      </c>
      <c r="AC570" s="19" t="e">
        <f aca="false">IF(W570="",NA(),Y570)</f>
        <v>#N/A</v>
      </c>
    </row>
    <row r="571" customFormat="false" ht="15" hidden="false" customHeight="false" outlineLevel="0" collapsed="false">
      <c r="A571" s="10"/>
      <c r="B571" s="10"/>
      <c r="C571" s="7"/>
      <c r="D571" s="7"/>
      <c r="E571" s="7"/>
      <c r="F571" s="7"/>
      <c r="G571" s="11"/>
      <c r="H571" s="12"/>
      <c r="I571" s="12"/>
      <c r="J571" s="12"/>
      <c r="K571" s="5"/>
      <c r="L571" s="5"/>
      <c r="M571" s="5"/>
      <c r="N571" s="7"/>
      <c r="O571" s="7"/>
      <c r="P571" s="13" t="str">
        <f aca="false">IF(C571="","",IF(ISNUMBER(SEARCH("JPY",C571)),100,10000))</f>
        <v/>
      </c>
      <c r="Q571" s="14" t="str">
        <f aca="false">IF(OR(C571="",H571="",J571=""),"",ROUND((J571-H571)*P571*IF(D571="Short",-1,1),1))</f>
        <v/>
      </c>
      <c r="R571" s="14" t="str">
        <f aca="false">IF(OR(C571="",H571="",I571=""),"",ROUND(ABS(H571-I571)*P571,1))</f>
        <v/>
      </c>
      <c r="S571" s="15" t="str">
        <f aca="false">IF(OR(R571="",G571="",K571=""),"",R571*K571*G571)</f>
        <v/>
      </c>
      <c r="T571" s="15" t="str">
        <f aca="false">IF(OR(Q571="",G571="",K571=""),"",Q571*K571*G571)</f>
        <v/>
      </c>
      <c r="U571" s="15" t="str">
        <f aca="false">IF(T571="","",T571+N(L571)-N(M571))</f>
        <v/>
      </c>
      <c r="V571" s="16" t="str">
        <f aca="false">IF(OR(U571="",N(S571)=0),"",U571/S571)</f>
        <v/>
      </c>
      <c r="W571" s="13" t="str">
        <f aca="false">IF(U571="","",COUNT($U$7:U571))</f>
        <v/>
      </c>
      <c r="X571" s="17" t="str">
        <f aca="false">IF(U571="","",DATE(YEAR(IF(B571="",A571,B571)),MONTH(IF(B571="",A571,B571)),1))</f>
        <v/>
      </c>
      <c r="Y571" s="15" t="str">
        <f aca="false">IF(U571="","",N($C$3)+SUM($U$7:U571))</f>
        <v/>
      </c>
      <c r="Z571" s="15" t="str">
        <f aca="false">IF(Y571="","",Y571-MAX(N($C$3),MAX($Y$7:Y571)))</f>
        <v/>
      </c>
      <c r="AA571" s="13" t="str">
        <f aca="false">IF(U571="","",IF(U571&gt;0,"Win",IF(U571&lt;0,"Loss","Scratch")))</f>
        <v/>
      </c>
      <c r="AB571" s="18" t="e">
        <f aca="false">IF(W571="",NA(),W571)</f>
        <v>#N/A</v>
      </c>
      <c r="AC571" s="19" t="e">
        <f aca="false">IF(W571="",NA(),Y571)</f>
        <v>#N/A</v>
      </c>
    </row>
    <row r="572" customFormat="false" ht="15" hidden="false" customHeight="false" outlineLevel="0" collapsed="false">
      <c r="A572" s="10"/>
      <c r="B572" s="10"/>
      <c r="C572" s="7"/>
      <c r="D572" s="7"/>
      <c r="E572" s="7"/>
      <c r="F572" s="7"/>
      <c r="G572" s="11"/>
      <c r="H572" s="12"/>
      <c r="I572" s="12"/>
      <c r="J572" s="12"/>
      <c r="K572" s="5"/>
      <c r="L572" s="5"/>
      <c r="M572" s="5"/>
      <c r="N572" s="7"/>
      <c r="O572" s="7"/>
      <c r="P572" s="13" t="str">
        <f aca="false">IF(C572="","",IF(ISNUMBER(SEARCH("JPY",C572)),100,10000))</f>
        <v/>
      </c>
      <c r="Q572" s="14" t="str">
        <f aca="false">IF(OR(C572="",H572="",J572=""),"",ROUND((J572-H572)*P572*IF(D572="Short",-1,1),1))</f>
        <v/>
      </c>
      <c r="R572" s="14" t="str">
        <f aca="false">IF(OR(C572="",H572="",I572=""),"",ROUND(ABS(H572-I572)*P572,1))</f>
        <v/>
      </c>
      <c r="S572" s="15" t="str">
        <f aca="false">IF(OR(R572="",G572="",K572=""),"",R572*K572*G572)</f>
        <v/>
      </c>
      <c r="T572" s="15" t="str">
        <f aca="false">IF(OR(Q572="",G572="",K572=""),"",Q572*K572*G572)</f>
        <v/>
      </c>
      <c r="U572" s="15" t="str">
        <f aca="false">IF(T572="","",T572+N(L572)-N(M572))</f>
        <v/>
      </c>
      <c r="V572" s="16" t="str">
        <f aca="false">IF(OR(U572="",N(S572)=0),"",U572/S572)</f>
        <v/>
      </c>
      <c r="W572" s="13" t="str">
        <f aca="false">IF(U572="","",COUNT($U$7:U572))</f>
        <v/>
      </c>
      <c r="X572" s="17" t="str">
        <f aca="false">IF(U572="","",DATE(YEAR(IF(B572="",A572,B572)),MONTH(IF(B572="",A572,B572)),1))</f>
        <v/>
      </c>
      <c r="Y572" s="15" t="str">
        <f aca="false">IF(U572="","",N($C$3)+SUM($U$7:U572))</f>
        <v/>
      </c>
      <c r="Z572" s="15" t="str">
        <f aca="false">IF(Y572="","",Y572-MAX(N($C$3),MAX($Y$7:Y572)))</f>
        <v/>
      </c>
      <c r="AA572" s="13" t="str">
        <f aca="false">IF(U572="","",IF(U572&gt;0,"Win",IF(U572&lt;0,"Loss","Scratch")))</f>
        <v/>
      </c>
      <c r="AB572" s="18" t="e">
        <f aca="false">IF(W572="",NA(),W572)</f>
        <v>#N/A</v>
      </c>
      <c r="AC572" s="19" t="e">
        <f aca="false">IF(W572="",NA(),Y572)</f>
        <v>#N/A</v>
      </c>
    </row>
    <row r="573" customFormat="false" ht="15" hidden="false" customHeight="false" outlineLevel="0" collapsed="false">
      <c r="A573" s="10"/>
      <c r="B573" s="10"/>
      <c r="C573" s="7"/>
      <c r="D573" s="7"/>
      <c r="E573" s="7"/>
      <c r="F573" s="7"/>
      <c r="G573" s="11"/>
      <c r="H573" s="12"/>
      <c r="I573" s="12"/>
      <c r="J573" s="12"/>
      <c r="K573" s="5"/>
      <c r="L573" s="5"/>
      <c r="M573" s="5"/>
      <c r="N573" s="7"/>
      <c r="O573" s="7"/>
      <c r="P573" s="13" t="str">
        <f aca="false">IF(C573="","",IF(ISNUMBER(SEARCH("JPY",C573)),100,10000))</f>
        <v/>
      </c>
      <c r="Q573" s="14" t="str">
        <f aca="false">IF(OR(C573="",H573="",J573=""),"",ROUND((J573-H573)*P573*IF(D573="Short",-1,1),1))</f>
        <v/>
      </c>
      <c r="R573" s="14" t="str">
        <f aca="false">IF(OR(C573="",H573="",I573=""),"",ROUND(ABS(H573-I573)*P573,1))</f>
        <v/>
      </c>
      <c r="S573" s="15" t="str">
        <f aca="false">IF(OR(R573="",G573="",K573=""),"",R573*K573*G573)</f>
        <v/>
      </c>
      <c r="T573" s="15" t="str">
        <f aca="false">IF(OR(Q573="",G573="",K573=""),"",Q573*K573*G573)</f>
        <v/>
      </c>
      <c r="U573" s="15" t="str">
        <f aca="false">IF(T573="","",T573+N(L573)-N(M573))</f>
        <v/>
      </c>
      <c r="V573" s="16" t="str">
        <f aca="false">IF(OR(U573="",N(S573)=0),"",U573/S573)</f>
        <v/>
      </c>
      <c r="W573" s="13" t="str">
        <f aca="false">IF(U573="","",COUNT($U$7:U573))</f>
        <v/>
      </c>
      <c r="X573" s="17" t="str">
        <f aca="false">IF(U573="","",DATE(YEAR(IF(B573="",A573,B573)),MONTH(IF(B573="",A573,B573)),1))</f>
        <v/>
      </c>
      <c r="Y573" s="15" t="str">
        <f aca="false">IF(U573="","",N($C$3)+SUM($U$7:U573))</f>
        <v/>
      </c>
      <c r="Z573" s="15" t="str">
        <f aca="false">IF(Y573="","",Y573-MAX(N($C$3),MAX($Y$7:Y573)))</f>
        <v/>
      </c>
      <c r="AA573" s="13" t="str">
        <f aca="false">IF(U573="","",IF(U573&gt;0,"Win",IF(U573&lt;0,"Loss","Scratch")))</f>
        <v/>
      </c>
      <c r="AB573" s="18" t="e">
        <f aca="false">IF(W573="",NA(),W573)</f>
        <v>#N/A</v>
      </c>
      <c r="AC573" s="19" t="e">
        <f aca="false">IF(W573="",NA(),Y573)</f>
        <v>#N/A</v>
      </c>
    </row>
    <row r="574" customFormat="false" ht="15" hidden="false" customHeight="false" outlineLevel="0" collapsed="false">
      <c r="A574" s="10"/>
      <c r="B574" s="10"/>
      <c r="C574" s="7"/>
      <c r="D574" s="7"/>
      <c r="E574" s="7"/>
      <c r="F574" s="7"/>
      <c r="G574" s="11"/>
      <c r="H574" s="12"/>
      <c r="I574" s="12"/>
      <c r="J574" s="12"/>
      <c r="K574" s="5"/>
      <c r="L574" s="5"/>
      <c r="M574" s="5"/>
      <c r="N574" s="7"/>
      <c r="O574" s="7"/>
      <c r="P574" s="13" t="str">
        <f aca="false">IF(C574="","",IF(ISNUMBER(SEARCH("JPY",C574)),100,10000))</f>
        <v/>
      </c>
      <c r="Q574" s="14" t="str">
        <f aca="false">IF(OR(C574="",H574="",J574=""),"",ROUND((J574-H574)*P574*IF(D574="Short",-1,1),1))</f>
        <v/>
      </c>
      <c r="R574" s="14" t="str">
        <f aca="false">IF(OR(C574="",H574="",I574=""),"",ROUND(ABS(H574-I574)*P574,1))</f>
        <v/>
      </c>
      <c r="S574" s="15" t="str">
        <f aca="false">IF(OR(R574="",G574="",K574=""),"",R574*K574*G574)</f>
        <v/>
      </c>
      <c r="T574" s="15" t="str">
        <f aca="false">IF(OR(Q574="",G574="",K574=""),"",Q574*K574*G574)</f>
        <v/>
      </c>
      <c r="U574" s="15" t="str">
        <f aca="false">IF(T574="","",T574+N(L574)-N(M574))</f>
        <v/>
      </c>
      <c r="V574" s="16" t="str">
        <f aca="false">IF(OR(U574="",N(S574)=0),"",U574/S574)</f>
        <v/>
      </c>
      <c r="W574" s="13" t="str">
        <f aca="false">IF(U574="","",COUNT($U$7:U574))</f>
        <v/>
      </c>
      <c r="X574" s="17" t="str">
        <f aca="false">IF(U574="","",DATE(YEAR(IF(B574="",A574,B574)),MONTH(IF(B574="",A574,B574)),1))</f>
        <v/>
      </c>
      <c r="Y574" s="15" t="str">
        <f aca="false">IF(U574="","",N($C$3)+SUM($U$7:U574))</f>
        <v/>
      </c>
      <c r="Z574" s="15" t="str">
        <f aca="false">IF(Y574="","",Y574-MAX(N($C$3),MAX($Y$7:Y574)))</f>
        <v/>
      </c>
      <c r="AA574" s="13" t="str">
        <f aca="false">IF(U574="","",IF(U574&gt;0,"Win",IF(U574&lt;0,"Loss","Scratch")))</f>
        <v/>
      </c>
      <c r="AB574" s="18" t="e">
        <f aca="false">IF(W574="",NA(),W574)</f>
        <v>#N/A</v>
      </c>
      <c r="AC574" s="19" t="e">
        <f aca="false">IF(W574="",NA(),Y574)</f>
        <v>#N/A</v>
      </c>
    </row>
    <row r="575" customFormat="false" ht="15" hidden="false" customHeight="false" outlineLevel="0" collapsed="false">
      <c r="A575" s="10"/>
      <c r="B575" s="10"/>
      <c r="C575" s="7"/>
      <c r="D575" s="7"/>
      <c r="E575" s="7"/>
      <c r="F575" s="7"/>
      <c r="G575" s="11"/>
      <c r="H575" s="12"/>
      <c r="I575" s="12"/>
      <c r="J575" s="12"/>
      <c r="K575" s="5"/>
      <c r="L575" s="5"/>
      <c r="M575" s="5"/>
      <c r="N575" s="7"/>
      <c r="O575" s="7"/>
      <c r="P575" s="13" t="str">
        <f aca="false">IF(C575="","",IF(ISNUMBER(SEARCH("JPY",C575)),100,10000))</f>
        <v/>
      </c>
      <c r="Q575" s="14" t="str">
        <f aca="false">IF(OR(C575="",H575="",J575=""),"",ROUND((J575-H575)*P575*IF(D575="Short",-1,1),1))</f>
        <v/>
      </c>
      <c r="R575" s="14" t="str">
        <f aca="false">IF(OR(C575="",H575="",I575=""),"",ROUND(ABS(H575-I575)*P575,1))</f>
        <v/>
      </c>
      <c r="S575" s="15" t="str">
        <f aca="false">IF(OR(R575="",G575="",K575=""),"",R575*K575*G575)</f>
        <v/>
      </c>
      <c r="T575" s="15" t="str">
        <f aca="false">IF(OR(Q575="",G575="",K575=""),"",Q575*K575*G575)</f>
        <v/>
      </c>
      <c r="U575" s="15" t="str">
        <f aca="false">IF(T575="","",T575+N(L575)-N(M575))</f>
        <v/>
      </c>
      <c r="V575" s="16" t="str">
        <f aca="false">IF(OR(U575="",N(S575)=0),"",U575/S575)</f>
        <v/>
      </c>
      <c r="W575" s="13" t="str">
        <f aca="false">IF(U575="","",COUNT($U$7:U575))</f>
        <v/>
      </c>
      <c r="X575" s="17" t="str">
        <f aca="false">IF(U575="","",DATE(YEAR(IF(B575="",A575,B575)),MONTH(IF(B575="",A575,B575)),1))</f>
        <v/>
      </c>
      <c r="Y575" s="15" t="str">
        <f aca="false">IF(U575="","",N($C$3)+SUM($U$7:U575))</f>
        <v/>
      </c>
      <c r="Z575" s="15" t="str">
        <f aca="false">IF(Y575="","",Y575-MAX(N($C$3),MAX($Y$7:Y575)))</f>
        <v/>
      </c>
      <c r="AA575" s="13" t="str">
        <f aca="false">IF(U575="","",IF(U575&gt;0,"Win",IF(U575&lt;0,"Loss","Scratch")))</f>
        <v/>
      </c>
      <c r="AB575" s="18" t="e">
        <f aca="false">IF(W575="",NA(),W575)</f>
        <v>#N/A</v>
      </c>
      <c r="AC575" s="19" t="e">
        <f aca="false">IF(W575="",NA(),Y575)</f>
        <v>#N/A</v>
      </c>
    </row>
    <row r="576" customFormat="false" ht="15" hidden="false" customHeight="false" outlineLevel="0" collapsed="false">
      <c r="A576" s="10"/>
      <c r="B576" s="10"/>
      <c r="C576" s="7"/>
      <c r="D576" s="7"/>
      <c r="E576" s="7"/>
      <c r="F576" s="7"/>
      <c r="G576" s="11"/>
      <c r="H576" s="12"/>
      <c r="I576" s="12"/>
      <c r="J576" s="12"/>
      <c r="K576" s="5"/>
      <c r="L576" s="5"/>
      <c r="M576" s="5"/>
      <c r="N576" s="7"/>
      <c r="O576" s="7"/>
      <c r="P576" s="13" t="str">
        <f aca="false">IF(C576="","",IF(ISNUMBER(SEARCH("JPY",C576)),100,10000))</f>
        <v/>
      </c>
      <c r="Q576" s="14" t="str">
        <f aca="false">IF(OR(C576="",H576="",J576=""),"",ROUND((J576-H576)*P576*IF(D576="Short",-1,1),1))</f>
        <v/>
      </c>
      <c r="R576" s="14" t="str">
        <f aca="false">IF(OR(C576="",H576="",I576=""),"",ROUND(ABS(H576-I576)*P576,1))</f>
        <v/>
      </c>
      <c r="S576" s="15" t="str">
        <f aca="false">IF(OR(R576="",G576="",K576=""),"",R576*K576*G576)</f>
        <v/>
      </c>
      <c r="T576" s="15" t="str">
        <f aca="false">IF(OR(Q576="",G576="",K576=""),"",Q576*K576*G576)</f>
        <v/>
      </c>
      <c r="U576" s="15" t="str">
        <f aca="false">IF(T576="","",T576+N(L576)-N(M576))</f>
        <v/>
      </c>
      <c r="V576" s="16" t="str">
        <f aca="false">IF(OR(U576="",N(S576)=0),"",U576/S576)</f>
        <v/>
      </c>
      <c r="W576" s="13" t="str">
        <f aca="false">IF(U576="","",COUNT($U$7:U576))</f>
        <v/>
      </c>
      <c r="X576" s="17" t="str">
        <f aca="false">IF(U576="","",DATE(YEAR(IF(B576="",A576,B576)),MONTH(IF(B576="",A576,B576)),1))</f>
        <v/>
      </c>
      <c r="Y576" s="15" t="str">
        <f aca="false">IF(U576="","",N($C$3)+SUM($U$7:U576))</f>
        <v/>
      </c>
      <c r="Z576" s="15" t="str">
        <f aca="false">IF(Y576="","",Y576-MAX(N($C$3),MAX($Y$7:Y576)))</f>
        <v/>
      </c>
      <c r="AA576" s="13" t="str">
        <f aca="false">IF(U576="","",IF(U576&gt;0,"Win",IF(U576&lt;0,"Loss","Scratch")))</f>
        <v/>
      </c>
      <c r="AB576" s="18" t="e">
        <f aca="false">IF(W576="",NA(),W576)</f>
        <v>#N/A</v>
      </c>
      <c r="AC576" s="19" t="e">
        <f aca="false">IF(W576="",NA(),Y576)</f>
        <v>#N/A</v>
      </c>
    </row>
    <row r="577" customFormat="false" ht="15" hidden="false" customHeight="false" outlineLevel="0" collapsed="false">
      <c r="A577" s="10"/>
      <c r="B577" s="10"/>
      <c r="C577" s="7"/>
      <c r="D577" s="7"/>
      <c r="E577" s="7"/>
      <c r="F577" s="7"/>
      <c r="G577" s="11"/>
      <c r="H577" s="12"/>
      <c r="I577" s="12"/>
      <c r="J577" s="12"/>
      <c r="K577" s="5"/>
      <c r="L577" s="5"/>
      <c r="M577" s="5"/>
      <c r="N577" s="7"/>
      <c r="O577" s="7"/>
      <c r="P577" s="13" t="str">
        <f aca="false">IF(C577="","",IF(ISNUMBER(SEARCH("JPY",C577)),100,10000))</f>
        <v/>
      </c>
      <c r="Q577" s="14" t="str">
        <f aca="false">IF(OR(C577="",H577="",J577=""),"",ROUND((J577-H577)*P577*IF(D577="Short",-1,1),1))</f>
        <v/>
      </c>
      <c r="R577" s="14" t="str">
        <f aca="false">IF(OR(C577="",H577="",I577=""),"",ROUND(ABS(H577-I577)*P577,1))</f>
        <v/>
      </c>
      <c r="S577" s="15" t="str">
        <f aca="false">IF(OR(R577="",G577="",K577=""),"",R577*K577*G577)</f>
        <v/>
      </c>
      <c r="T577" s="15" t="str">
        <f aca="false">IF(OR(Q577="",G577="",K577=""),"",Q577*K577*G577)</f>
        <v/>
      </c>
      <c r="U577" s="15" t="str">
        <f aca="false">IF(T577="","",T577+N(L577)-N(M577))</f>
        <v/>
      </c>
      <c r="V577" s="16" t="str">
        <f aca="false">IF(OR(U577="",N(S577)=0),"",U577/S577)</f>
        <v/>
      </c>
      <c r="W577" s="13" t="str">
        <f aca="false">IF(U577="","",COUNT($U$7:U577))</f>
        <v/>
      </c>
      <c r="X577" s="17" t="str">
        <f aca="false">IF(U577="","",DATE(YEAR(IF(B577="",A577,B577)),MONTH(IF(B577="",A577,B577)),1))</f>
        <v/>
      </c>
      <c r="Y577" s="15" t="str">
        <f aca="false">IF(U577="","",N($C$3)+SUM($U$7:U577))</f>
        <v/>
      </c>
      <c r="Z577" s="15" t="str">
        <f aca="false">IF(Y577="","",Y577-MAX(N($C$3),MAX($Y$7:Y577)))</f>
        <v/>
      </c>
      <c r="AA577" s="13" t="str">
        <f aca="false">IF(U577="","",IF(U577&gt;0,"Win",IF(U577&lt;0,"Loss","Scratch")))</f>
        <v/>
      </c>
      <c r="AB577" s="18" t="e">
        <f aca="false">IF(W577="",NA(),W577)</f>
        <v>#N/A</v>
      </c>
      <c r="AC577" s="19" t="e">
        <f aca="false">IF(W577="",NA(),Y577)</f>
        <v>#N/A</v>
      </c>
    </row>
    <row r="578" customFormat="false" ht="15" hidden="false" customHeight="false" outlineLevel="0" collapsed="false">
      <c r="A578" s="10"/>
      <c r="B578" s="10"/>
      <c r="C578" s="7"/>
      <c r="D578" s="7"/>
      <c r="E578" s="7"/>
      <c r="F578" s="7"/>
      <c r="G578" s="11"/>
      <c r="H578" s="12"/>
      <c r="I578" s="12"/>
      <c r="J578" s="12"/>
      <c r="K578" s="5"/>
      <c r="L578" s="5"/>
      <c r="M578" s="5"/>
      <c r="N578" s="7"/>
      <c r="O578" s="7"/>
      <c r="P578" s="13" t="str">
        <f aca="false">IF(C578="","",IF(ISNUMBER(SEARCH("JPY",C578)),100,10000))</f>
        <v/>
      </c>
      <c r="Q578" s="14" t="str">
        <f aca="false">IF(OR(C578="",H578="",J578=""),"",ROUND((J578-H578)*P578*IF(D578="Short",-1,1),1))</f>
        <v/>
      </c>
      <c r="R578" s="14" t="str">
        <f aca="false">IF(OR(C578="",H578="",I578=""),"",ROUND(ABS(H578-I578)*P578,1))</f>
        <v/>
      </c>
      <c r="S578" s="15" t="str">
        <f aca="false">IF(OR(R578="",G578="",K578=""),"",R578*K578*G578)</f>
        <v/>
      </c>
      <c r="T578" s="15" t="str">
        <f aca="false">IF(OR(Q578="",G578="",K578=""),"",Q578*K578*G578)</f>
        <v/>
      </c>
      <c r="U578" s="15" t="str">
        <f aca="false">IF(T578="","",T578+N(L578)-N(M578))</f>
        <v/>
      </c>
      <c r="V578" s="16" t="str">
        <f aca="false">IF(OR(U578="",N(S578)=0),"",U578/S578)</f>
        <v/>
      </c>
      <c r="W578" s="13" t="str">
        <f aca="false">IF(U578="","",COUNT($U$7:U578))</f>
        <v/>
      </c>
      <c r="X578" s="17" t="str">
        <f aca="false">IF(U578="","",DATE(YEAR(IF(B578="",A578,B578)),MONTH(IF(B578="",A578,B578)),1))</f>
        <v/>
      </c>
      <c r="Y578" s="15" t="str">
        <f aca="false">IF(U578="","",N($C$3)+SUM($U$7:U578))</f>
        <v/>
      </c>
      <c r="Z578" s="15" t="str">
        <f aca="false">IF(Y578="","",Y578-MAX(N($C$3),MAX($Y$7:Y578)))</f>
        <v/>
      </c>
      <c r="AA578" s="13" t="str">
        <f aca="false">IF(U578="","",IF(U578&gt;0,"Win",IF(U578&lt;0,"Loss","Scratch")))</f>
        <v/>
      </c>
      <c r="AB578" s="18" t="e">
        <f aca="false">IF(W578="",NA(),W578)</f>
        <v>#N/A</v>
      </c>
      <c r="AC578" s="19" t="e">
        <f aca="false">IF(W578="",NA(),Y578)</f>
        <v>#N/A</v>
      </c>
    </row>
    <row r="579" customFormat="false" ht="15" hidden="false" customHeight="false" outlineLevel="0" collapsed="false">
      <c r="A579" s="10"/>
      <c r="B579" s="10"/>
      <c r="C579" s="7"/>
      <c r="D579" s="7"/>
      <c r="E579" s="7"/>
      <c r="F579" s="7"/>
      <c r="G579" s="11"/>
      <c r="H579" s="12"/>
      <c r="I579" s="12"/>
      <c r="J579" s="12"/>
      <c r="K579" s="5"/>
      <c r="L579" s="5"/>
      <c r="M579" s="5"/>
      <c r="N579" s="7"/>
      <c r="O579" s="7"/>
      <c r="P579" s="13" t="str">
        <f aca="false">IF(C579="","",IF(ISNUMBER(SEARCH("JPY",C579)),100,10000))</f>
        <v/>
      </c>
      <c r="Q579" s="14" t="str">
        <f aca="false">IF(OR(C579="",H579="",J579=""),"",ROUND((J579-H579)*P579*IF(D579="Short",-1,1),1))</f>
        <v/>
      </c>
      <c r="R579" s="14" t="str">
        <f aca="false">IF(OR(C579="",H579="",I579=""),"",ROUND(ABS(H579-I579)*P579,1))</f>
        <v/>
      </c>
      <c r="S579" s="15" t="str">
        <f aca="false">IF(OR(R579="",G579="",K579=""),"",R579*K579*G579)</f>
        <v/>
      </c>
      <c r="T579" s="15" t="str">
        <f aca="false">IF(OR(Q579="",G579="",K579=""),"",Q579*K579*G579)</f>
        <v/>
      </c>
      <c r="U579" s="15" t="str">
        <f aca="false">IF(T579="","",T579+N(L579)-N(M579))</f>
        <v/>
      </c>
      <c r="V579" s="16" t="str">
        <f aca="false">IF(OR(U579="",N(S579)=0),"",U579/S579)</f>
        <v/>
      </c>
      <c r="W579" s="13" t="str">
        <f aca="false">IF(U579="","",COUNT($U$7:U579))</f>
        <v/>
      </c>
      <c r="X579" s="17" t="str">
        <f aca="false">IF(U579="","",DATE(YEAR(IF(B579="",A579,B579)),MONTH(IF(B579="",A579,B579)),1))</f>
        <v/>
      </c>
      <c r="Y579" s="15" t="str">
        <f aca="false">IF(U579="","",N($C$3)+SUM($U$7:U579))</f>
        <v/>
      </c>
      <c r="Z579" s="15" t="str">
        <f aca="false">IF(Y579="","",Y579-MAX(N($C$3),MAX($Y$7:Y579)))</f>
        <v/>
      </c>
      <c r="AA579" s="13" t="str">
        <f aca="false">IF(U579="","",IF(U579&gt;0,"Win",IF(U579&lt;0,"Loss","Scratch")))</f>
        <v/>
      </c>
      <c r="AB579" s="18" t="e">
        <f aca="false">IF(W579="",NA(),W579)</f>
        <v>#N/A</v>
      </c>
      <c r="AC579" s="19" t="e">
        <f aca="false">IF(W579="",NA(),Y579)</f>
        <v>#N/A</v>
      </c>
    </row>
    <row r="580" customFormat="false" ht="15" hidden="false" customHeight="false" outlineLevel="0" collapsed="false">
      <c r="A580" s="10"/>
      <c r="B580" s="10"/>
      <c r="C580" s="7"/>
      <c r="D580" s="7"/>
      <c r="E580" s="7"/>
      <c r="F580" s="7"/>
      <c r="G580" s="11"/>
      <c r="H580" s="12"/>
      <c r="I580" s="12"/>
      <c r="J580" s="12"/>
      <c r="K580" s="5"/>
      <c r="L580" s="5"/>
      <c r="M580" s="5"/>
      <c r="N580" s="7"/>
      <c r="O580" s="7"/>
      <c r="P580" s="13" t="str">
        <f aca="false">IF(C580="","",IF(ISNUMBER(SEARCH("JPY",C580)),100,10000))</f>
        <v/>
      </c>
      <c r="Q580" s="14" t="str">
        <f aca="false">IF(OR(C580="",H580="",J580=""),"",ROUND((J580-H580)*P580*IF(D580="Short",-1,1),1))</f>
        <v/>
      </c>
      <c r="R580" s="14" t="str">
        <f aca="false">IF(OR(C580="",H580="",I580=""),"",ROUND(ABS(H580-I580)*P580,1))</f>
        <v/>
      </c>
      <c r="S580" s="15" t="str">
        <f aca="false">IF(OR(R580="",G580="",K580=""),"",R580*K580*G580)</f>
        <v/>
      </c>
      <c r="T580" s="15" t="str">
        <f aca="false">IF(OR(Q580="",G580="",K580=""),"",Q580*K580*G580)</f>
        <v/>
      </c>
      <c r="U580" s="15" t="str">
        <f aca="false">IF(T580="","",T580+N(L580)-N(M580))</f>
        <v/>
      </c>
      <c r="V580" s="16" t="str">
        <f aca="false">IF(OR(U580="",N(S580)=0),"",U580/S580)</f>
        <v/>
      </c>
      <c r="W580" s="13" t="str">
        <f aca="false">IF(U580="","",COUNT($U$7:U580))</f>
        <v/>
      </c>
      <c r="X580" s="17" t="str">
        <f aca="false">IF(U580="","",DATE(YEAR(IF(B580="",A580,B580)),MONTH(IF(B580="",A580,B580)),1))</f>
        <v/>
      </c>
      <c r="Y580" s="15" t="str">
        <f aca="false">IF(U580="","",N($C$3)+SUM($U$7:U580))</f>
        <v/>
      </c>
      <c r="Z580" s="15" t="str">
        <f aca="false">IF(Y580="","",Y580-MAX(N($C$3),MAX($Y$7:Y580)))</f>
        <v/>
      </c>
      <c r="AA580" s="13" t="str">
        <f aca="false">IF(U580="","",IF(U580&gt;0,"Win",IF(U580&lt;0,"Loss","Scratch")))</f>
        <v/>
      </c>
      <c r="AB580" s="18" t="e">
        <f aca="false">IF(W580="",NA(),W580)</f>
        <v>#N/A</v>
      </c>
      <c r="AC580" s="19" t="e">
        <f aca="false">IF(W580="",NA(),Y580)</f>
        <v>#N/A</v>
      </c>
    </row>
    <row r="581" customFormat="false" ht="15" hidden="false" customHeight="false" outlineLevel="0" collapsed="false">
      <c r="A581" s="10"/>
      <c r="B581" s="10"/>
      <c r="C581" s="7"/>
      <c r="D581" s="7"/>
      <c r="E581" s="7"/>
      <c r="F581" s="7"/>
      <c r="G581" s="11"/>
      <c r="H581" s="12"/>
      <c r="I581" s="12"/>
      <c r="J581" s="12"/>
      <c r="K581" s="5"/>
      <c r="L581" s="5"/>
      <c r="M581" s="5"/>
      <c r="N581" s="7"/>
      <c r="O581" s="7"/>
      <c r="P581" s="13" t="str">
        <f aca="false">IF(C581="","",IF(ISNUMBER(SEARCH("JPY",C581)),100,10000))</f>
        <v/>
      </c>
      <c r="Q581" s="14" t="str">
        <f aca="false">IF(OR(C581="",H581="",J581=""),"",ROUND((J581-H581)*P581*IF(D581="Short",-1,1),1))</f>
        <v/>
      </c>
      <c r="R581" s="14" t="str">
        <f aca="false">IF(OR(C581="",H581="",I581=""),"",ROUND(ABS(H581-I581)*P581,1))</f>
        <v/>
      </c>
      <c r="S581" s="15" t="str">
        <f aca="false">IF(OR(R581="",G581="",K581=""),"",R581*K581*G581)</f>
        <v/>
      </c>
      <c r="T581" s="15" t="str">
        <f aca="false">IF(OR(Q581="",G581="",K581=""),"",Q581*K581*G581)</f>
        <v/>
      </c>
      <c r="U581" s="15" t="str">
        <f aca="false">IF(T581="","",T581+N(L581)-N(M581))</f>
        <v/>
      </c>
      <c r="V581" s="16" t="str">
        <f aca="false">IF(OR(U581="",N(S581)=0),"",U581/S581)</f>
        <v/>
      </c>
      <c r="W581" s="13" t="str">
        <f aca="false">IF(U581="","",COUNT($U$7:U581))</f>
        <v/>
      </c>
      <c r="X581" s="17" t="str">
        <f aca="false">IF(U581="","",DATE(YEAR(IF(B581="",A581,B581)),MONTH(IF(B581="",A581,B581)),1))</f>
        <v/>
      </c>
      <c r="Y581" s="15" t="str">
        <f aca="false">IF(U581="","",N($C$3)+SUM($U$7:U581))</f>
        <v/>
      </c>
      <c r="Z581" s="15" t="str">
        <f aca="false">IF(Y581="","",Y581-MAX(N($C$3),MAX($Y$7:Y581)))</f>
        <v/>
      </c>
      <c r="AA581" s="13" t="str">
        <f aca="false">IF(U581="","",IF(U581&gt;0,"Win",IF(U581&lt;0,"Loss","Scratch")))</f>
        <v/>
      </c>
      <c r="AB581" s="18" t="e">
        <f aca="false">IF(W581="",NA(),W581)</f>
        <v>#N/A</v>
      </c>
      <c r="AC581" s="19" t="e">
        <f aca="false">IF(W581="",NA(),Y581)</f>
        <v>#N/A</v>
      </c>
    </row>
    <row r="582" customFormat="false" ht="15" hidden="false" customHeight="false" outlineLevel="0" collapsed="false">
      <c r="A582" s="10"/>
      <c r="B582" s="10"/>
      <c r="C582" s="7"/>
      <c r="D582" s="7"/>
      <c r="E582" s="7"/>
      <c r="F582" s="7"/>
      <c r="G582" s="11"/>
      <c r="H582" s="12"/>
      <c r="I582" s="12"/>
      <c r="J582" s="12"/>
      <c r="K582" s="5"/>
      <c r="L582" s="5"/>
      <c r="M582" s="5"/>
      <c r="N582" s="7"/>
      <c r="O582" s="7"/>
      <c r="P582" s="13" t="str">
        <f aca="false">IF(C582="","",IF(ISNUMBER(SEARCH("JPY",C582)),100,10000))</f>
        <v/>
      </c>
      <c r="Q582" s="14" t="str">
        <f aca="false">IF(OR(C582="",H582="",J582=""),"",ROUND((J582-H582)*P582*IF(D582="Short",-1,1),1))</f>
        <v/>
      </c>
      <c r="R582" s="14" t="str">
        <f aca="false">IF(OR(C582="",H582="",I582=""),"",ROUND(ABS(H582-I582)*P582,1))</f>
        <v/>
      </c>
      <c r="S582" s="15" t="str">
        <f aca="false">IF(OR(R582="",G582="",K582=""),"",R582*K582*G582)</f>
        <v/>
      </c>
      <c r="T582" s="15" t="str">
        <f aca="false">IF(OR(Q582="",G582="",K582=""),"",Q582*K582*G582)</f>
        <v/>
      </c>
      <c r="U582" s="15" t="str">
        <f aca="false">IF(T582="","",T582+N(L582)-N(M582))</f>
        <v/>
      </c>
      <c r="V582" s="16" t="str">
        <f aca="false">IF(OR(U582="",N(S582)=0),"",U582/S582)</f>
        <v/>
      </c>
      <c r="W582" s="13" t="str">
        <f aca="false">IF(U582="","",COUNT($U$7:U582))</f>
        <v/>
      </c>
      <c r="X582" s="17" t="str">
        <f aca="false">IF(U582="","",DATE(YEAR(IF(B582="",A582,B582)),MONTH(IF(B582="",A582,B582)),1))</f>
        <v/>
      </c>
      <c r="Y582" s="15" t="str">
        <f aca="false">IF(U582="","",N($C$3)+SUM($U$7:U582))</f>
        <v/>
      </c>
      <c r="Z582" s="15" t="str">
        <f aca="false">IF(Y582="","",Y582-MAX(N($C$3),MAX($Y$7:Y582)))</f>
        <v/>
      </c>
      <c r="AA582" s="13" t="str">
        <f aca="false">IF(U582="","",IF(U582&gt;0,"Win",IF(U582&lt;0,"Loss","Scratch")))</f>
        <v/>
      </c>
      <c r="AB582" s="18" t="e">
        <f aca="false">IF(W582="",NA(),W582)</f>
        <v>#N/A</v>
      </c>
      <c r="AC582" s="19" t="e">
        <f aca="false">IF(W582="",NA(),Y582)</f>
        <v>#N/A</v>
      </c>
    </row>
    <row r="583" customFormat="false" ht="15" hidden="false" customHeight="false" outlineLevel="0" collapsed="false">
      <c r="A583" s="10"/>
      <c r="B583" s="10"/>
      <c r="C583" s="7"/>
      <c r="D583" s="7"/>
      <c r="E583" s="7"/>
      <c r="F583" s="7"/>
      <c r="G583" s="11"/>
      <c r="H583" s="12"/>
      <c r="I583" s="12"/>
      <c r="J583" s="12"/>
      <c r="K583" s="5"/>
      <c r="L583" s="5"/>
      <c r="M583" s="5"/>
      <c r="N583" s="7"/>
      <c r="O583" s="7"/>
      <c r="P583" s="13" t="str">
        <f aca="false">IF(C583="","",IF(ISNUMBER(SEARCH("JPY",C583)),100,10000))</f>
        <v/>
      </c>
      <c r="Q583" s="14" t="str">
        <f aca="false">IF(OR(C583="",H583="",J583=""),"",ROUND((J583-H583)*P583*IF(D583="Short",-1,1),1))</f>
        <v/>
      </c>
      <c r="R583" s="14" t="str">
        <f aca="false">IF(OR(C583="",H583="",I583=""),"",ROUND(ABS(H583-I583)*P583,1))</f>
        <v/>
      </c>
      <c r="S583" s="15" t="str">
        <f aca="false">IF(OR(R583="",G583="",K583=""),"",R583*K583*G583)</f>
        <v/>
      </c>
      <c r="T583" s="15" t="str">
        <f aca="false">IF(OR(Q583="",G583="",K583=""),"",Q583*K583*G583)</f>
        <v/>
      </c>
      <c r="U583" s="15" t="str">
        <f aca="false">IF(T583="","",T583+N(L583)-N(M583))</f>
        <v/>
      </c>
      <c r="V583" s="16" t="str">
        <f aca="false">IF(OR(U583="",N(S583)=0),"",U583/S583)</f>
        <v/>
      </c>
      <c r="W583" s="13" t="str">
        <f aca="false">IF(U583="","",COUNT($U$7:U583))</f>
        <v/>
      </c>
      <c r="X583" s="17" t="str">
        <f aca="false">IF(U583="","",DATE(YEAR(IF(B583="",A583,B583)),MONTH(IF(B583="",A583,B583)),1))</f>
        <v/>
      </c>
      <c r="Y583" s="15" t="str">
        <f aca="false">IF(U583="","",N($C$3)+SUM($U$7:U583))</f>
        <v/>
      </c>
      <c r="Z583" s="15" t="str">
        <f aca="false">IF(Y583="","",Y583-MAX(N($C$3),MAX($Y$7:Y583)))</f>
        <v/>
      </c>
      <c r="AA583" s="13" t="str">
        <f aca="false">IF(U583="","",IF(U583&gt;0,"Win",IF(U583&lt;0,"Loss","Scratch")))</f>
        <v/>
      </c>
      <c r="AB583" s="18" t="e">
        <f aca="false">IF(W583="",NA(),W583)</f>
        <v>#N/A</v>
      </c>
      <c r="AC583" s="19" t="e">
        <f aca="false">IF(W583="",NA(),Y583)</f>
        <v>#N/A</v>
      </c>
    </row>
    <row r="584" customFormat="false" ht="15" hidden="false" customHeight="false" outlineLevel="0" collapsed="false">
      <c r="A584" s="10"/>
      <c r="B584" s="10"/>
      <c r="C584" s="7"/>
      <c r="D584" s="7"/>
      <c r="E584" s="7"/>
      <c r="F584" s="7"/>
      <c r="G584" s="11"/>
      <c r="H584" s="12"/>
      <c r="I584" s="12"/>
      <c r="J584" s="12"/>
      <c r="K584" s="5"/>
      <c r="L584" s="5"/>
      <c r="M584" s="5"/>
      <c r="N584" s="7"/>
      <c r="O584" s="7"/>
      <c r="P584" s="13" t="str">
        <f aca="false">IF(C584="","",IF(ISNUMBER(SEARCH("JPY",C584)),100,10000))</f>
        <v/>
      </c>
      <c r="Q584" s="14" t="str">
        <f aca="false">IF(OR(C584="",H584="",J584=""),"",ROUND((J584-H584)*P584*IF(D584="Short",-1,1),1))</f>
        <v/>
      </c>
      <c r="R584" s="14" t="str">
        <f aca="false">IF(OR(C584="",H584="",I584=""),"",ROUND(ABS(H584-I584)*P584,1))</f>
        <v/>
      </c>
      <c r="S584" s="15" t="str">
        <f aca="false">IF(OR(R584="",G584="",K584=""),"",R584*K584*G584)</f>
        <v/>
      </c>
      <c r="T584" s="15" t="str">
        <f aca="false">IF(OR(Q584="",G584="",K584=""),"",Q584*K584*G584)</f>
        <v/>
      </c>
      <c r="U584" s="15" t="str">
        <f aca="false">IF(T584="","",T584+N(L584)-N(M584))</f>
        <v/>
      </c>
      <c r="V584" s="16" t="str">
        <f aca="false">IF(OR(U584="",N(S584)=0),"",U584/S584)</f>
        <v/>
      </c>
      <c r="W584" s="13" t="str">
        <f aca="false">IF(U584="","",COUNT($U$7:U584))</f>
        <v/>
      </c>
      <c r="X584" s="17" t="str">
        <f aca="false">IF(U584="","",DATE(YEAR(IF(B584="",A584,B584)),MONTH(IF(B584="",A584,B584)),1))</f>
        <v/>
      </c>
      <c r="Y584" s="15" t="str">
        <f aca="false">IF(U584="","",N($C$3)+SUM($U$7:U584))</f>
        <v/>
      </c>
      <c r="Z584" s="15" t="str">
        <f aca="false">IF(Y584="","",Y584-MAX(N($C$3),MAX($Y$7:Y584)))</f>
        <v/>
      </c>
      <c r="AA584" s="13" t="str">
        <f aca="false">IF(U584="","",IF(U584&gt;0,"Win",IF(U584&lt;0,"Loss","Scratch")))</f>
        <v/>
      </c>
      <c r="AB584" s="18" t="e">
        <f aca="false">IF(W584="",NA(),W584)</f>
        <v>#N/A</v>
      </c>
      <c r="AC584" s="19" t="e">
        <f aca="false">IF(W584="",NA(),Y584)</f>
        <v>#N/A</v>
      </c>
    </row>
    <row r="585" customFormat="false" ht="15" hidden="false" customHeight="false" outlineLevel="0" collapsed="false">
      <c r="A585" s="10"/>
      <c r="B585" s="10"/>
      <c r="C585" s="7"/>
      <c r="D585" s="7"/>
      <c r="E585" s="7"/>
      <c r="F585" s="7"/>
      <c r="G585" s="11"/>
      <c r="H585" s="12"/>
      <c r="I585" s="12"/>
      <c r="J585" s="12"/>
      <c r="K585" s="5"/>
      <c r="L585" s="5"/>
      <c r="M585" s="5"/>
      <c r="N585" s="7"/>
      <c r="O585" s="7"/>
      <c r="P585" s="13" t="str">
        <f aca="false">IF(C585="","",IF(ISNUMBER(SEARCH("JPY",C585)),100,10000))</f>
        <v/>
      </c>
      <c r="Q585" s="14" t="str">
        <f aca="false">IF(OR(C585="",H585="",J585=""),"",ROUND((J585-H585)*P585*IF(D585="Short",-1,1),1))</f>
        <v/>
      </c>
      <c r="R585" s="14" t="str">
        <f aca="false">IF(OR(C585="",H585="",I585=""),"",ROUND(ABS(H585-I585)*P585,1))</f>
        <v/>
      </c>
      <c r="S585" s="15" t="str">
        <f aca="false">IF(OR(R585="",G585="",K585=""),"",R585*K585*G585)</f>
        <v/>
      </c>
      <c r="T585" s="15" t="str">
        <f aca="false">IF(OR(Q585="",G585="",K585=""),"",Q585*K585*G585)</f>
        <v/>
      </c>
      <c r="U585" s="15" t="str">
        <f aca="false">IF(T585="","",T585+N(L585)-N(M585))</f>
        <v/>
      </c>
      <c r="V585" s="16" t="str">
        <f aca="false">IF(OR(U585="",N(S585)=0),"",U585/S585)</f>
        <v/>
      </c>
      <c r="W585" s="13" t="str">
        <f aca="false">IF(U585="","",COUNT($U$7:U585))</f>
        <v/>
      </c>
      <c r="X585" s="17" t="str">
        <f aca="false">IF(U585="","",DATE(YEAR(IF(B585="",A585,B585)),MONTH(IF(B585="",A585,B585)),1))</f>
        <v/>
      </c>
      <c r="Y585" s="15" t="str">
        <f aca="false">IF(U585="","",N($C$3)+SUM($U$7:U585))</f>
        <v/>
      </c>
      <c r="Z585" s="15" t="str">
        <f aca="false">IF(Y585="","",Y585-MAX(N($C$3),MAX($Y$7:Y585)))</f>
        <v/>
      </c>
      <c r="AA585" s="13" t="str">
        <f aca="false">IF(U585="","",IF(U585&gt;0,"Win",IF(U585&lt;0,"Loss","Scratch")))</f>
        <v/>
      </c>
      <c r="AB585" s="18" t="e">
        <f aca="false">IF(W585="",NA(),W585)</f>
        <v>#N/A</v>
      </c>
      <c r="AC585" s="19" t="e">
        <f aca="false">IF(W585="",NA(),Y585)</f>
        <v>#N/A</v>
      </c>
    </row>
    <row r="586" customFormat="false" ht="15" hidden="false" customHeight="false" outlineLevel="0" collapsed="false">
      <c r="A586" s="10"/>
      <c r="B586" s="10"/>
      <c r="C586" s="7"/>
      <c r="D586" s="7"/>
      <c r="E586" s="7"/>
      <c r="F586" s="7"/>
      <c r="G586" s="11"/>
      <c r="H586" s="12"/>
      <c r="I586" s="12"/>
      <c r="J586" s="12"/>
      <c r="K586" s="5"/>
      <c r="L586" s="5"/>
      <c r="M586" s="5"/>
      <c r="N586" s="7"/>
      <c r="O586" s="7"/>
      <c r="P586" s="13" t="str">
        <f aca="false">IF(C586="","",IF(ISNUMBER(SEARCH("JPY",C586)),100,10000))</f>
        <v/>
      </c>
      <c r="Q586" s="14" t="str">
        <f aca="false">IF(OR(C586="",H586="",J586=""),"",ROUND((J586-H586)*P586*IF(D586="Short",-1,1),1))</f>
        <v/>
      </c>
      <c r="R586" s="14" t="str">
        <f aca="false">IF(OR(C586="",H586="",I586=""),"",ROUND(ABS(H586-I586)*P586,1))</f>
        <v/>
      </c>
      <c r="S586" s="15" t="str">
        <f aca="false">IF(OR(R586="",G586="",K586=""),"",R586*K586*G586)</f>
        <v/>
      </c>
      <c r="T586" s="15" t="str">
        <f aca="false">IF(OR(Q586="",G586="",K586=""),"",Q586*K586*G586)</f>
        <v/>
      </c>
      <c r="U586" s="15" t="str">
        <f aca="false">IF(T586="","",T586+N(L586)-N(M586))</f>
        <v/>
      </c>
      <c r="V586" s="16" t="str">
        <f aca="false">IF(OR(U586="",N(S586)=0),"",U586/S586)</f>
        <v/>
      </c>
      <c r="W586" s="13" t="str">
        <f aca="false">IF(U586="","",COUNT($U$7:U586))</f>
        <v/>
      </c>
      <c r="X586" s="17" t="str">
        <f aca="false">IF(U586="","",DATE(YEAR(IF(B586="",A586,B586)),MONTH(IF(B586="",A586,B586)),1))</f>
        <v/>
      </c>
      <c r="Y586" s="15" t="str">
        <f aca="false">IF(U586="","",N($C$3)+SUM($U$7:U586))</f>
        <v/>
      </c>
      <c r="Z586" s="15" t="str">
        <f aca="false">IF(Y586="","",Y586-MAX(N($C$3),MAX($Y$7:Y586)))</f>
        <v/>
      </c>
      <c r="AA586" s="13" t="str">
        <f aca="false">IF(U586="","",IF(U586&gt;0,"Win",IF(U586&lt;0,"Loss","Scratch")))</f>
        <v/>
      </c>
      <c r="AB586" s="18" t="e">
        <f aca="false">IF(W586="",NA(),W586)</f>
        <v>#N/A</v>
      </c>
      <c r="AC586" s="19" t="e">
        <f aca="false">IF(W586="",NA(),Y586)</f>
        <v>#N/A</v>
      </c>
    </row>
    <row r="587" customFormat="false" ht="15" hidden="false" customHeight="false" outlineLevel="0" collapsed="false">
      <c r="A587" s="10"/>
      <c r="B587" s="10"/>
      <c r="C587" s="7"/>
      <c r="D587" s="7"/>
      <c r="E587" s="7"/>
      <c r="F587" s="7"/>
      <c r="G587" s="11"/>
      <c r="H587" s="12"/>
      <c r="I587" s="12"/>
      <c r="J587" s="12"/>
      <c r="K587" s="5"/>
      <c r="L587" s="5"/>
      <c r="M587" s="5"/>
      <c r="N587" s="7"/>
      <c r="O587" s="7"/>
      <c r="P587" s="13" t="str">
        <f aca="false">IF(C587="","",IF(ISNUMBER(SEARCH("JPY",C587)),100,10000))</f>
        <v/>
      </c>
      <c r="Q587" s="14" t="str">
        <f aca="false">IF(OR(C587="",H587="",J587=""),"",ROUND((J587-H587)*P587*IF(D587="Short",-1,1),1))</f>
        <v/>
      </c>
      <c r="R587" s="14" t="str">
        <f aca="false">IF(OR(C587="",H587="",I587=""),"",ROUND(ABS(H587-I587)*P587,1))</f>
        <v/>
      </c>
      <c r="S587" s="15" t="str">
        <f aca="false">IF(OR(R587="",G587="",K587=""),"",R587*K587*G587)</f>
        <v/>
      </c>
      <c r="T587" s="15" t="str">
        <f aca="false">IF(OR(Q587="",G587="",K587=""),"",Q587*K587*G587)</f>
        <v/>
      </c>
      <c r="U587" s="15" t="str">
        <f aca="false">IF(T587="","",T587+N(L587)-N(M587))</f>
        <v/>
      </c>
      <c r="V587" s="16" t="str">
        <f aca="false">IF(OR(U587="",N(S587)=0),"",U587/S587)</f>
        <v/>
      </c>
      <c r="W587" s="13" t="str">
        <f aca="false">IF(U587="","",COUNT($U$7:U587))</f>
        <v/>
      </c>
      <c r="X587" s="17" t="str">
        <f aca="false">IF(U587="","",DATE(YEAR(IF(B587="",A587,B587)),MONTH(IF(B587="",A587,B587)),1))</f>
        <v/>
      </c>
      <c r="Y587" s="15" t="str">
        <f aca="false">IF(U587="","",N($C$3)+SUM($U$7:U587))</f>
        <v/>
      </c>
      <c r="Z587" s="15" t="str">
        <f aca="false">IF(Y587="","",Y587-MAX(N($C$3),MAX($Y$7:Y587)))</f>
        <v/>
      </c>
      <c r="AA587" s="13" t="str">
        <f aca="false">IF(U587="","",IF(U587&gt;0,"Win",IF(U587&lt;0,"Loss","Scratch")))</f>
        <v/>
      </c>
      <c r="AB587" s="18" t="e">
        <f aca="false">IF(W587="",NA(),W587)</f>
        <v>#N/A</v>
      </c>
      <c r="AC587" s="19" t="e">
        <f aca="false">IF(W587="",NA(),Y587)</f>
        <v>#N/A</v>
      </c>
    </row>
    <row r="588" customFormat="false" ht="15" hidden="false" customHeight="false" outlineLevel="0" collapsed="false">
      <c r="A588" s="10"/>
      <c r="B588" s="10"/>
      <c r="C588" s="7"/>
      <c r="D588" s="7"/>
      <c r="E588" s="7"/>
      <c r="F588" s="7"/>
      <c r="G588" s="11"/>
      <c r="H588" s="12"/>
      <c r="I588" s="12"/>
      <c r="J588" s="12"/>
      <c r="K588" s="5"/>
      <c r="L588" s="5"/>
      <c r="M588" s="5"/>
      <c r="N588" s="7"/>
      <c r="O588" s="7"/>
      <c r="P588" s="13" t="str">
        <f aca="false">IF(C588="","",IF(ISNUMBER(SEARCH("JPY",C588)),100,10000))</f>
        <v/>
      </c>
      <c r="Q588" s="14" t="str">
        <f aca="false">IF(OR(C588="",H588="",J588=""),"",ROUND((J588-H588)*P588*IF(D588="Short",-1,1),1))</f>
        <v/>
      </c>
      <c r="R588" s="14" t="str">
        <f aca="false">IF(OR(C588="",H588="",I588=""),"",ROUND(ABS(H588-I588)*P588,1))</f>
        <v/>
      </c>
      <c r="S588" s="15" t="str">
        <f aca="false">IF(OR(R588="",G588="",K588=""),"",R588*K588*G588)</f>
        <v/>
      </c>
      <c r="T588" s="15" t="str">
        <f aca="false">IF(OR(Q588="",G588="",K588=""),"",Q588*K588*G588)</f>
        <v/>
      </c>
      <c r="U588" s="15" t="str">
        <f aca="false">IF(T588="","",T588+N(L588)-N(M588))</f>
        <v/>
      </c>
      <c r="V588" s="16" t="str">
        <f aca="false">IF(OR(U588="",N(S588)=0),"",U588/S588)</f>
        <v/>
      </c>
      <c r="W588" s="13" t="str">
        <f aca="false">IF(U588="","",COUNT($U$7:U588))</f>
        <v/>
      </c>
      <c r="X588" s="17" t="str">
        <f aca="false">IF(U588="","",DATE(YEAR(IF(B588="",A588,B588)),MONTH(IF(B588="",A588,B588)),1))</f>
        <v/>
      </c>
      <c r="Y588" s="15" t="str">
        <f aca="false">IF(U588="","",N($C$3)+SUM($U$7:U588))</f>
        <v/>
      </c>
      <c r="Z588" s="15" t="str">
        <f aca="false">IF(Y588="","",Y588-MAX(N($C$3),MAX($Y$7:Y588)))</f>
        <v/>
      </c>
      <c r="AA588" s="13" t="str">
        <f aca="false">IF(U588="","",IF(U588&gt;0,"Win",IF(U588&lt;0,"Loss","Scratch")))</f>
        <v/>
      </c>
      <c r="AB588" s="18" t="e">
        <f aca="false">IF(W588="",NA(),W588)</f>
        <v>#N/A</v>
      </c>
      <c r="AC588" s="19" t="e">
        <f aca="false">IF(W588="",NA(),Y588)</f>
        <v>#N/A</v>
      </c>
    </row>
    <row r="589" customFormat="false" ht="15" hidden="false" customHeight="false" outlineLevel="0" collapsed="false">
      <c r="A589" s="10"/>
      <c r="B589" s="10"/>
      <c r="C589" s="7"/>
      <c r="D589" s="7"/>
      <c r="E589" s="7"/>
      <c r="F589" s="7"/>
      <c r="G589" s="11"/>
      <c r="H589" s="12"/>
      <c r="I589" s="12"/>
      <c r="J589" s="12"/>
      <c r="K589" s="5"/>
      <c r="L589" s="5"/>
      <c r="M589" s="5"/>
      <c r="N589" s="7"/>
      <c r="O589" s="7"/>
      <c r="P589" s="13" t="str">
        <f aca="false">IF(C589="","",IF(ISNUMBER(SEARCH("JPY",C589)),100,10000))</f>
        <v/>
      </c>
      <c r="Q589" s="14" t="str">
        <f aca="false">IF(OR(C589="",H589="",J589=""),"",ROUND((J589-H589)*P589*IF(D589="Short",-1,1),1))</f>
        <v/>
      </c>
      <c r="R589" s="14" t="str">
        <f aca="false">IF(OR(C589="",H589="",I589=""),"",ROUND(ABS(H589-I589)*P589,1))</f>
        <v/>
      </c>
      <c r="S589" s="15" t="str">
        <f aca="false">IF(OR(R589="",G589="",K589=""),"",R589*K589*G589)</f>
        <v/>
      </c>
      <c r="T589" s="15" t="str">
        <f aca="false">IF(OR(Q589="",G589="",K589=""),"",Q589*K589*G589)</f>
        <v/>
      </c>
      <c r="U589" s="15" t="str">
        <f aca="false">IF(T589="","",T589+N(L589)-N(M589))</f>
        <v/>
      </c>
      <c r="V589" s="16" t="str">
        <f aca="false">IF(OR(U589="",N(S589)=0),"",U589/S589)</f>
        <v/>
      </c>
      <c r="W589" s="13" t="str">
        <f aca="false">IF(U589="","",COUNT($U$7:U589))</f>
        <v/>
      </c>
      <c r="X589" s="17" t="str">
        <f aca="false">IF(U589="","",DATE(YEAR(IF(B589="",A589,B589)),MONTH(IF(B589="",A589,B589)),1))</f>
        <v/>
      </c>
      <c r="Y589" s="15" t="str">
        <f aca="false">IF(U589="","",N($C$3)+SUM($U$7:U589))</f>
        <v/>
      </c>
      <c r="Z589" s="15" t="str">
        <f aca="false">IF(Y589="","",Y589-MAX(N($C$3),MAX($Y$7:Y589)))</f>
        <v/>
      </c>
      <c r="AA589" s="13" t="str">
        <f aca="false">IF(U589="","",IF(U589&gt;0,"Win",IF(U589&lt;0,"Loss","Scratch")))</f>
        <v/>
      </c>
      <c r="AB589" s="18" t="e">
        <f aca="false">IF(W589="",NA(),W589)</f>
        <v>#N/A</v>
      </c>
      <c r="AC589" s="19" t="e">
        <f aca="false">IF(W589="",NA(),Y589)</f>
        <v>#N/A</v>
      </c>
    </row>
    <row r="590" customFormat="false" ht="15" hidden="false" customHeight="false" outlineLevel="0" collapsed="false">
      <c r="A590" s="10"/>
      <c r="B590" s="10"/>
      <c r="C590" s="7"/>
      <c r="D590" s="7"/>
      <c r="E590" s="7"/>
      <c r="F590" s="7"/>
      <c r="G590" s="11"/>
      <c r="H590" s="12"/>
      <c r="I590" s="12"/>
      <c r="J590" s="12"/>
      <c r="K590" s="5"/>
      <c r="L590" s="5"/>
      <c r="M590" s="5"/>
      <c r="N590" s="7"/>
      <c r="O590" s="7"/>
      <c r="P590" s="13" t="str">
        <f aca="false">IF(C590="","",IF(ISNUMBER(SEARCH("JPY",C590)),100,10000))</f>
        <v/>
      </c>
      <c r="Q590" s="14" t="str">
        <f aca="false">IF(OR(C590="",H590="",J590=""),"",ROUND((J590-H590)*P590*IF(D590="Short",-1,1),1))</f>
        <v/>
      </c>
      <c r="R590" s="14" t="str">
        <f aca="false">IF(OR(C590="",H590="",I590=""),"",ROUND(ABS(H590-I590)*P590,1))</f>
        <v/>
      </c>
      <c r="S590" s="15" t="str">
        <f aca="false">IF(OR(R590="",G590="",K590=""),"",R590*K590*G590)</f>
        <v/>
      </c>
      <c r="T590" s="15" t="str">
        <f aca="false">IF(OR(Q590="",G590="",K590=""),"",Q590*K590*G590)</f>
        <v/>
      </c>
      <c r="U590" s="15" t="str">
        <f aca="false">IF(T590="","",T590+N(L590)-N(M590))</f>
        <v/>
      </c>
      <c r="V590" s="16" t="str">
        <f aca="false">IF(OR(U590="",N(S590)=0),"",U590/S590)</f>
        <v/>
      </c>
      <c r="W590" s="13" t="str">
        <f aca="false">IF(U590="","",COUNT($U$7:U590))</f>
        <v/>
      </c>
      <c r="X590" s="17" t="str">
        <f aca="false">IF(U590="","",DATE(YEAR(IF(B590="",A590,B590)),MONTH(IF(B590="",A590,B590)),1))</f>
        <v/>
      </c>
      <c r="Y590" s="15" t="str">
        <f aca="false">IF(U590="","",N($C$3)+SUM($U$7:U590))</f>
        <v/>
      </c>
      <c r="Z590" s="15" t="str">
        <f aca="false">IF(Y590="","",Y590-MAX(N($C$3),MAX($Y$7:Y590)))</f>
        <v/>
      </c>
      <c r="AA590" s="13" t="str">
        <f aca="false">IF(U590="","",IF(U590&gt;0,"Win",IF(U590&lt;0,"Loss","Scratch")))</f>
        <v/>
      </c>
      <c r="AB590" s="18" t="e">
        <f aca="false">IF(W590="",NA(),W590)</f>
        <v>#N/A</v>
      </c>
      <c r="AC590" s="19" t="e">
        <f aca="false">IF(W590="",NA(),Y590)</f>
        <v>#N/A</v>
      </c>
    </row>
    <row r="591" customFormat="false" ht="15" hidden="false" customHeight="false" outlineLevel="0" collapsed="false">
      <c r="A591" s="10"/>
      <c r="B591" s="10"/>
      <c r="C591" s="7"/>
      <c r="D591" s="7"/>
      <c r="E591" s="7"/>
      <c r="F591" s="7"/>
      <c r="G591" s="11"/>
      <c r="H591" s="12"/>
      <c r="I591" s="12"/>
      <c r="J591" s="12"/>
      <c r="K591" s="5"/>
      <c r="L591" s="5"/>
      <c r="M591" s="5"/>
      <c r="N591" s="7"/>
      <c r="O591" s="7"/>
      <c r="P591" s="13" t="str">
        <f aca="false">IF(C591="","",IF(ISNUMBER(SEARCH("JPY",C591)),100,10000))</f>
        <v/>
      </c>
      <c r="Q591" s="14" t="str">
        <f aca="false">IF(OR(C591="",H591="",J591=""),"",ROUND((J591-H591)*P591*IF(D591="Short",-1,1),1))</f>
        <v/>
      </c>
      <c r="R591" s="14" t="str">
        <f aca="false">IF(OR(C591="",H591="",I591=""),"",ROUND(ABS(H591-I591)*P591,1))</f>
        <v/>
      </c>
      <c r="S591" s="15" t="str">
        <f aca="false">IF(OR(R591="",G591="",K591=""),"",R591*K591*G591)</f>
        <v/>
      </c>
      <c r="T591" s="15" t="str">
        <f aca="false">IF(OR(Q591="",G591="",K591=""),"",Q591*K591*G591)</f>
        <v/>
      </c>
      <c r="U591" s="15" t="str">
        <f aca="false">IF(T591="","",T591+N(L591)-N(M591))</f>
        <v/>
      </c>
      <c r="V591" s="16" t="str">
        <f aca="false">IF(OR(U591="",N(S591)=0),"",U591/S591)</f>
        <v/>
      </c>
      <c r="W591" s="13" t="str">
        <f aca="false">IF(U591="","",COUNT($U$7:U591))</f>
        <v/>
      </c>
      <c r="X591" s="17" t="str">
        <f aca="false">IF(U591="","",DATE(YEAR(IF(B591="",A591,B591)),MONTH(IF(B591="",A591,B591)),1))</f>
        <v/>
      </c>
      <c r="Y591" s="15" t="str">
        <f aca="false">IF(U591="","",N($C$3)+SUM($U$7:U591))</f>
        <v/>
      </c>
      <c r="Z591" s="15" t="str">
        <f aca="false">IF(Y591="","",Y591-MAX(N($C$3),MAX($Y$7:Y591)))</f>
        <v/>
      </c>
      <c r="AA591" s="13" t="str">
        <f aca="false">IF(U591="","",IF(U591&gt;0,"Win",IF(U591&lt;0,"Loss","Scratch")))</f>
        <v/>
      </c>
      <c r="AB591" s="18" t="e">
        <f aca="false">IF(W591="",NA(),W591)</f>
        <v>#N/A</v>
      </c>
      <c r="AC591" s="19" t="e">
        <f aca="false">IF(W591="",NA(),Y591)</f>
        <v>#N/A</v>
      </c>
    </row>
    <row r="592" customFormat="false" ht="15" hidden="false" customHeight="false" outlineLevel="0" collapsed="false">
      <c r="A592" s="10"/>
      <c r="B592" s="10"/>
      <c r="C592" s="7"/>
      <c r="D592" s="7"/>
      <c r="E592" s="7"/>
      <c r="F592" s="7"/>
      <c r="G592" s="11"/>
      <c r="H592" s="12"/>
      <c r="I592" s="12"/>
      <c r="J592" s="12"/>
      <c r="K592" s="5"/>
      <c r="L592" s="5"/>
      <c r="M592" s="5"/>
      <c r="N592" s="7"/>
      <c r="O592" s="7"/>
      <c r="P592" s="13" t="str">
        <f aca="false">IF(C592="","",IF(ISNUMBER(SEARCH("JPY",C592)),100,10000))</f>
        <v/>
      </c>
      <c r="Q592" s="14" t="str">
        <f aca="false">IF(OR(C592="",H592="",J592=""),"",ROUND((J592-H592)*P592*IF(D592="Short",-1,1),1))</f>
        <v/>
      </c>
      <c r="R592" s="14" t="str">
        <f aca="false">IF(OR(C592="",H592="",I592=""),"",ROUND(ABS(H592-I592)*P592,1))</f>
        <v/>
      </c>
      <c r="S592" s="15" t="str">
        <f aca="false">IF(OR(R592="",G592="",K592=""),"",R592*K592*G592)</f>
        <v/>
      </c>
      <c r="T592" s="15" t="str">
        <f aca="false">IF(OR(Q592="",G592="",K592=""),"",Q592*K592*G592)</f>
        <v/>
      </c>
      <c r="U592" s="15" t="str">
        <f aca="false">IF(T592="","",T592+N(L592)-N(M592))</f>
        <v/>
      </c>
      <c r="V592" s="16" t="str">
        <f aca="false">IF(OR(U592="",N(S592)=0),"",U592/S592)</f>
        <v/>
      </c>
      <c r="W592" s="13" t="str">
        <f aca="false">IF(U592="","",COUNT($U$7:U592))</f>
        <v/>
      </c>
      <c r="X592" s="17" t="str">
        <f aca="false">IF(U592="","",DATE(YEAR(IF(B592="",A592,B592)),MONTH(IF(B592="",A592,B592)),1))</f>
        <v/>
      </c>
      <c r="Y592" s="15" t="str">
        <f aca="false">IF(U592="","",N($C$3)+SUM($U$7:U592))</f>
        <v/>
      </c>
      <c r="Z592" s="15" t="str">
        <f aca="false">IF(Y592="","",Y592-MAX(N($C$3),MAX($Y$7:Y592)))</f>
        <v/>
      </c>
      <c r="AA592" s="13" t="str">
        <f aca="false">IF(U592="","",IF(U592&gt;0,"Win",IF(U592&lt;0,"Loss","Scratch")))</f>
        <v/>
      </c>
      <c r="AB592" s="18" t="e">
        <f aca="false">IF(W592="",NA(),W592)</f>
        <v>#N/A</v>
      </c>
      <c r="AC592" s="19" t="e">
        <f aca="false">IF(W592="",NA(),Y592)</f>
        <v>#N/A</v>
      </c>
    </row>
    <row r="593" customFormat="false" ht="15" hidden="false" customHeight="false" outlineLevel="0" collapsed="false">
      <c r="A593" s="10"/>
      <c r="B593" s="10"/>
      <c r="C593" s="7"/>
      <c r="D593" s="7"/>
      <c r="E593" s="7"/>
      <c r="F593" s="7"/>
      <c r="G593" s="11"/>
      <c r="H593" s="12"/>
      <c r="I593" s="12"/>
      <c r="J593" s="12"/>
      <c r="K593" s="5"/>
      <c r="L593" s="5"/>
      <c r="M593" s="5"/>
      <c r="N593" s="7"/>
      <c r="O593" s="7"/>
      <c r="P593" s="13" t="str">
        <f aca="false">IF(C593="","",IF(ISNUMBER(SEARCH("JPY",C593)),100,10000))</f>
        <v/>
      </c>
      <c r="Q593" s="14" t="str">
        <f aca="false">IF(OR(C593="",H593="",J593=""),"",ROUND((J593-H593)*P593*IF(D593="Short",-1,1),1))</f>
        <v/>
      </c>
      <c r="R593" s="14" t="str">
        <f aca="false">IF(OR(C593="",H593="",I593=""),"",ROUND(ABS(H593-I593)*P593,1))</f>
        <v/>
      </c>
      <c r="S593" s="15" t="str">
        <f aca="false">IF(OR(R593="",G593="",K593=""),"",R593*K593*G593)</f>
        <v/>
      </c>
      <c r="T593" s="15" t="str">
        <f aca="false">IF(OR(Q593="",G593="",K593=""),"",Q593*K593*G593)</f>
        <v/>
      </c>
      <c r="U593" s="15" t="str">
        <f aca="false">IF(T593="","",T593+N(L593)-N(M593))</f>
        <v/>
      </c>
      <c r="V593" s="16" t="str">
        <f aca="false">IF(OR(U593="",N(S593)=0),"",U593/S593)</f>
        <v/>
      </c>
      <c r="W593" s="13" t="str">
        <f aca="false">IF(U593="","",COUNT($U$7:U593))</f>
        <v/>
      </c>
      <c r="X593" s="17" t="str">
        <f aca="false">IF(U593="","",DATE(YEAR(IF(B593="",A593,B593)),MONTH(IF(B593="",A593,B593)),1))</f>
        <v/>
      </c>
      <c r="Y593" s="15" t="str">
        <f aca="false">IF(U593="","",N($C$3)+SUM($U$7:U593))</f>
        <v/>
      </c>
      <c r="Z593" s="15" t="str">
        <f aca="false">IF(Y593="","",Y593-MAX(N($C$3),MAX($Y$7:Y593)))</f>
        <v/>
      </c>
      <c r="AA593" s="13" t="str">
        <f aca="false">IF(U593="","",IF(U593&gt;0,"Win",IF(U593&lt;0,"Loss","Scratch")))</f>
        <v/>
      </c>
      <c r="AB593" s="18" t="e">
        <f aca="false">IF(W593="",NA(),W593)</f>
        <v>#N/A</v>
      </c>
      <c r="AC593" s="19" t="e">
        <f aca="false">IF(W593="",NA(),Y593)</f>
        <v>#N/A</v>
      </c>
    </row>
    <row r="594" customFormat="false" ht="15" hidden="false" customHeight="false" outlineLevel="0" collapsed="false">
      <c r="A594" s="10"/>
      <c r="B594" s="10"/>
      <c r="C594" s="7"/>
      <c r="D594" s="7"/>
      <c r="E594" s="7"/>
      <c r="F594" s="7"/>
      <c r="G594" s="11"/>
      <c r="H594" s="12"/>
      <c r="I594" s="12"/>
      <c r="J594" s="12"/>
      <c r="K594" s="5"/>
      <c r="L594" s="5"/>
      <c r="M594" s="5"/>
      <c r="N594" s="7"/>
      <c r="O594" s="7"/>
      <c r="P594" s="13" t="str">
        <f aca="false">IF(C594="","",IF(ISNUMBER(SEARCH("JPY",C594)),100,10000))</f>
        <v/>
      </c>
      <c r="Q594" s="14" t="str">
        <f aca="false">IF(OR(C594="",H594="",J594=""),"",ROUND((J594-H594)*P594*IF(D594="Short",-1,1),1))</f>
        <v/>
      </c>
      <c r="R594" s="14" t="str">
        <f aca="false">IF(OR(C594="",H594="",I594=""),"",ROUND(ABS(H594-I594)*P594,1))</f>
        <v/>
      </c>
      <c r="S594" s="15" t="str">
        <f aca="false">IF(OR(R594="",G594="",K594=""),"",R594*K594*G594)</f>
        <v/>
      </c>
      <c r="T594" s="15" t="str">
        <f aca="false">IF(OR(Q594="",G594="",K594=""),"",Q594*K594*G594)</f>
        <v/>
      </c>
      <c r="U594" s="15" t="str">
        <f aca="false">IF(T594="","",T594+N(L594)-N(M594))</f>
        <v/>
      </c>
      <c r="V594" s="16" t="str">
        <f aca="false">IF(OR(U594="",N(S594)=0),"",U594/S594)</f>
        <v/>
      </c>
      <c r="W594" s="13" t="str">
        <f aca="false">IF(U594="","",COUNT($U$7:U594))</f>
        <v/>
      </c>
      <c r="X594" s="17" t="str">
        <f aca="false">IF(U594="","",DATE(YEAR(IF(B594="",A594,B594)),MONTH(IF(B594="",A594,B594)),1))</f>
        <v/>
      </c>
      <c r="Y594" s="15" t="str">
        <f aca="false">IF(U594="","",N($C$3)+SUM($U$7:U594))</f>
        <v/>
      </c>
      <c r="Z594" s="15" t="str">
        <f aca="false">IF(Y594="","",Y594-MAX(N($C$3),MAX($Y$7:Y594)))</f>
        <v/>
      </c>
      <c r="AA594" s="13" t="str">
        <f aca="false">IF(U594="","",IF(U594&gt;0,"Win",IF(U594&lt;0,"Loss","Scratch")))</f>
        <v/>
      </c>
      <c r="AB594" s="18" t="e">
        <f aca="false">IF(W594="",NA(),W594)</f>
        <v>#N/A</v>
      </c>
      <c r="AC594" s="19" t="e">
        <f aca="false">IF(W594="",NA(),Y594)</f>
        <v>#N/A</v>
      </c>
    </row>
    <row r="595" customFormat="false" ht="15" hidden="false" customHeight="false" outlineLevel="0" collapsed="false">
      <c r="A595" s="10"/>
      <c r="B595" s="10"/>
      <c r="C595" s="7"/>
      <c r="D595" s="7"/>
      <c r="E595" s="7"/>
      <c r="F595" s="7"/>
      <c r="G595" s="11"/>
      <c r="H595" s="12"/>
      <c r="I595" s="12"/>
      <c r="J595" s="12"/>
      <c r="K595" s="5"/>
      <c r="L595" s="5"/>
      <c r="M595" s="5"/>
      <c r="N595" s="7"/>
      <c r="O595" s="7"/>
      <c r="P595" s="13" t="str">
        <f aca="false">IF(C595="","",IF(ISNUMBER(SEARCH("JPY",C595)),100,10000))</f>
        <v/>
      </c>
      <c r="Q595" s="14" t="str">
        <f aca="false">IF(OR(C595="",H595="",J595=""),"",ROUND((J595-H595)*P595*IF(D595="Short",-1,1),1))</f>
        <v/>
      </c>
      <c r="R595" s="14" t="str">
        <f aca="false">IF(OR(C595="",H595="",I595=""),"",ROUND(ABS(H595-I595)*P595,1))</f>
        <v/>
      </c>
      <c r="S595" s="15" t="str">
        <f aca="false">IF(OR(R595="",G595="",K595=""),"",R595*K595*G595)</f>
        <v/>
      </c>
      <c r="T595" s="15" t="str">
        <f aca="false">IF(OR(Q595="",G595="",K595=""),"",Q595*K595*G595)</f>
        <v/>
      </c>
      <c r="U595" s="15" t="str">
        <f aca="false">IF(T595="","",T595+N(L595)-N(M595))</f>
        <v/>
      </c>
      <c r="V595" s="16" t="str">
        <f aca="false">IF(OR(U595="",N(S595)=0),"",U595/S595)</f>
        <v/>
      </c>
      <c r="W595" s="13" t="str">
        <f aca="false">IF(U595="","",COUNT($U$7:U595))</f>
        <v/>
      </c>
      <c r="X595" s="17" t="str">
        <f aca="false">IF(U595="","",DATE(YEAR(IF(B595="",A595,B595)),MONTH(IF(B595="",A595,B595)),1))</f>
        <v/>
      </c>
      <c r="Y595" s="15" t="str">
        <f aca="false">IF(U595="","",N($C$3)+SUM($U$7:U595))</f>
        <v/>
      </c>
      <c r="Z595" s="15" t="str">
        <f aca="false">IF(Y595="","",Y595-MAX(N($C$3),MAX($Y$7:Y595)))</f>
        <v/>
      </c>
      <c r="AA595" s="13" t="str">
        <f aca="false">IF(U595="","",IF(U595&gt;0,"Win",IF(U595&lt;0,"Loss","Scratch")))</f>
        <v/>
      </c>
      <c r="AB595" s="18" t="e">
        <f aca="false">IF(W595="",NA(),W595)</f>
        <v>#N/A</v>
      </c>
      <c r="AC595" s="19" t="e">
        <f aca="false">IF(W595="",NA(),Y595)</f>
        <v>#N/A</v>
      </c>
    </row>
    <row r="596" customFormat="false" ht="15" hidden="false" customHeight="false" outlineLevel="0" collapsed="false">
      <c r="A596" s="10"/>
      <c r="B596" s="10"/>
      <c r="C596" s="7"/>
      <c r="D596" s="7"/>
      <c r="E596" s="7"/>
      <c r="F596" s="7"/>
      <c r="G596" s="11"/>
      <c r="H596" s="12"/>
      <c r="I596" s="12"/>
      <c r="J596" s="12"/>
      <c r="K596" s="5"/>
      <c r="L596" s="5"/>
      <c r="M596" s="5"/>
      <c r="N596" s="7"/>
      <c r="O596" s="7"/>
      <c r="P596" s="13" t="str">
        <f aca="false">IF(C596="","",IF(ISNUMBER(SEARCH("JPY",C596)),100,10000))</f>
        <v/>
      </c>
      <c r="Q596" s="14" t="str">
        <f aca="false">IF(OR(C596="",H596="",J596=""),"",ROUND((J596-H596)*P596*IF(D596="Short",-1,1),1))</f>
        <v/>
      </c>
      <c r="R596" s="14" t="str">
        <f aca="false">IF(OR(C596="",H596="",I596=""),"",ROUND(ABS(H596-I596)*P596,1))</f>
        <v/>
      </c>
      <c r="S596" s="15" t="str">
        <f aca="false">IF(OR(R596="",G596="",K596=""),"",R596*K596*G596)</f>
        <v/>
      </c>
      <c r="T596" s="15" t="str">
        <f aca="false">IF(OR(Q596="",G596="",K596=""),"",Q596*K596*G596)</f>
        <v/>
      </c>
      <c r="U596" s="15" t="str">
        <f aca="false">IF(T596="","",T596+N(L596)-N(M596))</f>
        <v/>
      </c>
      <c r="V596" s="16" t="str">
        <f aca="false">IF(OR(U596="",N(S596)=0),"",U596/S596)</f>
        <v/>
      </c>
      <c r="W596" s="13" t="str">
        <f aca="false">IF(U596="","",COUNT($U$7:U596))</f>
        <v/>
      </c>
      <c r="X596" s="17" t="str">
        <f aca="false">IF(U596="","",DATE(YEAR(IF(B596="",A596,B596)),MONTH(IF(B596="",A596,B596)),1))</f>
        <v/>
      </c>
      <c r="Y596" s="15" t="str">
        <f aca="false">IF(U596="","",N($C$3)+SUM($U$7:U596))</f>
        <v/>
      </c>
      <c r="Z596" s="15" t="str">
        <f aca="false">IF(Y596="","",Y596-MAX(N($C$3),MAX($Y$7:Y596)))</f>
        <v/>
      </c>
      <c r="AA596" s="13" t="str">
        <f aca="false">IF(U596="","",IF(U596&gt;0,"Win",IF(U596&lt;0,"Loss","Scratch")))</f>
        <v/>
      </c>
      <c r="AB596" s="18" t="e">
        <f aca="false">IF(W596="",NA(),W596)</f>
        <v>#N/A</v>
      </c>
      <c r="AC596" s="19" t="e">
        <f aca="false">IF(W596="",NA(),Y596)</f>
        <v>#N/A</v>
      </c>
    </row>
    <row r="597" customFormat="false" ht="15" hidden="false" customHeight="false" outlineLevel="0" collapsed="false">
      <c r="A597" s="10"/>
      <c r="B597" s="10"/>
      <c r="C597" s="7"/>
      <c r="D597" s="7"/>
      <c r="E597" s="7"/>
      <c r="F597" s="7"/>
      <c r="G597" s="11"/>
      <c r="H597" s="12"/>
      <c r="I597" s="12"/>
      <c r="J597" s="12"/>
      <c r="K597" s="5"/>
      <c r="L597" s="5"/>
      <c r="M597" s="5"/>
      <c r="N597" s="7"/>
      <c r="O597" s="7"/>
      <c r="P597" s="13" t="str">
        <f aca="false">IF(C597="","",IF(ISNUMBER(SEARCH("JPY",C597)),100,10000))</f>
        <v/>
      </c>
      <c r="Q597" s="14" t="str">
        <f aca="false">IF(OR(C597="",H597="",J597=""),"",ROUND((J597-H597)*P597*IF(D597="Short",-1,1),1))</f>
        <v/>
      </c>
      <c r="R597" s="14" t="str">
        <f aca="false">IF(OR(C597="",H597="",I597=""),"",ROUND(ABS(H597-I597)*P597,1))</f>
        <v/>
      </c>
      <c r="S597" s="15" t="str">
        <f aca="false">IF(OR(R597="",G597="",K597=""),"",R597*K597*G597)</f>
        <v/>
      </c>
      <c r="T597" s="15" t="str">
        <f aca="false">IF(OR(Q597="",G597="",K597=""),"",Q597*K597*G597)</f>
        <v/>
      </c>
      <c r="U597" s="15" t="str">
        <f aca="false">IF(T597="","",T597+N(L597)-N(M597))</f>
        <v/>
      </c>
      <c r="V597" s="16" t="str">
        <f aca="false">IF(OR(U597="",N(S597)=0),"",U597/S597)</f>
        <v/>
      </c>
      <c r="W597" s="13" t="str">
        <f aca="false">IF(U597="","",COUNT($U$7:U597))</f>
        <v/>
      </c>
      <c r="X597" s="17" t="str">
        <f aca="false">IF(U597="","",DATE(YEAR(IF(B597="",A597,B597)),MONTH(IF(B597="",A597,B597)),1))</f>
        <v/>
      </c>
      <c r="Y597" s="15" t="str">
        <f aca="false">IF(U597="","",N($C$3)+SUM($U$7:U597))</f>
        <v/>
      </c>
      <c r="Z597" s="15" t="str">
        <f aca="false">IF(Y597="","",Y597-MAX(N($C$3),MAX($Y$7:Y597)))</f>
        <v/>
      </c>
      <c r="AA597" s="13" t="str">
        <f aca="false">IF(U597="","",IF(U597&gt;0,"Win",IF(U597&lt;0,"Loss","Scratch")))</f>
        <v/>
      </c>
      <c r="AB597" s="18" t="e">
        <f aca="false">IF(W597="",NA(),W597)</f>
        <v>#N/A</v>
      </c>
      <c r="AC597" s="19" t="e">
        <f aca="false">IF(W597="",NA(),Y597)</f>
        <v>#N/A</v>
      </c>
    </row>
    <row r="598" customFormat="false" ht="15" hidden="false" customHeight="false" outlineLevel="0" collapsed="false">
      <c r="A598" s="10"/>
      <c r="B598" s="10"/>
      <c r="C598" s="7"/>
      <c r="D598" s="7"/>
      <c r="E598" s="7"/>
      <c r="F598" s="7"/>
      <c r="G598" s="11"/>
      <c r="H598" s="12"/>
      <c r="I598" s="12"/>
      <c r="J598" s="12"/>
      <c r="K598" s="5"/>
      <c r="L598" s="5"/>
      <c r="M598" s="5"/>
      <c r="N598" s="7"/>
      <c r="O598" s="7"/>
      <c r="P598" s="13" t="str">
        <f aca="false">IF(C598="","",IF(ISNUMBER(SEARCH("JPY",C598)),100,10000))</f>
        <v/>
      </c>
      <c r="Q598" s="14" t="str">
        <f aca="false">IF(OR(C598="",H598="",J598=""),"",ROUND((J598-H598)*P598*IF(D598="Short",-1,1),1))</f>
        <v/>
      </c>
      <c r="R598" s="14" t="str">
        <f aca="false">IF(OR(C598="",H598="",I598=""),"",ROUND(ABS(H598-I598)*P598,1))</f>
        <v/>
      </c>
      <c r="S598" s="15" t="str">
        <f aca="false">IF(OR(R598="",G598="",K598=""),"",R598*K598*G598)</f>
        <v/>
      </c>
      <c r="T598" s="15" t="str">
        <f aca="false">IF(OR(Q598="",G598="",K598=""),"",Q598*K598*G598)</f>
        <v/>
      </c>
      <c r="U598" s="15" t="str">
        <f aca="false">IF(T598="","",T598+N(L598)-N(M598))</f>
        <v/>
      </c>
      <c r="V598" s="16" t="str">
        <f aca="false">IF(OR(U598="",N(S598)=0),"",U598/S598)</f>
        <v/>
      </c>
      <c r="W598" s="13" t="str">
        <f aca="false">IF(U598="","",COUNT($U$7:U598))</f>
        <v/>
      </c>
      <c r="X598" s="17" t="str">
        <f aca="false">IF(U598="","",DATE(YEAR(IF(B598="",A598,B598)),MONTH(IF(B598="",A598,B598)),1))</f>
        <v/>
      </c>
      <c r="Y598" s="15" t="str">
        <f aca="false">IF(U598="","",N($C$3)+SUM($U$7:U598))</f>
        <v/>
      </c>
      <c r="Z598" s="15" t="str">
        <f aca="false">IF(Y598="","",Y598-MAX(N($C$3),MAX($Y$7:Y598)))</f>
        <v/>
      </c>
      <c r="AA598" s="13" t="str">
        <f aca="false">IF(U598="","",IF(U598&gt;0,"Win",IF(U598&lt;0,"Loss","Scratch")))</f>
        <v/>
      </c>
      <c r="AB598" s="18" t="e">
        <f aca="false">IF(W598="",NA(),W598)</f>
        <v>#N/A</v>
      </c>
      <c r="AC598" s="19" t="e">
        <f aca="false">IF(W598="",NA(),Y598)</f>
        <v>#N/A</v>
      </c>
    </row>
    <row r="599" customFormat="false" ht="15" hidden="false" customHeight="false" outlineLevel="0" collapsed="false">
      <c r="A599" s="10"/>
      <c r="B599" s="10"/>
      <c r="C599" s="7"/>
      <c r="D599" s="7"/>
      <c r="E599" s="7"/>
      <c r="F599" s="7"/>
      <c r="G599" s="11"/>
      <c r="H599" s="12"/>
      <c r="I599" s="12"/>
      <c r="J599" s="12"/>
      <c r="K599" s="5"/>
      <c r="L599" s="5"/>
      <c r="M599" s="5"/>
      <c r="N599" s="7"/>
      <c r="O599" s="7"/>
      <c r="P599" s="13" t="str">
        <f aca="false">IF(C599="","",IF(ISNUMBER(SEARCH("JPY",C599)),100,10000))</f>
        <v/>
      </c>
      <c r="Q599" s="14" t="str">
        <f aca="false">IF(OR(C599="",H599="",J599=""),"",ROUND((J599-H599)*P599*IF(D599="Short",-1,1),1))</f>
        <v/>
      </c>
      <c r="R599" s="14" t="str">
        <f aca="false">IF(OR(C599="",H599="",I599=""),"",ROUND(ABS(H599-I599)*P599,1))</f>
        <v/>
      </c>
      <c r="S599" s="15" t="str">
        <f aca="false">IF(OR(R599="",G599="",K599=""),"",R599*K599*G599)</f>
        <v/>
      </c>
      <c r="T599" s="15" t="str">
        <f aca="false">IF(OR(Q599="",G599="",K599=""),"",Q599*K599*G599)</f>
        <v/>
      </c>
      <c r="U599" s="15" t="str">
        <f aca="false">IF(T599="","",T599+N(L599)-N(M599))</f>
        <v/>
      </c>
      <c r="V599" s="16" t="str">
        <f aca="false">IF(OR(U599="",N(S599)=0),"",U599/S599)</f>
        <v/>
      </c>
      <c r="W599" s="13" t="str">
        <f aca="false">IF(U599="","",COUNT($U$7:U599))</f>
        <v/>
      </c>
      <c r="X599" s="17" t="str">
        <f aca="false">IF(U599="","",DATE(YEAR(IF(B599="",A599,B599)),MONTH(IF(B599="",A599,B599)),1))</f>
        <v/>
      </c>
      <c r="Y599" s="15" t="str">
        <f aca="false">IF(U599="","",N($C$3)+SUM($U$7:U599))</f>
        <v/>
      </c>
      <c r="Z599" s="15" t="str">
        <f aca="false">IF(Y599="","",Y599-MAX(N($C$3),MAX($Y$7:Y599)))</f>
        <v/>
      </c>
      <c r="AA599" s="13" t="str">
        <f aca="false">IF(U599="","",IF(U599&gt;0,"Win",IF(U599&lt;0,"Loss","Scratch")))</f>
        <v/>
      </c>
      <c r="AB599" s="18" t="e">
        <f aca="false">IF(W599="",NA(),W599)</f>
        <v>#N/A</v>
      </c>
      <c r="AC599" s="19" t="e">
        <f aca="false">IF(W599="",NA(),Y599)</f>
        <v>#N/A</v>
      </c>
    </row>
    <row r="600" customFormat="false" ht="15" hidden="false" customHeight="false" outlineLevel="0" collapsed="false">
      <c r="A600" s="10"/>
      <c r="B600" s="10"/>
      <c r="C600" s="7"/>
      <c r="D600" s="7"/>
      <c r="E600" s="7"/>
      <c r="F600" s="7"/>
      <c r="G600" s="11"/>
      <c r="H600" s="12"/>
      <c r="I600" s="12"/>
      <c r="J600" s="12"/>
      <c r="K600" s="5"/>
      <c r="L600" s="5"/>
      <c r="M600" s="5"/>
      <c r="N600" s="7"/>
      <c r="O600" s="7"/>
      <c r="P600" s="13" t="str">
        <f aca="false">IF(C600="","",IF(ISNUMBER(SEARCH("JPY",C600)),100,10000))</f>
        <v/>
      </c>
      <c r="Q600" s="14" t="str">
        <f aca="false">IF(OR(C600="",H600="",J600=""),"",ROUND((J600-H600)*P600*IF(D600="Short",-1,1),1))</f>
        <v/>
      </c>
      <c r="R600" s="14" t="str">
        <f aca="false">IF(OR(C600="",H600="",I600=""),"",ROUND(ABS(H600-I600)*P600,1))</f>
        <v/>
      </c>
      <c r="S600" s="15" t="str">
        <f aca="false">IF(OR(R600="",G600="",K600=""),"",R600*K600*G600)</f>
        <v/>
      </c>
      <c r="T600" s="15" t="str">
        <f aca="false">IF(OR(Q600="",G600="",K600=""),"",Q600*K600*G600)</f>
        <v/>
      </c>
      <c r="U600" s="15" t="str">
        <f aca="false">IF(T600="","",T600+N(L600)-N(M600))</f>
        <v/>
      </c>
      <c r="V600" s="16" t="str">
        <f aca="false">IF(OR(U600="",N(S600)=0),"",U600/S600)</f>
        <v/>
      </c>
      <c r="W600" s="13" t="str">
        <f aca="false">IF(U600="","",COUNT($U$7:U600))</f>
        <v/>
      </c>
      <c r="X600" s="17" t="str">
        <f aca="false">IF(U600="","",DATE(YEAR(IF(B600="",A600,B600)),MONTH(IF(B600="",A600,B600)),1))</f>
        <v/>
      </c>
      <c r="Y600" s="15" t="str">
        <f aca="false">IF(U600="","",N($C$3)+SUM($U$7:U600))</f>
        <v/>
      </c>
      <c r="Z600" s="15" t="str">
        <f aca="false">IF(Y600="","",Y600-MAX(N($C$3),MAX($Y$7:Y600)))</f>
        <v/>
      </c>
      <c r="AA600" s="13" t="str">
        <f aca="false">IF(U600="","",IF(U600&gt;0,"Win",IF(U600&lt;0,"Loss","Scratch")))</f>
        <v/>
      </c>
      <c r="AB600" s="18" t="e">
        <f aca="false">IF(W600="",NA(),W600)</f>
        <v>#N/A</v>
      </c>
      <c r="AC600" s="19" t="e">
        <f aca="false">IF(W600="",NA(),Y600)</f>
        <v>#N/A</v>
      </c>
    </row>
    <row r="601" customFormat="false" ht="15" hidden="false" customHeight="false" outlineLevel="0" collapsed="false">
      <c r="A601" s="10"/>
      <c r="B601" s="10"/>
      <c r="C601" s="7"/>
      <c r="D601" s="7"/>
      <c r="E601" s="7"/>
      <c r="F601" s="7"/>
      <c r="G601" s="11"/>
      <c r="H601" s="12"/>
      <c r="I601" s="12"/>
      <c r="J601" s="12"/>
      <c r="K601" s="5"/>
      <c r="L601" s="5"/>
      <c r="M601" s="5"/>
      <c r="N601" s="7"/>
      <c r="O601" s="7"/>
      <c r="P601" s="13" t="str">
        <f aca="false">IF(C601="","",IF(ISNUMBER(SEARCH("JPY",C601)),100,10000))</f>
        <v/>
      </c>
      <c r="Q601" s="14" t="str">
        <f aca="false">IF(OR(C601="",H601="",J601=""),"",ROUND((J601-H601)*P601*IF(D601="Short",-1,1),1))</f>
        <v/>
      </c>
      <c r="R601" s="14" t="str">
        <f aca="false">IF(OR(C601="",H601="",I601=""),"",ROUND(ABS(H601-I601)*P601,1))</f>
        <v/>
      </c>
      <c r="S601" s="15" t="str">
        <f aca="false">IF(OR(R601="",G601="",K601=""),"",R601*K601*G601)</f>
        <v/>
      </c>
      <c r="T601" s="15" t="str">
        <f aca="false">IF(OR(Q601="",G601="",K601=""),"",Q601*K601*G601)</f>
        <v/>
      </c>
      <c r="U601" s="15" t="str">
        <f aca="false">IF(T601="","",T601+N(L601)-N(M601))</f>
        <v/>
      </c>
      <c r="V601" s="16" t="str">
        <f aca="false">IF(OR(U601="",N(S601)=0),"",U601/S601)</f>
        <v/>
      </c>
      <c r="W601" s="13" t="str">
        <f aca="false">IF(U601="","",COUNT($U$7:U601))</f>
        <v/>
      </c>
      <c r="X601" s="17" t="str">
        <f aca="false">IF(U601="","",DATE(YEAR(IF(B601="",A601,B601)),MONTH(IF(B601="",A601,B601)),1))</f>
        <v/>
      </c>
      <c r="Y601" s="15" t="str">
        <f aca="false">IF(U601="","",N($C$3)+SUM($U$7:U601))</f>
        <v/>
      </c>
      <c r="Z601" s="15" t="str">
        <f aca="false">IF(Y601="","",Y601-MAX(N($C$3),MAX($Y$7:Y601)))</f>
        <v/>
      </c>
      <c r="AA601" s="13" t="str">
        <f aca="false">IF(U601="","",IF(U601&gt;0,"Win",IF(U601&lt;0,"Loss","Scratch")))</f>
        <v/>
      </c>
      <c r="AB601" s="18" t="e">
        <f aca="false">IF(W601="",NA(),W601)</f>
        <v>#N/A</v>
      </c>
      <c r="AC601" s="19" t="e">
        <f aca="false">IF(W601="",NA(),Y601)</f>
        <v>#N/A</v>
      </c>
    </row>
    <row r="602" customFormat="false" ht="15" hidden="false" customHeight="false" outlineLevel="0" collapsed="false">
      <c r="A602" s="10"/>
      <c r="B602" s="10"/>
      <c r="C602" s="7"/>
      <c r="D602" s="7"/>
      <c r="E602" s="7"/>
      <c r="F602" s="7"/>
      <c r="G602" s="11"/>
      <c r="H602" s="12"/>
      <c r="I602" s="12"/>
      <c r="J602" s="12"/>
      <c r="K602" s="5"/>
      <c r="L602" s="5"/>
      <c r="M602" s="5"/>
      <c r="N602" s="7"/>
      <c r="O602" s="7"/>
      <c r="P602" s="13" t="str">
        <f aca="false">IF(C602="","",IF(ISNUMBER(SEARCH("JPY",C602)),100,10000))</f>
        <v/>
      </c>
      <c r="Q602" s="14" t="str">
        <f aca="false">IF(OR(C602="",H602="",J602=""),"",ROUND((J602-H602)*P602*IF(D602="Short",-1,1),1))</f>
        <v/>
      </c>
      <c r="R602" s="14" t="str">
        <f aca="false">IF(OR(C602="",H602="",I602=""),"",ROUND(ABS(H602-I602)*P602,1))</f>
        <v/>
      </c>
      <c r="S602" s="15" t="str">
        <f aca="false">IF(OR(R602="",G602="",K602=""),"",R602*K602*G602)</f>
        <v/>
      </c>
      <c r="T602" s="15" t="str">
        <f aca="false">IF(OR(Q602="",G602="",K602=""),"",Q602*K602*G602)</f>
        <v/>
      </c>
      <c r="U602" s="15" t="str">
        <f aca="false">IF(T602="","",T602+N(L602)-N(M602))</f>
        <v/>
      </c>
      <c r="V602" s="16" t="str">
        <f aca="false">IF(OR(U602="",N(S602)=0),"",U602/S602)</f>
        <v/>
      </c>
      <c r="W602" s="13" t="str">
        <f aca="false">IF(U602="","",COUNT($U$7:U602))</f>
        <v/>
      </c>
      <c r="X602" s="17" t="str">
        <f aca="false">IF(U602="","",DATE(YEAR(IF(B602="",A602,B602)),MONTH(IF(B602="",A602,B602)),1))</f>
        <v/>
      </c>
      <c r="Y602" s="15" t="str">
        <f aca="false">IF(U602="","",N($C$3)+SUM($U$7:U602))</f>
        <v/>
      </c>
      <c r="Z602" s="15" t="str">
        <f aca="false">IF(Y602="","",Y602-MAX(N($C$3),MAX($Y$7:Y602)))</f>
        <v/>
      </c>
      <c r="AA602" s="13" t="str">
        <f aca="false">IF(U602="","",IF(U602&gt;0,"Win",IF(U602&lt;0,"Loss","Scratch")))</f>
        <v/>
      </c>
      <c r="AB602" s="18" t="e">
        <f aca="false">IF(W602="",NA(),W602)</f>
        <v>#N/A</v>
      </c>
      <c r="AC602" s="19" t="e">
        <f aca="false">IF(W602="",NA(),Y602)</f>
        <v>#N/A</v>
      </c>
    </row>
    <row r="603" customFormat="false" ht="15" hidden="false" customHeight="false" outlineLevel="0" collapsed="false">
      <c r="A603" s="10"/>
      <c r="B603" s="10"/>
      <c r="C603" s="7"/>
      <c r="D603" s="7"/>
      <c r="E603" s="7"/>
      <c r="F603" s="7"/>
      <c r="G603" s="11"/>
      <c r="H603" s="12"/>
      <c r="I603" s="12"/>
      <c r="J603" s="12"/>
      <c r="K603" s="5"/>
      <c r="L603" s="5"/>
      <c r="M603" s="5"/>
      <c r="N603" s="7"/>
      <c r="O603" s="7"/>
      <c r="P603" s="13" t="str">
        <f aca="false">IF(C603="","",IF(ISNUMBER(SEARCH("JPY",C603)),100,10000))</f>
        <v/>
      </c>
      <c r="Q603" s="14" t="str">
        <f aca="false">IF(OR(C603="",H603="",J603=""),"",ROUND((J603-H603)*P603*IF(D603="Short",-1,1),1))</f>
        <v/>
      </c>
      <c r="R603" s="14" t="str">
        <f aca="false">IF(OR(C603="",H603="",I603=""),"",ROUND(ABS(H603-I603)*P603,1))</f>
        <v/>
      </c>
      <c r="S603" s="15" t="str">
        <f aca="false">IF(OR(R603="",G603="",K603=""),"",R603*K603*G603)</f>
        <v/>
      </c>
      <c r="T603" s="15" t="str">
        <f aca="false">IF(OR(Q603="",G603="",K603=""),"",Q603*K603*G603)</f>
        <v/>
      </c>
      <c r="U603" s="15" t="str">
        <f aca="false">IF(T603="","",T603+N(L603)-N(M603))</f>
        <v/>
      </c>
      <c r="V603" s="16" t="str">
        <f aca="false">IF(OR(U603="",N(S603)=0),"",U603/S603)</f>
        <v/>
      </c>
      <c r="W603" s="13" t="str">
        <f aca="false">IF(U603="","",COUNT($U$7:U603))</f>
        <v/>
      </c>
      <c r="X603" s="17" t="str">
        <f aca="false">IF(U603="","",DATE(YEAR(IF(B603="",A603,B603)),MONTH(IF(B603="",A603,B603)),1))</f>
        <v/>
      </c>
      <c r="Y603" s="15" t="str">
        <f aca="false">IF(U603="","",N($C$3)+SUM($U$7:U603))</f>
        <v/>
      </c>
      <c r="Z603" s="15" t="str">
        <f aca="false">IF(Y603="","",Y603-MAX(N($C$3),MAX($Y$7:Y603)))</f>
        <v/>
      </c>
      <c r="AA603" s="13" t="str">
        <f aca="false">IF(U603="","",IF(U603&gt;0,"Win",IF(U603&lt;0,"Loss","Scratch")))</f>
        <v/>
      </c>
      <c r="AB603" s="18" t="e">
        <f aca="false">IF(W603="",NA(),W603)</f>
        <v>#N/A</v>
      </c>
      <c r="AC603" s="19" t="e">
        <f aca="false">IF(W603="",NA(),Y603)</f>
        <v>#N/A</v>
      </c>
    </row>
    <row r="604" customFormat="false" ht="15" hidden="false" customHeight="false" outlineLevel="0" collapsed="false">
      <c r="A604" s="10"/>
      <c r="B604" s="10"/>
      <c r="C604" s="7"/>
      <c r="D604" s="7"/>
      <c r="E604" s="7"/>
      <c r="F604" s="7"/>
      <c r="G604" s="11"/>
      <c r="H604" s="12"/>
      <c r="I604" s="12"/>
      <c r="J604" s="12"/>
      <c r="K604" s="5"/>
      <c r="L604" s="5"/>
      <c r="M604" s="5"/>
      <c r="N604" s="7"/>
      <c r="O604" s="7"/>
      <c r="P604" s="13" t="str">
        <f aca="false">IF(C604="","",IF(ISNUMBER(SEARCH("JPY",C604)),100,10000))</f>
        <v/>
      </c>
      <c r="Q604" s="14" t="str">
        <f aca="false">IF(OR(C604="",H604="",J604=""),"",ROUND((J604-H604)*P604*IF(D604="Short",-1,1),1))</f>
        <v/>
      </c>
      <c r="R604" s="14" t="str">
        <f aca="false">IF(OR(C604="",H604="",I604=""),"",ROUND(ABS(H604-I604)*P604,1))</f>
        <v/>
      </c>
      <c r="S604" s="15" t="str">
        <f aca="false">IF(OR(R604="",G604="",K604=""),"",R604*K604*G604)</f>
        <v/>
      </c>
      <c r="T604" s="15" t="str">
        <f aca="false">IF(OR(Q604="",G604="",K604=""),"",Q604*K604*G604)</f>
        <v/>
      </c>
      <c r="U604" s="15" t="str">
        <f aca="false">IF(T604="","",T604+N(L604)-N(M604))</f>
        <v/>
      </c>
      <c r="V604" s="16" t="str">
        <f aca="false">IF(OR(U604="",N(S604)=0),"",U604/S604)</f>
        <v/>
      </c>
      <c r="W604" s="13" t="str">
        <f aca="false">IF(U604="","",COUNT($U$7:U604))</f>
        <v/>
      </c>
      <c r="X604" s="17" t="str">
        <f aca="false">IF(U604="","",DATE(YEAR(IF(B604="",A604,B604)),MONTH(IF(B604="",A604,B604)),1))</f>
        <v/>
      </c>
      <c r="Y604" s="15" t="str">
        <f aca="false">IF(U604="","",N($C$3)+SUM($U$7:U604))</f>
        <v/>
      </c>
      <c r="Z604" s="15" t="str">
        <f aca="false">IF(Y604="","",Y604-MAX(N($C$3),MAX($Y$7:Y604)))</f>
        <v/>
      </c>
      <c r="AA604" s="13" t="str">
        <f aca="false">IF(U604="","",IF(U604&gt;0,"Win",IF(U604&lt;0,"Loss","Scratch")))</f>
        <v/>
      </c>
      <c r="AB604" s="18" t="e">
        <f aca="false">IF(W604="",NA(),W604)</f>
        <v>#N/A</v>
      </c>
      <c r="AC604" s="19" t="e">
        <f aca="false">IF(W604="",NA(),Y604)</f>
        <v>#N/A</v>
      </c>
    </row>
    <row r="605" customFormat="false" ht="15" hidden="false" customHeight="false" outlineLevel="0" collapsed="false">
      <c r="A605" s="10"/>
      <c r="B605" s="10"/>
      <c r="C605" s="7"/>
      <c r="D605" s="7"/>
      <c r="E605" s="7"/>
      <c r="F605" s="7"/>
      <c r="G605" s="11"/>
      <c r="H605" s="12"/>
      <c r="I605" s="12"/>
      <c r="J605" s="12"/>
      <c r="K605" s="5"/>
      <c r="L605" s="5"/>
      <c r="M605" s="5"/>
      <c r="N605" s="7"/>
      <c r="O605" s="7"/>
      <c r="P605" s="13" t="str">
        <f aca="false">IF(C605="","",IF(ISNUMBER(SEARCH("JPY",C605)),100,10000))</f>
        <v/>
      </c>
      <c r="Q605" s="14" t="str">
        <f aca="false">IF(OR(C605="",H605="",J605=""),"",ROUND((J605-H605)*P605*IF(D605="Short",-1,1),1))</f>
        <v/>
      </c>
      <c r="R605" s="14" t="str">
        <f aca="false">IF(OR(C605="",H605="",I605=""),"",ROUND(ABS(H605-I605)*P605,1))</f>
        <v/>
      </c>
      <c r="S605" s="15" t="str">
        <f aca="false">IF(OR(R605="",G605="",K605=""),"",R605*K605*G605)</f>
        <v/>
      </c>
      <c r="T605" s="15" t="str">
        <f aca="false">IF(OR(Q605="",G605="",K605=""),"",Q605*K605*G605)</f>
        <v/>
      </c>
      <c r="U605" s="15" t="str">
        <f aca="false">IF(T605="","",T605+N(L605)-N(M605))</f>
        <v/>
      </c>
      <c r="V605" s="16" t="str">
        <f aca="false">IF(OR(U605="",N(S605)=0),"",U605/S605)</f>
        <v/>
      </c>
      <c r="W605" s="13" t="str">
        <f aca="false">IF(U605="","",COUNT($U$7:U605))</f>
        <v/>
      </c>
      <c r="X605" s="17" t="str">
        <f aca="false">IF(U605="","",DATE(YEAR(IF(B605="",A605,B605)),MONTH(IF(B605="",A605,B605)),1))</f>
        <v/>
      </c>
      <c r="Y605" s="15" t="str">
        <f aca="false">IF(U605="","",N($C$3)+SUM($U$7:U605))</f>
        <v/>
      </c>
      <c r="Z605" s="15" t="str">
        <f aca="false">IF(Y605="","",Y605-MAX(N($C$3),MAX($Y$7:Y605)))</f>
        <v/>
      </c>
      <c r="AA605" s="13" t="str">
        <f aca="false">IF(U605="","",IF(U605&gt;0,"Win",IF(U605&lt;0,"Loss","Scratch")))</f>
        <v/>
      </c>
      <c r="AB605" s="18" t="e">
        <f aca="false">IF(W605="",NA(),W605)</f>
        <v>#N/A</v>
      </c>
      <c r="AC605" s="19" t="e">
        <f aca="false">IF(W605="",NA(),Y605)</f>
        <v>#N/A</v>
      </c>
    </row>
    <row r="606" customFormat="false" ht="15" hidden="false" customHeight="false" outlineLevel="0" collapsed="false">
      <c r="A606" s="10"/>
      <c r="B606" s="10"/>
      <c r="C606" s="7"/>
      <c r="D606" s="7"/>
      <c r="E606" s="7"/>
      <c r="F606" s="7"/>
      <c r="G606" s="11"/>
      <c r="H606" s="12"/>
      <c r="I606" s="12"/>
      <c r="J606" s="12"/>
      <c r="K606" s="5"/>
      <c r="L606" s="5"/>
      <c r="M606" s="5"/>
      <c r="N606" s="7"/>
      <c r="O606" s="7"/>
      <c r="P606" s="13" t="str">
        <f aca="false">IF(C606="","",IF(ISNUMBER(SEARCH("JPY",C606)),100,10000))</f>
        <v/>
      </c>
      <c r="Q606" s="14" t="str">
        <f aca="false">IF(OR(C606="",H606="",J606=""),"",ROUND((J606-H606)*P606*IF(D606="Short",-1,1),1))</f>
        <v/>
      </c>
      <c r="R606" s="14" t="str">
        <f aca="false">IF(OR(C606="",H606="",I606=""),"",ROUND(ABS(H606-I606)*P606,1))</f>
        <v/>
      </c>
      <c r="S606" s="15" t="str">
        <f aca="false">IF(OR(R606="",G606="",K606=""),"",R606*K606*G606)</f>
        <v/>
      </c>
      <c r="T606" s="15" t="str">
        <f aca="false">IF(OR(Q606="",G606="",K606=""),"",Q606*K606*G606)</f>
        <v/>
      </c>
      <c r="U606" s="15" t="str">
        <f aca="false">IF(T606="","",T606+N(L606)-N(M606))</f>
        <v/>
      </c>
      <c r="V606" s="16" t="str">
        <f aca="false">IF(OR(U606="",N(S606)=0),"",U606/S606)</f>
        <v/>
      </c>
      <c r="W606" s="13" t="str">
        <f aca="false">IF(U606="","",COUNT($U$7:U606))</f>
        <v/>
      </c>
      <c r="X606" s="17" t="str">
        <f aca="false">IF(U606="","",DATE(YEAR(IF(B606="",A606,B606)),MONTH(IF(B606="",A606,B606)),1))</f>
        <v/>
      </c>
      <c r="Y606" s="15" t="str">
        <f aca="false">IF(U606="","",N($C$3)+SUM($U$7:U606))</f>
        <v/>
      </c>
      <c r="Z606" s="15" t="str">
        <f aca="false">IF(Y606="","",Y606-MAX(N($C$3),MAX($Y$7:Y606)))</f>
        <v/>
      </c>
      <c r="AA606" s="13" t="str">
        <f aca="false">IF(U606="","",IF(U606&gt;0,"Win",IF(U606&lt;0,"Loss","Scratch")))</f>
        <v/>
      </c>
      <c r="AB606" s="18" t="e">
        <f aca="false">IF(W606="",NA(),W606)</f>
        <v>#N/A</v>
      </c>
      <c r="AC606" s="19" t="e">
        <f aca="false">IF(W606="",NA(),Y606)</f>
        <v>#N/A</v>
      </c>
    </row>
    <row r="607" customFormat="false" ht="15" hidden="false" customHeight="false" outlineLevel="0" collapsed="false">
      <c r="A607" s="10"/>
      <c r="B607" s="10"/>
      <c r="C607" s="7"/>
      <c r="D607" s="7"/>
      <c r="E607" s="7"/>
      <c r="F607" s="7"/>
      <c r="G607" s="11"/>
      <c r="H607" s="12"/>
      <c r="I607" s="12"/>
      <c r="J607" s="12"/>
      <c r="K607" s="5"/>
      <c r="L607" s="5"/>
      <c r="M607" s="5"/>
      <c r="N607" s="7"/>
      <c r="O607" s="7"/>
      <c r="P607" s="13" t="str">
        <f aca="false">IF(C607="","",IF(ISNUMBER(SEARCH("JPY",C607)),100,10000))</f>
        <v/>
      </c>
      <c r="Q607" s="14" t="str">
        <f aca="false">IF(OR(C607="",H607="",J607=""),"",ROUND((J607-H607)*P607*IF(D607="Short",-1,1),1))</f>
        <v/>
      </c>
      <c r="R607" s="14" t="str">
        <f aca="false">IF(OR(C607="",H607="",I607=""),"",ROUND(ABS(H607-I607)*P607,1))</f>
        <v/>
      </c>
      <c r="S607" s="15" t="str">
        <f aca="false">IF(OR(R607="",G607="",K607=""),"",R607*K607*G607)</f>
        <v/>
      </c>
      <c r="T607" s="15" t="str">
        <f aca="false">IF(OR(Q607="",G607="",K607=""),"",Q607*K607*G607)</f>
        <v/>
      </c>
      <c r="U607" s="15" t="str">
        <f aca="false">IF(T607="","",T607+N(L607)-N(M607))</f>
        <v/>
      </c>
      <c r="V607" s="16" t="str">
        <f aca="false">IF(OR(U607="",N(S607)=0),"",U607/S607)</f>
        <v/>
      </c>
      <c r="W607" s="13" t="str">
        <f aca="false">IF(U607="","",COUNT($U$7:U607))</f>
        <v/>
      </c>
      <c r="X607" s="17" t="str">
        <f aca="false">IF(U607="","",DATE(YEAR(IF(B607="",A607,B607)),MONTH(IF(B607="",A607,B607)),1))</f>
        <v/>
      </c>
      <c r="Y607" s="15" t="str">
        <f aca="false">IF(U607="","",N($C$3)+SUM($U$7:U607))</f>
        <v/>
      </c>
      <c r="Z607" s="15" t="str">
        <f aca="false">IF(Y607="","",Y607-MAX(N($C$3),MAX($Y$7:Y607)))</f>
        <v/>
      </c>
      <c r="AA607" s="13" t="str">
        <f aca="false">IF(U607="","",IF(U607&gt;0,"Win",IF(U607&lt;0,"Loss","Scratch")))</f>
        <v/>
      </c>
      <c r="AB607" s="18" t="e">
        <f aca="false">IF(W607="",NA(),W607)</f>
        <v>#N/A</v>
      </c>
      <c r="AC607" s="19" t="e">
        <f aca="false">IF(W607="",NA(),Y607)</f>
        <v>#N/A</v>
      </c>
    </row>
    <row r="608" customFormat="false" ht="15" hidden="false" customHeight="false" outlineLevel="0" collapsed="false">
      <c r="A608" s="10"/>
      <c r="B608" s="10"/>
      <c r="C608" s="7"/>
      <c r="D608" s="7"/>
      <c r="E608" s="7"/>
      <c r="F608" s="7"/>
      <c r="G608" s="11"/>
      <c r="H608" s="12"/>
      <c r="I608" s="12"/>
      <c r="J608" s="12"/>
      <c r="K608" s="5"/>
      <c r="L608" s="5"/>
      <c r="M608" s="5"/>
      <c r="N608" s="7"/>
      <c r="O608" s="7"/>
      <c r="P608" s="13" t="str">
        <f aca="false">IF(C608="","",IF(ISNUMBER(SEARCH("JPY",C608)),100,10000))</f>
        <v/>
      </c>
      <c r="Q608" s="14" t="str">
        <f aca="false">IF(OR(C608="",H608="",J608=""),"",ROUND((J608-H608)*P608*IF(D608="Short",-1,1),1))</f>
        <v/>
      </c>
      <c r="R608" s="14" t="str">
        <f aca="false">IF(OR(C608="",H608="",I608=""),"",ROUND(ABS(H608-I608)*P608,1))</f>
        <v/>
      </c>
      <c r="S608" s="15" t="str">
        <f aca="false">IF(OR(R608="",G608="",K608=""),"",R608*K608*G608)</f>
        <v/>
      </c>
      <c r="T608" s="15" t="str">
        <f aca="false">IF(OR(Q608="",G608="",K608=""),"",Q608*K608*G608)</f>
        <v/>
      </c>
      <c r="U608" s="15" t="str">
        <f aca="false">IF(T608="","",T608+N(L608)-N(M608))</f>
        <v/>
      </c>
      <c r="V608" s="16" t="str">
        <f aca="false">IF(OR(U608="",N(S608)=0),"",U608/S608)</f>
        <v/>
      </c>
      <c r="W608" s="13" t="str">
        <f aca="false">IF(U608="","",COUNT($U$7:U608))</f>
        <v/>
      </c>
      <c r="X608" s="17" t="str">
        <f aca="false">IF(U608="","",DATE(YEAR(IF(B608="",A608,B608)),MONTH(IF(B608="",A608,B608)),1))</f>
        <v/>
      </c>
      <c r="Y608" s="15" t="str">
        <f aca="false">IF(U608="","",N($C$3)+SUM($U$7:U608))</f>
        <v/>
      </c>
      <c r="Z608" s="15" t="str">
        <f aca="false">IF(Y608="","",Y608-MAX(N($C$3),MAX($Y$7:Y608)))</f>
        <v/>
      </c>
      <c r="AA608" s="13" t="str">
        <f aca="false">IF(U608="","",IF(U608&gt;0,"Win",IF(U608&lt;0,"Loss","Scratch")))</f>
        <v/>
      </c>
      <c r="AB608" s="18" t="e">
        <f aca="false">IF(W608="",NA(),W608)</f>
        <v>#N/A</v>
      </c>
      <c r="AC608" s="19" t="e">
        <f aca="false">IF(W608="",NA(),Y608)</f>
        <v>#N/A</v>
      </c>
    </row>
    <row r="609" customFormat="false" ht="15" hidden="false" customHeight="false" outlineLevel="0" collapsed="false">
      <c r="A609" s="10"/>
      <c r="B609" s="10"/>
      <c r="C609" s="7"/>
      <c r="D609" s="7"/>
      <c r="E609" s="7"/>
      <c r="F609" s="7"/>
      <c r="G609" s="11"/>
      <c r="H609" s="12"/>
      <c r="I609" s="12"/>
      <c r="J609" s="12"/>
      <c r="K609" s="5"/>
      <c r="L609" s="5"/>
      <c r="M609" s="5"/>
      <c r="N609" s="7"/>
      <c r="O609" s="7"/>
      <c r="P609" s="13" t="str">
        <f aca="false">IF(C609="","",IF(ISNUMBER(SEARCH("JPY",C609)),100,10000))</f>
        <v/>
      </c>
      <c r="Q609" s="14" t="str">
        <f aca="false">IF(OR(C609="",H609="",J609=""),"",ROUND((J609-H609)*P609*IF(D609="Short",-1,1),1))</f>
        <v/>
      </c>
      <c r="R609" s="14" t="str">
        <f aca="false">IF(OR(C609="",H609="",I609=""),"",ROUND(ABS(H609-I609)*P609,1))</f>
        <v/>
      </c>
      <c r="S609" s="15" t="str">
        <f aca="false">IF(OR(R609="",G609="",K609=""),"",R609*K609*G609)</f>
        <v/>
      </c>
      <c r="T609" s="15" t="str">
        <f aca="false">IF(OR(Q609="",G609="",K609=""),"",Q609*K609*G609)</f>
        <v/>
      </c>
      <c r="U609" s="15" t="str">
        <f aca="false">IF(T609="","",T609+N(L609)-N(M609))</f>
        <v/>
      </c>
      <c r="V609" s="16" t="str">
        <f aca="false">IF(OR(U609="",N(S609)=0),"",U609/S609)</f>
        <v/>
      </c>
      <c r="W609" s="13" t="str">
        <f aca="false">IF(U609="","",COUNT($U$7:U609))</f>
        <v/>
      </c>
      <c r="X609" s="17" t="str">
        <f aca="false">IF(U609="","",DATE(YEAR(IF(B609="",A609,B609)),MONTH(IF(B609="",A609,B609)),1))</f>
        <v/>
      </c>
      <c r="Y609" s="15" t="str">
        <f aca="false">IF(U609="","",N($C$3)+SUM($U$7:U609))</f>
        <v/>
      </c>
      <c r="Z609" s="15" t="str">
        <f aca="false">IF(Y609="","",Y609-MAX(N($C$3),MAX($Y$7:Y609)))</f>
        <v/>
      </c>
      <c r="AA609" s="13" t="str">
        <f aca="false">IF(U609="","",IF(U609&gt;0,"Win",IF(U609&lt;0,"Loss","Scratch")))</f>
        <v/>
      </c>
      <c r="AB609" s="18" t="e">
        <f aca="false">IF(W609="",NA(),W609)</f>
        <v>#N/A</v>
      </c>
      <c r="AC609" s="19" t="e">
        <f aca="false">IF(W609="",NA(),Y609)</f>
        <v>#N/A</v>
      </c>
    </row>
    <row r="610" customFormat="false" ht="15" hidden="false" customHeight="false" outlineLevel="0" collapsed="false">
      <c r="A610" s="10"/>
      <c r="B610" s="10"/>
      <c r="C610" s="7"/>
      <c r="D610" s="7"/>
      <c r="E610" s="7"/>
      <c r="F610" s="7"/>
      <c r="G610" s="11"/>
      <c r="H610" s="12"/>
      <c r="I610" s="12"/>
      <c r="J610" s="12"/>
      <c r="K610" s="5"/>
      <c r="L610" s="5"/>
      <c r="M610" s="5"/>
      <c r="N610" s="7"/>
      <c r="O610" s="7"/>
      <c r="P610" s="13" t="str">
        <f aca="false">IF(C610="","",IF(ISNUMBER(SEARCH("JPY",C610)),100,10000))</f>
        <v/>
      </c>
      <c r="Q610" s="14" t="str">
        <f aca="false">IF(OR(C610="",H610="",J610=""),"",ROUND((J610-H610)*P610*IF(D610="Short",-1,1),1))</f>
        <v/>
      </c>
      <c r="R610" s="14" t="str">
        <f aca="false">IF(OR(C610="",H610="",I610=""),"",ROUND(ABS(H610-I610)*P610,1))</f>
        <v/>
      </c>
      <c r="S610" s="15" t="str">
        <f aca="false">IF(OR(R610="",G610="",K610=""),"",R610*K610*G610)</f>
        <v/>
      </c>
      <c r="T610" s="15" t="str">
        <f aca="false">IF(OR(Q610="",G610="",K610=""),"",Q610*K610*G610)</f>
        <v/>
      </c>
      <c r="U610" s="15" t="str">
        <f aca="false">IF(T610="","",T610+N(L610)-N(M610))</f>
        <v/>
      </c>
      <c r="V610" s="16" t="str">
        <f aca="false">IF(OR(U610="",N(S610)=0),"",U610/S610)</f>
        <v/>
      </c>
      <c r="W610" s="13" t="str">
        <f aca="false">IF(U610="","",COUNT($U$7:U610))</f>
        <v/>
      </c>
      <c r="X610" s="17" t="str">
        <f aca="false">IF(U610="","",DATE(YEAR(IF(B610="",A610,B610)),MONTH(IF(B610="",A610,B610)),1))</f>
        <v/>
      </c>
      <c r="Y610" s="15" t="str">
        <f aca="false">IF(U610="","",N($C$3)+SUM($U$7:U610))</f>
        <v/>
      </c>
      <c r="Z610" s="15" t="str">
        <f aca="false">IF(Y610="","",Y610-MAX(N($C$3),MAX($Y$7:Y610)))</f>
        <v/>
      </c>
      <c r="AA610" s="13" t="str">
        <f aca="false">IF(U610="","",IF(U610&gt;0,"Win",IF(U610&lt;0,"Loss","Scratch")))</f>
        <v/>
      </c>
      <c r="AB610" s="18" t="e">
        <f aca="false">IF(W610="",NA(),W610)</f>
        <v>#N/A</v>
      </c>
      <c r="AC610" s="19" t="e">
        <f aca="false">IF(W610="",NA(),Y610)</f>
        <v>#N/A</v>
      </c>
    </row>
    <row r="611" customFormat="false" ht="15" hidden="false" customHeight="false" outlineLevel="0" collapsed="false">
      <c r="A611" s="10"/>
      <c r="B611" s="10"/>
      <c r="C611" s="7"/>
      <c r="D611" s="7"/>
      <c r="E611" s="7"/>
      <c r="F611" s="7"/>
      <c r="G611" s="11"/>
      <c r="H611" s="12"/>
      <c r="I611" s="12"/>
      <c r="J611" s="12"/>
      <c r="K611" s="5"/>
      <c r="L611" s="5"/>
      <c r="M611" s="5"/>
      <c r="N611" s="7"/>
      <c r="O611" s="7"/>
      <c r="P611" s="13" t="str">
        <f aca="false">IF(C611="","",IF(ISNUMBER(SEARCH("JPY",C611)),100,10000))</f>
        <v/>
      </c>
      <c r="Q611" s="14" t="str">
        <f aca="false">IF(OR(C611="",H611="",J611=""),"",ROUND((J611-H611)*P611*IF(D611="Short",-1,1),1))</f>
        <v/>
      </c>
      <c r="R611" s="14" t="str">
        <f aca="false">IF(OR(C611="",H611="",I611=""),"",ROUND(ABS(H611-I611)*P611,1))</f>
        <v/>
      </c>
      <c r="S611" s="15" t="str">
        <f aca="false">IF(OR(R611="",G611="",K611=""),"",R611*K611*G611)</f>
        <v/>
      </c>
      <c r="T611" s="15" t="str">
        <f aca="false">IF(OR(Q611="",G611="",K611=""),"",Q611*K611*G611)</f>
        <v/>
      </c>
      <c r="U611" s="15" t="str">
        <f aca="false">IF(T611="","",T611+N(L611)-N(M611))</f>
        <v/>
      </c>
      <c r="V611" s="16" t="str">
        <f aca="false">IF(OR(U611="",N(S611)=0),"",U611/S611)</f>
        <v/>
      </c>
      <c r="W611" s="13" t="str">
        <f aca="false">IF(U611="","",COUNT($U$7:U611))</f>
        <v/>
      </c>
      <c r="X611" s="17" t="str">
        <f aca="false">IF(U611="","",DATE(YEAR(IF(B611="",A611,B611)),MONTH(IF(B611="",A611,B611)),1))</f>
        <v/>
      </c>
      <c r="Y611" s="15" t="str">
        <f aca="false">IF(U611="","",N($C$3)+SUM($U$7:U611))</f>
        <v/>
      </c>
      <c r="Z611" s="15" t="str">
        <f aca="false">IF(Y611="","",Y611-MAX(N($C$3),MAX($Y$7:Y611)))</f>
        <v/>
      </c>
      <c r="AA611" s="13" t="str">
        <f aca="false">IF(U611="","",IF(U611&gt;0,"Win",IF(U611&lt;0,"Loss","Scratch")))</f>
        <v/>
      </c>
      <c r="AB611" s="18" t="e">
        <f aca="false">IF(W611="",NA(),W611)</f>
        <v>#N/A</v>
      </c>
      <c r="AC611" s="19" t="e">
        <f aca="false">IF(W611="",NA(),Y611)</f>
        <v>#N/A</v>
      </c>
    </row>
    <row r="612" customFormat="false" ht="15" hidden="false" customHeight="false" outlineLevel="0" collapsed="false">
      <c r="A612" s="10"/>
      <c r="B612" s="10"/>
      <c r="C612" s="7"/>
      <c r="D612" s="7"/>
      <c r="E612" s="7"/>
      <c r="F612" s="7"/>
      <c r="G612" s="11"/>
      <c r="H612" s="12"/>
      <c r="I612" s="12"/>
      <c r="J612" s="12"/>
      <c r="K612" s="5"/>
      <c r="L612" s="5"/>
      <c r="M612" s="5"/>
      <c r="N612" s="7"/>
      <c r="O612" s="7"/>
      <c r="P612" s="13" t="str">
        <f aca="false">IF(C612="","",IF(ISNUMBER(SEARCH("JPY",C612)),100,10000))</f>
        <v/>
      </c>
      <c r="Q612" s="14" t="str">
        <f aca="false">IF(OR(C612="",H612="",J612=""),"",ROUND((J612-H612)*P612*IF(D612="Short",-1,1),1))</f>
        <v/>
      </c>
      <c r="R612" s="14" t="str">
        <f aca="false">IF(OR(C612="",H612="",I612=""),"",ROUND(ABS(H612-I612)*P612,1))</f>
        <v/>
      </c>
      <c r="S612" s="15" t="str">
        <f aca="false">IF(OR(R612="",G612="",K612=""),"",R612*K612*G612)</f>
        <v/>
      </c>
      <c r="T612" s="15" t="str">
        <f aca="false">IF(OR(Q612="",G612="",K612=""),"",Q612*K612*G612)</f>
        <v/>
      </c>
      <c r="U612" s="15" t="str">
        <f aca="false">IF(T612="","",T612+N(L612)-N(M612))</f>
        <v/>
      </c>
      <c r="V612" s="16" t="str">
        <f aca="false">IF(OR(U612="",N(S612)=0),"",U612/S612)</f>
        <v/>
      </c>
      <c r="W612" s="13" t="str">
        <f aca="false">IF(U612="","",COUNT($U$7:U612))</f>
        <v/>
      </c>
      <c r="X612" s="17" t="str">
        <f aca="false">IF(U612="","",DATE(YEAR(IF(B612="",A612,B612)),MONTH(IF(B612="",A612,B612)),1))</f>
        <v/>
      </c>
      <c r="Y612" s="15" t="str">
        <f aca="false">IF(U612="","",N($C$3)+SUM($U$7:U612))</f>
        <v/>
      </c>
      <c r="Z612" s="15" t="str">
        <f aca="false">IF(Y612="","",Y612-MAX(N($C$3),MAX($Y$7:Y612)))</f>
        <v/>
      </c>
      <c r="AA612" s="13" t="str">
        <f aca="false">IF(U612="","",IF(U612&gt;0,"Win",IF(U612&lt;0,"Loss","Scratch")))</f>
        <v/>
      </c>
      <c r="AB612" s="18" t="e">
        <f aca="false">IF(W612="",NA(),W612)</f>
        <v>#N/A</v>
      </c>
      <c r="AC612" s="19" t="e">
        <f aca="false">IF(W612="",NA(),Y612)</f>
        <v>#N/A</v>
      </c>
    </row>
    <row r="613" customFormat="false" ht="15" hidden="false" customHeight="false" outlineLevel="0" collapsed="false">
      <c r="A613" s="10"/>
      <c r="B613" s="10"/>
      <c r="C613" s="7"/>
      <c r="D613" s="7"/>
      <c r="E613" s="7"/>
      <c r="F613" s="7"/>
      <c r="G613" s="11"/>
      <c r="H613" s="12"/>
      <c r="I613" s="12"/>
      <c r="J613" s="12"/>
      <c r="K613" s="5"/>
      <c r="L613" s="5"/>
      <c r="M613" s="5"/>
      <c r="N613" s="7"/>
      <c r="O613" s="7"/>
      <c r="P613" s="13" t="str">
        <f aca="false">IF(C613="","",IF(ISNUMBER(SEARCH("JPY",C613)),100,10000))</f>
        <v/>
      </c>
      <c r="Q613" s="14" t="str">
        <f aca="false">IF(OR(C613="",H613="",J613=""),"",ROUND((J613-H613)*P613*IF(D613="Short",-1,1),1))</f>
        <v/>
      </c>
      <c r="R613" s="14" t="str">
        <f aca="false">IF(OR(C613="",H613="",I613=""),"",ROUND(ABS(H613-I613)*P613,1))</f>
        <v/>
      </c>
      <c r="S613" s="15" t="str">
        <f aca="false">IF(OR(R613="",G613="",K613=""),"",R613*K613*G613)</f>
        <v/>
      </c>
      <c r="T613" s="15" t="str">
        <f aca="false">IF(OR(Q613="",G613="",K613=""),"",Q613*K613*G613)</f>
        <v/>
      </c>
      <c r="U613" s="15" t="str">
        <f aca="false">IF(T613="","",T613+N(L613)-N(M613))</f>
        <v/>
      </c>
      <c r="V613" s="16" t="str">
        <f aca="false">IF(OR(U613="",N(S613)=0),"",U613/S613)</f>
        <v/>
      </c>
      <c r="W613" s="13" t="str">
        <f aca="false">IF(U613="","",COUNT($U$7:U613))</f>
        <v/>
      </c>
      <c r="X613" s="17" t="str">
        <f aca="false">IF(U613="","",DATE(YEAR(IF(B613="",A613,B613)),MONTH(IF(B613="",A613,B613)),1))</f>
        <v/>
      </c>
      <c r="Y613" s="15" t="str">
        <f aca="false">IF(U613="","",N($C$3)+SUM($U$7:U613))</f>
        <v/>
      </c>
      <c r="Z613" s="15" t="str">
        <f aca="false">IF(Y613="","",Y613-MAX(N($C$3),MAX($Y$7:Y613)))</f>
        <v/>
      </c>
      <c r="AA613" s="13" t="str">
        <f aca="false">IF(U613="","",IF(U613&gt;0,"Win",IF(U613&lt;0,"Loss","Scratch")))</f>
        <v/>
      </c>
      <c r="AB613" s="18" t="e">
        <f aca="false">IF(W613="",NA(),W613)</f>
        <v>#N/A</v>
      </c>
      <c r="AC613" s="19" t="e">
        <f aca="false">IF(W613="",NA(),Y613)</f>
        <v>#N/A</v>
      </c>
    </row>
    <row r="614" customFormat="false" ht="15" hidden="false" customHeight="false" outlineLevel="0" collapsed="false">
      <c r="A614" s="10"/>
      <c r="B614" s="10"/>
      <c r="C614" s="7"/>
      <c r="D614" s="7"/>
      <c r="E614" s="7"/>
      <c r="F614" s="7"/>
      <c r="G614" s="11"/>
      <c r="H614" s="12"/>
      <c r="I614" s="12"/>
      <c r="J614" s="12"/>
      <c r="K614" s="5"/>
      <c r="L614" s="5"/>
      <c r="M614" s="5"/>
      <c r="N614" s="7"/>
      <c r="O614" s="7"/>
      <c r="P614" s="13" t="str">
        <f aca="false">IF(C614="","",IF(ISNUMBER(SEARCH("JPY",C614)),100,10000))</f>
        <v/>
      </c>
      <c r="Q614" s="14" t="str">
        <f aca="false">IF(OR(C614="",H614="",J614=""),"",ROUND((J614-H614)*P614*IF(D614="Short",-1,1),1))</f>
        <v/>
      </c>
      <c r="R614" s="14" t="str">
        <f aca="false">IF(OR(C614="",H614="",I614=""),"",ROUND(ABS(H614-I614)*P614,1))</f>
        <v/>
      </c>
      <c r="S614" s="15" t="str">
        <f aca="false">IF(OR(R614="",G614="",K614=""),"",R614*K614*G614)</f>
        <v/>
      </c>
      <c r="T614" s="15" t="str">
        <f aca="false">IF(OR(Q614="",G614="",K614=""),"",Q614*K614*G614)</f>
        <v/>
      </c>
      <c r="U614" s="15" t="str">
        <f aca="false">IF(T614="","",T614+N(L614)-N(M614))</f>
        <v/>
      </c>
      <c r="V614" s="16" t="str">
        <f aca="false">IF(OR(U614="",N(S614)=0),"",U614/S614)</f>
        <v/>
      </c>
      <c r="W614" s="13" t="str">
        <f aca="false">IF(U614="","",COUNT($U$7:U614))</f>
        <v/>
      </c>
      <c r="X614" s="17" t="str">
        <f aca="false">IF(U614="","",DATE(YEAR(IF(B614="",A614,B614)),MONTH(IF(B614="",A614,B614)),1))</f>
        <v/>
      </c>
      <c r="Y614" s="15" t="str">
        <f aca="false">IF(U614="","",N($C$3)+SUM($U$7:U614))</f>
        <v/>
      </c>
      <c r="Z614" s="15" t="str">
        <f aca="false">IF(Y614="","",Y614-MAX(N($C$3),MAX($Y$7:Y614)))</f>
        <v/>
      </c>
      <c r="AA614" s="13" t="str">
        <f aca="false">IF(U614="","",IF(U614&gt;0,"Win",IF(U614&lt;0,"Loss","Scratch")))</f>
        <v/>
      </c>
      <c r="AB614" s="18" t="e">
        <f aca="false">IF(W614="",NA(),W614)</f>
        <v>#N/A</v>
      </c>
      <c r="AC614" s="19" t="e">
        <f aca="false">IF(W614="",NA(),Y614)</f>
        <v>#N/A</v>
      </c>
    </row>
    <row r="615" customFormat="false" ht="15" hidden="false" customHeight="false" outlineLevel="0" collapsed="false">
      <c r="A615" s="10"/>
      <c r="B615" s="10"/>
      <c r="C615" s="7"/>
      <c r="D615" s="7"/>
      <c r="E615" s="7"/>
      <c r="F615" s="7"/>
      <c r="G615" s="11"/>
      <c r="H615" s="12"/>
      <c r="I615" s="12"/>
      <c r="J615" s="12"/>
      <c r="K615" s="5"/>
      <c r="L615" s="5"/>
      <c r="M615" s="5"/>
      <c r="N615" s="7"/>
      <c r="O615" s="7"/>
      <c r="P615" s="13" t="str">
        <f aca="false">IF(C615="","",IF(ISNUMBER(SEARCH("JPY",C615)),100,10000))</f>
        <v/>
      </c>
      <c r="Q615" s="14" t="str">
        <f aca="false">IF(OR(C615="",H615="",J615=""),"",ROUND((J615-H615)*P615*IF(D615="Short",-1,1),1))</f>
        <v/>
      </c>
      <c r="R615" s="14" t="str">
        <f aca="false">IF(OR(C615="",H615="",I615=""),"",ROUND(ABS(H615-I615)*P615,1))</f>
        <v/>
      </c>
      <c r="S615" s="15" t="str">
        <f aca="false">IF(OR(R615="",G615="",K615=""),"",R615*K615*G615)</f>
        <v/>
      </c>
      <c r="T615" s="15" t="str">
        <f aca="false">IF(OR(Q615="",G615="",K615=""),"",Q615*K615*G615)</f>
        <v/>
      </c>
      <c r="U615" s="15" t="str">
        <f aca="false">IF(T615="","",T615+N(L615)-N(M615))</f>
        <v/>
      </c>
      <c r="V615" s="16" t="str">
        <f aca="false">IF(OR(U615="",N(S615)=0),"",U615/S615)</f>
        <v/>
      </c>
      <c r="W615" s="13" t="str">
        <f aca="false">IF(U615="","",COUNT($U$7:U615))</f>
        <v/>
      </c>
      <c r="X615" s="17" t="str">
        <f aca="false">IF(U615="","",DATE(YEAR(IF(B615="",A615,B615)),MONTH(IF(B615="",A615,B615)),1))</f>
        <v/>
      </c>
      <c r="Y615" s="15" t="str">
        <f aca="false">IF(U615="","",N($C$3)+SUM($U$7:U615))</f>
        <v/>
      </c>
      <c r="Z615" s="15" t="str">
        <f aca="false">IF(Y615="","",Y615-MAX(N($C$3),MAX($Y$7:Y615)))</f>
        <v/>
      </c>
      <c r="AA615" s="13" t="str">
        <f aca="false">IF(U615="","",IF(U615&gt;0,"Win",IF(U615&lt;0,"Loss","Scratch")))</f>
        <v/>
      </c>
      <c r="AB615" s="18" t="e">
        <f aca="false">IF(W615="",NA(),W615)</f>
        <v>#N/A</v>
      </c>
      <c r="AC615" s="19" t="e">
        <f aca="false">IF(W615="",NA(),Y615)</f>
        <v>#N/A</v>
      </c>
    </row>
    <row r="616" customFormat="false" ht="15" hidden="false" customHeight="false" outlineLevel="0" collapsed="false">
      <c r="A616" s="10"/>
      <c r="B616" s="10"/>
      <c r="C616" s="7"/>
      <c r="D616" s="7"/>
      <c r="E616" s="7"/>
      <c r="F616" s="7"/>
      <c r="G616" s="11"/>
      <c r="H616" s="12"/>
      <c r="I616" s="12"/>
      <c r="J616" s="12"/>
      <c r="K616" s="5"/>
      <c r="L616" s="5"/>
      <c r="M616" s="5"/>
      <c r="N616" s="7"/>
      <c r="O616" s="7"/>
      <c r="P616" s="13" t="str">
        <f aca="false">IF(C616="","",IF(ISNUMBER(SEARCH("JPY",C616)),100,10000))</f>
        <v/>
      </c>
      <c r="Q616" s="14" t="str">
        <f aca="false">IF(OR(C616="",H616="",J616=""),"",ROUND((J616-H616)*P616*IF(D616="Short",-1,1),1))</f>
        <v/>
      </c>
      <c r="R616" s="14" t="str">
        <f aca="false">IF(OR(C616="",H616="",I616=""),"",ROUND(ABS(H616-I616)*P616,1))</f>
        <v/>
      </c>
      <c r="S616" s="15" t="str">
        <f aca="false">IF(OR(R616="",G616="",K616=""),"",R616*K616*G616)</f>
        <v/>
      </c>
      <c r="T616" s="15" t="str">
        <f aca="false">IF(OR(Q616="",G616="",K616=""),"",Q616*K616*G616)</f>
        <v/>
      </c>
      <c r="U616" s="15" t="str">
        <f aca="false">IF(T616="","",T616+N(L616)-N(M616))</f>
        <v/>
      </c>
      <c r="V616" s="16" t="str">
        <f aca="false">IF(OR(U616="",N(S616)=0),"",U616/S616)</f>
        <v/>
      </c>
      <c r="W616" s="13" t="str">
        <f aca="false">IF(U616="","",COUNT($U$7:U616))</f>
        <v/>
      </c>
      <c r="X616" s="17" t="str">
        <f aca="false">IF(U616="","",DATE(YEAR(IF(B616="",A616,B616)),MONTH(IF(B616="",A616,B616)),1))</f>
        <v/>
      </c>
      <c r="Y616" s="15" t="str">
        <f aca="false">IF(U616="","",N($C$3)+SUM($U$7:U616))</f>
        <v/>
      </c>
      <c r="Z616" s="15" t="str">
        <f aca="false">IF(Y616="","",Y616-MAX(N($C$3),MAX($Y$7:Y616)))</f>
        <v/>
      </c>
      <c r="AA616" s="13" t="str">
        <f aca="false">IF(U616="","",IF(U616&gt;0,"Win",IF(U616&lt;0,"Loss","Scratch")))</f>
        <v/>
      </c>
      <c r="AB616" s="18" t="e">
        <f aca="false">IF(W616="",NA(),W616)</f>
        <v>#N/A</v>
      </c>
      <c r="AC616" s="19" t="e">
        <f aca="false">IF(W616="",NA(),Y616)</f>
        <v>#N/A</v>
      </c>
    </row>
    <row r="617" customFormat="false" ht="15" hidden="false" customHeight="false" outlineLevel="0" collapsed="false">
      <c r="A617" s="10"/>
      <c r="B617" s="10"/>
      <c r="C617" s="7"/>
      <c r="D617" s="7"/>
      <c r="E617" s="7"/>
      <c r="F617" s="7"/>
      <c r="G617" s="11"/>
      <c r="H617" s="12"/>
      <c r="I617" s="12"/>
      <c r="J617" s="12"/>
      <c r="K617" s="5"/>
      <c r="L617" s="5"/>
      <c r="M617" s="5"/>
      <c r="N617" s="7"/>
      <c r="O617" s="7"/>
      <c r="P617" s="13" t="str">
        <f aca="false">IF(C617="","",IF(ISNUMBER(SEARCH("JPY",C617)),100,10000))</f>
        <v/>
      </c>
      <c r="Q617" s="14" t="str">
        <f aca="false">IF(OR(C617="",H617="",J617=""),"",ROUND((J617-H617)*P617*IF(D617="Short",-1,1),1))</f>
        <v/>
      </c>
      <c r="R617" s="14" t="str">
        <f aca="false">IF(OR(C617="",H617="",I617=""),"",ROUND(ABS(H617-I617)*P617,1))</f>
        <v/>
      </c>
      <c r="S617" s="15" t="str">
        <f aca="false">IF(OR(R617="",G617="",K617=""),"",R617*K617*G617)</f>
        <v/>
      </c>
      <c r="T617" s="15" t="str">
        <f aca="false">IF(OR(Q617="",G617="",K617=""),"",Q617*K617*G617)</f>
        <v/>
      </c>
      <c r="U617" s="15" t="str">
        <f aca="false">IF(T617="","",T617+N(L617)-N(M617))</f>
        <v/>
      </c>
      <c r="V617" s="16" t="str">
        <f aca="false">IF(OR(U617="",N(S617)=0),"",U617/S617)</f>
        <v/>
      </c>
      <c r="W617" s="13" t="str">
        <f aca="false">IF(U617="","",COUNT($U$7:U617))</f>
        <v/>
      </c>
      <c r="X617" s="17" t="str">
        <f aca="false">IF(U617="","",DATE(YEAR(IF(B617="",A617,B617)),MONTH(IF(B617="",A617,B617)),1))</f>
        <v/>
      </c>
      <c r="Y617" s="15" t="str">
        <f aca="false">IF(U617="","",N($C$3)+SUM($U$7:U617))</f>
        <v/>
      </c>
      <c r="Z617" s="15" t="str">
        <f aca="false">IF(Y617="","",Y617-MAX(N($C$3),MAX($Y$7:Y617)))</f>
        <v/>
      </c>
      <c r="AA617" s="13" t="str">
        <f aca="false">IF(U617="","",IF(U617&gt;0,"Win",IF(U617&lt;0,"Loss","Scratch")))</f>
        <v/>
      </c>
      <c r="AB617" s="18" t="e">
        <f aca="false">IF(W617="",NA(),W617)</f>
        <v>#N/A</v>
      </c>
      <c r="AC617" s="19" t="e">
        <f aca="false">IF(W617="",NA(),Y617)</f>
        <v>#N/A</v>
      </c>
    </row>
    <row r="618" customFormat="false" ht="15" hidden="false" customHeight="false" outlineLevel="0" collapsed="false">
      <c r="A618" s="10"/>
      <c r="B618" s="10"/>
      <c r="C618" s="7"/>
      <c r="D618" s="7"/>
      <c r="E618" s="7"/>
      <c r="F618" s="7"/>
      <c r="G618" s="11"/>
      <c r="H618" s="12"/>
      <c r="I618" s="12"/>
      <c r="J618" s="12"/>
      <c r="K618" s="5"/>
      <c r="L618" s="5"/>
      <c r="M618" s="5"/>
      <c r="N618" s="7"/>
      <c r="O618" s="7"/>
      <c r="P618" s="13" t="str">
        <f aca="false">IF(C618="","",IF(ISNUMBER(SEARCH("JPY",C618)),100,10000))</f>
        <v/>
      </c>
      <c r="Q618" s="14" t="str">
        <f aca="false">IF(OR(C618="",H618="",J618=""),"",ROUND((J618-H618)*P618*IF(D618="Short",-1,1),1))</f>
        <v/>
      </c>
      <c r="R618" s="14" t="str">
        <f aca="false">IF(OR(C618="",H618="",I618=""),"",ROUND(ABS(H618-I618)*P618,1))</f>
        <v/>
      </c>
      <c r="S618" s="15" t="str">
        <f aca="false">IF(OR(R618="",G618="",K618=""),"",R618*K618*G618)</f>
        <v/>
      </c>
      <c r="T618" s="15" t="str">
        <f aca="false">IF(OR(Q618="",G618="",K618=""),"",Q618*K618*G618)</f>
        <v/>
      </c>
      <c r="U618" s="15" t="str">
        <f aca="false">IF(T618="","",T618+N(L618)-N(M618))</f>
        <v/>
      </c>
      <c r="V618" s="16" t="str">
        <f aca="false">IF(OR(U618="",N(S618)=0),"",U618/S618)</f>
        <v/>
      </c>
      <c r="W618" s="13" t="str">
        <f aca="false">IF(U618="","",COUNT($U$7:U618))</f>
        <v/>
      </c>
      <c r="X618" s="17" t="str">
        <f aca="false">IF(U618="","",DATE(YEAR(IF(B618="",A618,B618)),MONTH(IF(B618="",A618,B618)),1))</f>
        <v/>
      </c>
      <c r="Y618" s="15" t="str">
        <f aca="false">IF(U618="","",N($C$3)+SUM($U$7:U618))</f>
        <v/>
      </c>
      <c r="Z618" s="15" t="str">
        <f aca="false">IF(Y618="","",Y618-MAX(N($C$3),MAX($Y$7:Y618)))</f>
        <v/>
      </c>
      <c r="AA618" s="13" t="str">
        <f aca="false">IF(U618="","",IF(U618&gt;0,"Win",IF(U618&lt;0,"Loss","Scratch")))</f>
        <v/>
      </c>
      <c r="AB618" s="18" t="e">
        <f aca="false">IF(W618="",NA(),W618)</f>
        <v>#N/A</v>
      </c>
      <c r="AC618" s="19" t="e">
        <f aca="false">IF(W618="",NA(),Y618)</f>
        <v>#N/A</v>
      </c>
    </row>
    <row r="619" customFormat="false" ht="15" hidden="false" customHeight="false" outlineLevel="0" collapsed="false">
      <c r="A619" s="10"/>
      <c r="B619" s="10"/>
      <c r="C619" s="7"/>
      <c r="D619" s="7"/>
      <c r="E619" s="7"/>
      <c r="F619" s="7"/>
      <c r="G619" s="11"/>
      <c r="H619" s="12"/>
      <c r="I619" s="12"/>
      <c r="J619" s="12"/>
      <c r="K619" s="5"/>
      <c r="L619" s="5"/>
      <c r="M619" s="5"/>
      <c r="N619" s="7"/>
      <c r="O619" s="7"/>
      <c r="P619" s="13" t="str">
        <f aca="false">IF(C619="","",IF(ISNUMBER(SEARCH("JPY",C619)),100,10000))</f>
        <v/>
      </c>
      <c r="Q619" s="14" t="str">
        <f aca="false">IF(OR(C619="",H619="",J619=""),"",ROUND((J619-H619)*P619*IF(D619="Short",-1,1),1))</f>
        <v/>
      </c>
      <c r="R619" s="14" t="str">
        <f aca="false">IF(OR(C619="",H619="",I619=""),"",ROUND(ABS(H619-I619)*P619,1))</f>
        <v/>
      </c>
      <c r="S619" s="15" t="str">
        <f aca="false">IF(OR(R619="",G619="",K619=""),"",R619*K619*G619)</f>
        <v/>
      </c>
      <c r="T619" s="15" t="str">
        <f aca="false">IF(OR(Q619="",G619="",K619=""),"",Q619*K619*G619)</f>
        <v/>
      </c>
      <c r="U619" s="15" t="str">
        <f aca="false">IF(T619="","",T619+N(L619)-N(M619))</f>
        <v/>
      </c>
      <c r="V619" s="16" t="str">
        <f aca="false">IF(OR(U619="",N(S619)=0),"",U619/S619)</f>
        <v/>
      </c>
      <c r="W619" s="13" t="str">
        <f aca="false">IF(U619="","",COUNT($U$7:U619))</f>
        <v/>
      </c>
      <c r="X619" s="17" t="str">
        <f aca="false">IF(U619="","",DATE(YEAR(IF(B619="",A619,B619)),MONTH(IF(B619="",A619,B619)),1))</f>
        <v/>
      </c>
      <c r="Y619" s="15" t="str">
        <f aca="false">IF(U619="","",N($C$3)+SUM($U$7:U619))</f>
        <v/>
      </c>
      <c r="Z619" s="15" t="str">
        <f aca="false">IF(Y619="","",Y619-MAX(N($C$3),MAX($Y$7:Y619)))</f>
        <v/>
      </c>
      <c r="AA619" s="13" t="str">
        <f aca="false">IF(U619="","",IF(U619&gt;0,"Win",IF(U619&lt;0,"Loss","Scratch")))</f>
        <v/>
      </c>
      <c r="AB619" s="18" t="e">
        <f aca="false">IF(W619="",NA(),W619)</f>
        <v>#N/A</v>
      </c>
      <c r="AC619" s="19" t="e">
        <f aca="false">IF(W619="",NA(),Y619)</f>
        <v>#N/A</v>
      </c>
    </row>
    <row r="620" customFormat="false" ht="15" hidden="false" customHeight="false" outlineLevel="0" collapsed="false">
      <c r="A620" s="10"/>
      <c r="B620" s="10"/>
      <c r="C620" s="7"/>
      <c r="D620" s="7"/>
      <c r="E620" s="7"/>
      <c r="F620" s="7"/>
      <c r="G620" s="11"/>
      <c r="H620" s="12"/>
      <c r="I620" s="12"/>
      <c r="J620" s="12"/>
      <c r="K620" s="5"/>
      <c r="L620" s="5"/>
      <c r="M620" s="5"/>
      <c r="N620" s="7"/>
      <c r="O620" s="7"/>
      <c r="P620" s="13" t="str">
        <f aca="false">IF(C620="","",IF(ISNUMBER(SEARCH("JPY",C620)),100,10000))</f>
        <v/>
      </c>
      <c r="Q620" s="14" t="str">
        <f aca="false">IF(OR(C620="",H620="",J620=""),"",ROUND((J620-H620)*P620*IF(D620="Short",-1,1),1))</f>
        <v/>
      </c>
      <c r="R620" s="14" t="str">
        <f aca="false">IF(OR(C620="",H620="",I620=""),"",ROUND(ABS(H620-I620)*P620,1))</f>
        <v/>
      </c>
      <c r="S620" s="15" t="str">
        <f aca="false">IF(OR(R620="",G620="",K620=""),"",R620*K620*G620)</f>
        <v/>
      </c>
      <c r="T620" s="15" t="str">
        <f aca="false">IF(OR(Q620="",G620="",K620=""),"",Q620*K620*G620)</f>
        <v/>
      </c>
      <c r="U620" s="15" t="str">
        <f aca="false">IF(T620="","",T620+N(L620)-N(M620))</f>
        <v/>
      </c>
      <c r="V620" s="16" t="str">
        <f aca="false">IF(OR(U620="",N(S620)=0),"",U620/S620)</f>
        <v/>
      </c>
      <c r="W620" s="13" t="str">
        <f aca="false">IF(U620="","",COUNT($U$7:U620))</f>
        <v/>
      </c>
      <c r="X620" s="17" t="str">
        <f aca="false">IF(U620="","",DATE(YEAR(IF(B620="",A620,B620)),MONTH(IF(B620="",A620,B620)),1))</f>
        <v/>
      </c>
      <c r="Y620" s="15" t="str">
        <f aca="false">IF(U620="","",N($C$3)+SUM($U$7:U620))</f>
        <v/>
      </c>
      <c r="Z620" s="15" t="str">
        <f aca="false">IF(Y620="","",Y620-MAX(N($C$3),MAX($Y$7:Y620)))</f>
        <v/>
      </c>
      <c r="AA620" s="13" t="str">
        <f aca="false">IF(U620="","",IF(U620&gt;0,"Win",IF(U620&lt;0,"Loss","Scratch")))</f>
        <v/>
      </c>
      <c r="AB620" s="18" t="e">
        <f aca="false">IF(W620="",NA(),W620)</f>
        <v>#N/A</v>
      </c>
      <c r="AC620" s="19" t="e">
        <f aca="false">IF(W620="",NA(),Y620)</f>
        <v>#N/A</v>
      </c>
    </row>
    <row r="621" customFormat="false" ht="15" hidden="false" customHeight="false" outlineLevel="0" collapsed="false">
      <c r="A621" s="10"/>
      <c r="B621" s="10"/>
      <c r="C621" s="7"/>
      <c r="D621" s="7"/>
      <c r="E621" s="7"/>
      <c r="F621" s="7"/>
      <c r="G621" s="11"/>
      <c r="H621" s="12"/>
      <c r="I621" s="12"/>
      <c r="J621" s="12"/>
      <c r="K621" s="5"/>
      <c r="L621" s="5"/>
      <c r="M621" s="5"/>
      <c r="N621" s="7"/>
      <c r="O621" s="7"/>
      <c r="P621" s="13" t="str">
        <f aca="false">IF(C621="","",IF(ISNUMBER(SEARCH("JPY",C621)),100,10000))</f>
        <v/>
      </c>
      <c r="Q621" s="14" t="str">
        <f aca="false">IF(OR(C621="",H621="",J621=""),"",ROUND((J621-H621)*P621*IF(D621="Short",-1,1),1))</f>
        <v/>
      </c>
      <c r="R621" s="14" t="str">
        <f aca="false">IF(OR(C621="",H621="",I621=""),"",ROUND(ABS(H621-I621)*P621,1))</f>
        <v/>
      </c>
      <c r="S621" s="15" t="str">
        <f aca="false">IF(OR(R621="",G621="",K621=""),"",R621*K621*G621)</f>
        <v/>
      </c>
      <c r="T621" s="15" t="str">
        <f aca="false">IF(OR(Q621="",G621="",K621=""),"",Q621*K621*G621)</f>
        <v/>
      </c>
      <c r="U621" s="15" t="str">
        <f aca="false">IF(T621="","",T621+N(L621)-N(M621))</f>
        <v/>
      </c>
      <c r="V621" s="16" t="str">
        <f aca="false">IF(OR(U621="",N(S621)=0),"",U621/S621)</f>
        <v/>
      </c>
      <c r="W621" s="13" t="str">
        <f aca="false">IF(U621="","",COUNT($U$7:U621))</f>
        <v/>
      </c>
      <c r="X621" s="17" t="str">
        <f aca="false">IF(U621="","",DATE(YEAR(IF(B621="",A621,B621)),MONTH(IF(B621="",A621,B621)),1))</f>
        <v/>
      </c>
      <c r="Y621" s="15" t="str">
        <f aca="false">IF(U621="","",N($C$3)+SUM($U$7:U621))</f>
        <v/>
      </c>
      <c r="Z621" s="15" t="str">
        <f aca="false">IF(Y621="","",Y621-MAX(N($C$3),MAX($Y$7:Y621)))</f>
        <v/>
      </c>
      <c r="AA621" s="13" t="str">
        <f aca="false">IF(U621="","",IF(U621&gt;0,"Win",IF(U621&lt;0,"Loss","Scratch")))</f>
        <v/>
      </c>
      <c r="AB621" s="18" t="e">
        <f aca="false">IF(W621="",NA(),W621)</f>
        <v>#N/A</v>
      </c>
      <c r="AC621" s="19" t="e">
        <f aca="false">IF(W621="",NA(),Y621)</f>
        <v>#N/A</v>
      </c>
    </row>
    <row r="622" customFormat="false" ht="15" hidden="false" customHeight="false" outlineLevel="0" collapsed="false">
      <c r="A622" s="10"/>
      <c r="B622" s="10"/>
      <c r="C622" s="7"/>
      <c r="D622" s="7"/>
      <c r="E622" s="7"/>
      <c r="F622" s="7"/>
      <c r="G622" s="11"/>
      <c r="H622" s="12"/>
      <c r="I622" s="12"/>
      <c r="J622" s="12"/>
      <c r="K622" s="5"/>
      <c r="L622" s="5"/>
      <c r="M622" s="5"/>
      <c r="N622" s="7"/>
      <c r="O622" s="7"/>
      <c r="P622" s="13" t="str">
        <f aca="false">IF(C622="","",IF(ISNUMBER(SEARCH("JPY",C622)),100,10000))</f>
        <v/>
      </c>
      <c r="Q622" s="14" t="str">
        <f aca="false">IF(OR(C622="",H622="",J622=""),"",ROUND((J622-H622)*P622*IF(D622="Short",-1,1),1))</f>
        <v/>
      </c>
      <c r="R622" s="14" t="str">
        <f aca="false">IF(OR(C622="",H622="",I622=""),"",ROUND(ABS(H622-I622)*P622,1))</f>
        <v/>
      </c>
      <c r="S622" s="15" t="str">
        <f aca="false">IF(OR(R622="",G622="",K622=""),"",R622*K622*G622)</f>
        <v/>
      </c>
      <c r="T622" s="15" t="str">
        <f aca="false">IF(OR(Q622="",G622="",K622=""),"",Q622*K622*G622)</f>
        <v/>
      </c>
      <c r="U622" s="15" t="str">
        <f aca="false">IF(T622="","",T622+N(L622)-N(M622))</f>
        <v/>
      </c>
      <c r="V622" s="16" t="str">
        <f aca="false">IF(OR(U622="",N(S622)=0),"",U622/S622)</f>
        <v/>
      </c>
      <c r="W622" s="13" t="str">
        <f aca="false">IF(U622="","",COUNT($U$7:U622))</f>
        <v/>
      </c>
      <c r="X622" s="17" t="str">
        <f aca="false">IF(U622="","",DATE(YEAR(IF(B622="",A622,B622)),MONTH(IF(B622="",A622,B622)),1))</f>
        <v/>
      </c>
      <c r="Y622" s="15" t="str">
        <f aca="false">IF(U622="","",N($C$3)+SUM($U$7:U622))</f>
        <v/>
      </c>
      <c r="Z622" s="15" t="str">
        <f aca="false">IF(Y622="","",Y622-MAX(N($C$3),MAX($Y$7:Y622)))</f>
        <v/>
      </c>
      <c r="AA622" s="13" t="str">
        <f aca="false">IF(U622="","",IF(U622&gt;0,"Win",IF(U622&lt;0,"Loss","Scratch")))</f>
        <v/>
      </c>
      <c r="AB622" s="18" t="e">
        <f aca="false">IF(W622="",NA(),W622)</f>
        <v>#N/A</v>
      </c>
      <c r="AC622" s="19" t="e">
        <f aca="false">IF(W622="",NA(),Y622)</f>
        <v>#N/A</v>
      </c>
    </row>
    <row r="623" customFormat="false" ht="15" hidden="false" customHeight="false" outlineLevel="0" collapsed="false">
      <c r="A623" s="10"/>
      <c r="B623" s="10"/>
      <c r="C623" s="7"/>
      <c r="D623" s="7"/>
      <c r="E623" s="7"/>
      <c r="F623" s="7"/>
      <c r="G623" s="11"/>
      <c r="H623" s="12"/>
      <c r="I623" s="12"/>
      <c r="J623" s="12"/>
      <c r="K623" s="5"/>
      <c r="L623" s="5"/>
      <c r="M623" s="5"/>
      <c r="N623" s="7"/>
      <c r="O623" s="7"/>
      <c r="P623" s="13" t="str">
        <f aca="false">IF(C623="","",IF(ISNUMBER(SEARCH("JPY",C623)),100,10000))</f>
        <v/>
      </c>
      <c r="Q623" s="14" t="str">
        <f aca="false">IF(OR(C623="",H623="",J623=""),"",ROUND((J623-H623)*P623*IF(D623="Short",-1,1),1))</f>
        <v/>
      </c>
      <c r="R623" s="14" t="str">
        <f aca="false">IF(OR(C623="",H623="",I623=""),"",ROUND(ABS(H623-I623)*P623,1))</f>
        <v/>
      </c>
      <c r="S623" s="15" t="str">
        <f aca="false">IF(OR(R623="",G623="",K623=""),"",R623*K623*G623)</f>
        <v/>
      </c>
      <c r="T623" s="15" t="str">
        <f aca="false">IF(OR(Q623="",G623="",K623=""),"",Q623*K623*G623)</f>
        <v/>
      </c>
      <c r="U623" s="15" t="str">
        <f aca="false">IF(T623="","",T623+N(L623)-N(M623))</f>
        <v/>
      </c>
      <c r="V623" s="16" t="str">
        <f aca="false">IF(OR(U623="",N(S623)=0),"",U623/S623)</f>
        <v/>
      </c>
      <c r="W623" s="13" t="str">
        <f aca="false">IF(U623="","",COUNT($U$7:U623))</f>
        <v/>
      </c>
      <c r="X623" s="17" t="str">
        <f aca="false">IF(U623="","",DATE(YEAR(IF(B623="",A623,B623)),MONTH(IF(B623="",A623,B623)),1))</f>
        <v/>
      </c>
      <c r="Y623" s="15" t="str">
        <f aca="false">IF(U623="","",N($C$3)+SUM($U$7:U623))</f>
        <v/>
      </c>
      <c r="Z623" s="15" t="str">
        <f aca="false">IF(Y623="","",Y623-MAX(N($C$3),MAX($Y$7:Y623)))</f>
        <v/>
      </c>
      <c r="AA623" s="13" t="str">
        <f aca="false">IF(U623="","",IF(U623&gt;0,"Win",IF(U623&lt;0,"Loss","Scratch")))</f>
        <v/>
      </c>
      <c r="AB623" s="18" t="e">
        <f aca="false">IF(W623="",NA(),W623)</f>
        <v>#N/A</v>
      </c>
      <c r="AC623" s="19" t="e">
        <f aca="false">IF(W623="",NA(),Y623)</f>
        <v>#N/A</v>
      </c>
    </row>
    <row r="624" customFormat="false" ht="15" hidden="false" customHeight="false" outlineLevel="0" collapsed="false">
      <c r="A624" s="10"/>
      <c r="B624" s="10"/>
      <c r="C624" s="7"/>
      <c r="D624" s="7"/>
      <c r="E624" s="7"/>
      <c r="F624" s="7"/>
      <c r="G624" s="11"/>
      <c r="H624" s="12"/>
      <c r="I624" s="12"/>
      <c r="J624" s="12"/>
      <c r="K624" s="5"/>
      <c r="L624" s="5"/>
      <c r="M624" s="5"/>
      <c r="N624" s="7"/>
      <c r="O624" s="7"/>
      <c r="P624" s="13" t="str">
        <f aca="false">IF(C624="","",IF(ISNUMBER(SEARCH("JPY",C624)),100,10000))</f>
        <v/>
      </c>
      <c r="Q624" s="14" t="str">
        <f aca="false">IF(OR(C624="",H624="",J624=""),"",ROUND((J624-H624)*P624*IF(D624="Short",-1,1),1))</f>
        <v/>
      </c>
      <c r="R624" s="14" t="str">
        <f aca="false">IF(OR(C624="",H624="",I624=""),"",ROUND(ABS(H624-I624)*P624,1))</f>
        <v/>
      </c>
      <c r="S624" s="15" t="str">
        <f aca="false">IF(OR(R624="",G624="",K624=""),"",R624*K624*G624)</f>
        <v/>
      </c>
      <c r="T624" s="15" t="str">
        <f aca="false">IF(OR(Q624="",G624="",K624=""),"",Q624*K624*G624)</f>
        <v/>
      </c>
      <c r="U624" s="15" t="str">
        <f aca="false">IF(T624="","",T624+N(L624)-N(M624))</f>
        <v/>
      </c>
      <c r="V624" s="16" t="str">
        <f aca="false">IF(OR(U624="",N(S624)=0),"",U624/S624)</f>
        <v/>
      </c>
      <c r="W624" s="13" t="str">
        <f aca="false">IF(U624="","",COUNT($U$7:U624))</f>
        <v/>
      </c>
      <c r="X624" s="17" t="str">
        <f aca="false">IF(U624="","",DATE(YEAR(IF(B624="",A624,B624)),MONTH(IF(B624="",A624,B624)),1))</f>
        <v/>
      </c>
      <c r="Y624" s="15" t="str">
        <f aca="false">IF(U624="","",N($C$3)+SUM($U$7:U624))</f>
        <v/>
      </c>
      <c r="Z624" s="15" t="str">
        <f aca="false">IF(Y624="","",Y624-MAX(N($C$3),MAX($Y$7:Y624)))</f>
        <v/>
      </c>
      <c r="AA624" s="13" t="str">
        <f aca="false">IF(U624="","",IF(U624&gt;0,"Win",IF(U624&lt;0,"Loss","Scratch")))</f>
        <v/>
      </c>
      <c r="AB624" s="18" t="e">
        <f aca="false">IF(W624="",NA(),W624)</f>
        <v>#N/A</v>
      </c>
      <c r="AC624" s="19" t="e">
        <f aca="false">IF(W624="",NA(),Y624)</f>
        <v>#N/A</v>
      </c>
    </row>
    <row r="625" customFormat="false" ht="15" hidden="false" customHeight="false" outlineLevel="0" collapsed="false">
      <c r="A625" s="10"/>
      <c r="B625" s="10"/>
      <c r="C625" s="7"/>
      <c r="D625" s="7"/>
      <c r="E625" s="7"/>
      <c r="F625" s="7"/>
      <c r="G625" s="11"/>
      <c r="H625" s="12"/>
      <c r="I625" s="12"/>
      <c r="J625" s="12"/>
      <c r="K625" s="5"/>
      <c r="L625" s="5"/>
      <c r="M625" s="5"/>
      <c r="N625" s="7"/>
      <c r="O625" s="7"/>
      <c r="P625" s="13" t="str">
        <f aca="false">IF(C625="","",IF(ISNUMBER(SEARCH("JPY",C625)),100,10000))</f>
        <v/>
      </c>
      <c r="Q625" s="14" t="str">
        <f aca="false">IF(OR(C625="",H625="",J625=""),"",ROUND((J625-H625)*P625*IF(D625="Short",-1,1),1))</f>
        <v/>
      </c>
      <c r="R625" s="14" t="str">
        <f aca="false">IF(OR(C625="",H625="",I625=""),"",ROUND(ABS(H625-I625)*P625,1))</f>
        <v/>
      </c>
      <c r="S625" s="15" t="str">
        <f aca="false">IF(OR(R625="",G625="",K625=""),"",R625*K625*G625)</f>
        <v/>
      </c>
      <c r="T625" s="15" t="str">
        <f aca="false">IF(OR(Q625="",G625="",K625=""),"",Q625*K625*G625)</f>
        <v/>
      </c>
      <c r="U625" s="15" t="str">
        <f aca="false">IF(T625="","",T625+N(L625)-N(M625))</f>
        <v/>
      </c>
      <c r="V625" s="16" t="str">
        <f aca="false">IF(OR(U625="",N(S625)=0),"",U625/S625)</f>
        <v/>
      </c>
      <c r="W625" s="13" t="str">
        <f aca="false">IF(U625="","",COUNT($U$7:U625))</f>
        <v/>
      </c>
      <c r="X625" s="17" t="str">
        <f aca="false">IF(U625="","",DATE(YEAR(IF(B625="",A625,B625)),MONTH(IF(B625="",A625,B625)),1))</f>
        <v/>
      </c>
      <c r="Y625" s="15" t="str">
        <f aca="false">IF(U625="","",N($C$3)+SUM($U$7:U625))</f>
        <v/>
      </c>
      <c r="Z625" s="15" t="str">
        <f aca="false">IF(Y625="","",Y625-MAX(N($C$3),MAX($Y$7:Y625)))</f>
        <v/>
      </c>
      <c r="AA625" s="13" t="str">
        <f aca="false">IF(U625="","",IF(U625&gt;0,"Win",IF(U625&lt;0,"Loss","Scratch")))</f>
        <v/>
      </c>
      <c r="AB625" s="18" t="e">
        <f aca="false">IF(W625="",NA(),W625)</f>
        <v>#N/A</v>
      </c>
      <c r="AC625" s="19" t="e">
        <f aca="false">IF(W625="",NA(),Y625)</f>
        <v>#N/A</v>
      </c>
    </row>
    <row r="626" customFormat="false" ht="15" hidden="false" customHeight="false" outlineLevel="0" collapsed="false">
      <c r="A626" s="10"/>
      <c r="B626" s="10"/>
      <c r="C626" s="7"/>
      <c r="D626" s="7"/>
      <c r="E626" s="7"/>
      <c r="F626" s="7"/>
      <c r="G626" s="11"/>
      <c r="H626" s="12"/>
      <c r="I626" s="12"/>
      <c r="J626" s="12"/>
      <c r="K626" s="5"/>
      <c r="L626" s="5"/>
      <c r="M626" s="5"/>
      <c r="N626" s="7"/>
      <c r="O626" s="7"/>
      <c r="P626" s="13" t="str">
        <f aca="false">IF(C626="","",IF(ISNUMBER(SEARCH("JPY",C626)),100,10000))</f>
        <v/>
      </c>
      <c r="Q626" s="14" t="str">
        <f aca="false">IF(OR(C626="",H626="",J626=""),"",ROUND((J626-H626)*P626*IF(D626="Short",-1,1),1))</f>
        <v/>
      </c>
      <c r="R626" s="14" t="str">
        <f aca="false">IF(OR(C626="",H626="",I626=""),"",ROUND(ABS(H626-I626)*P626,1))</f>
        <v/>
      </c>
      <c r="S626" s="15" t="str">
        <f aca="false">IF(OR(R626="",G626="",K626=""),"",R626*K626*G626)</f>
        <v/>
      </c>
      <c r="T626" s="15" t="str">
        <f aca="false">IF(OR(Q626="",G626="",K626=""),"",Q626*K626*G626)</f>
        <v/>
      </c>
      <c r="U626" s="15" t="str">
        <f aca="false">IF(T626="","",T626+N(L626)-N(M626))</f>
        <v/>
      </c>
      <c r="V626" s="16" t="str">
        <f aca="false">IF(OR(U626="",N(S626)=0),"",U626/S626)</f>
        <v/>
      </c>
      <c r="W626" s="13" t="str">
        <f aca="false">IF(U626="","",COUNT($U$7:U626))</f>
        <v/>
      </c>
      <c r="X626" s="17" t="str">
        <f aca="false">IF(U626="","",DATE(YEAR(IF(B626="",A626,B626)),MONTH(IF(B626="",A626,B626)),1))</f>
        <v/>
      </c>
      <c r="Y626" s="15" t="str">
        <f aca="false">IF(U626="","",N($C$3)+SUM($U$7:U626))</f>
        <v/>
      </c>
      <c r="Z626" s="15" t="str">
        <f aca="false">IF(Y626="","",Y626-MAX(N($C$3),MAX($Y$7:Y626)))</f>
        <v/>
      </c>
      <c r="AA626" s="13" t="str">
        <f aca="false">IF(U626="","",IF(U626&gt;0,"Win",IF(U626&lt;0,"Loss","Scratch")))</f>
        <v/>
      </c>
      <c r="AB626" s="18" t="e">
        <f aca="false">IF(W626="",NA(),W626)</f>
        <v>#N/A</v>
      </c>
      <c r="AC626" s="19" t="e">
        <f aca="false">IF(W626="",NA(),Y626)</f>
        <v>#N/A</v>
      </c>
    </row>
    <row r="627" customFormat="false" ht="15" hidden="false" customHeight="false" outlineLevel="0" collapsed="false">
      <c r="A627" s="10"/>
      <c r="B627" s="10"/>
      <c r="C627" s="7"/>
      <c r="D627" s="7"/>
      <c r="E627" s="7"/>
      <c r="F627" s="7"/>
      <c r="G627" s="11"/>
      <c r="H627" s="12"/>
      <c r="I627" s="12"/>
      <c r="J627" s="12"/>
      <c r="K627" s="5"/>
      <c r="L627" s="5"/>
      <c r="M627" s="5"/>
      <c r="N627" s="7"/>
      <c r="O627" s="7"/>
      <c r="P627" s="13" t="str">
        <f aca="false">IF(C627="","",IF(ISNUMBER(SEARCH("JPY",C627)),100,10000))</f>
        <v/>
      </c>
      <c r="Q627" s="14" t="str">
        <f aca="false">IF(OR(C627="",H627="",J627=""),"",ROUND((J627-H627)*P627*IF(D627="Short",-1,1),1))</f>
        <v/>
      </c>
      <c r="R627" s="14" t="str">
        <f aca="false">IF(OR(C627="",H627="",I627=""),"",ROUND(ABS(H627-I627)*P627,1))</f>
        <v/>
      </c>
      <c r="S627" s="15" t="str">
        <f aca="false">IF(OR(R627="",G627="",K627=""),"",R627*K627*G627)</f>
        <v/>
      </c>
      <c r="T627" s="15" t="str">
        <f aca="false">IF(OR(Q627="",G627="",K627=""),"",Q627*K627*G627)</f>
        <v/>
      </c>
      <c r="U627" s="15" t="str">
        <f aca="false">IF(T627="","",T627+N(L627)-N(M627))</f>
        <v/>
      </c>
      <c r="V627" s="16" t="str">
        <f aca="false">IF(OR(U627="",N(S627)=0),"",U627/S627)</f>
        <v/>
      </c>
      <c r="W627" s="13" t="str">
        <f aca="false">IF(U627="","",COUNT($U$7:U627))</f>
        <v/>
      </c>
      <c r="X627" s="17" t="str">
        <f aca="false">IF(U627="","",DATE(YEAR(IF(B627="",A627,B627)),MONTH(IF(B627="",A627,B627)),1))</f>
        <v/>
      </c>
      <c r="Y627" s="15" t="str">
        <f aca="false">IF(U627="","",N($C$3)+SUM($U$7:U627))</f>
        <v/>
      </c>
      <c r="Z627" s="15" t="str">
        <f aca="false">IF(Y627="","",Y627-MAX(N($C$3),MAX($Y$7:Y627)))</f>
        <v/>
      </c>
      <c r="AA627" s="13" t="str">
        <f aca="false">IF(U627="","",IF(U627&gt;0,"Win",IF(U627&lt;0,"Loss","Scratch")))</f>
        <v/>
      </c>
      <c r="AB627" s="18" t="e">
        <f aca="false">IF(W627="",NA(),W627)</f>
        <v>#N/A</v>
      </c>
      <c r="AC627" s="19" t="e">
        <f aca="false">IF(W627="",NA(),Y627)</f>
        <v>#N/A</v>
      </c>
    </row>
    <row r="628" customFormat="false" ht="15" hidden="false" customHeight="false" outlineLevel="0" collapsed="false">
      <c r="A628" s="10"/>
      <c r="B628" s="10"/>
      <c r="C628" s="7"/>
      <c r="D628" s="7"/>
      <c r="E628" s="7"/>
      <c r="F628" s="7"/>
      <c r="G628" s="11"/>
      <c r="H628" s="12"/>
      <c r="I628" s="12"/>
      <c r="J628" s="12"/>
      <c r="K628" s="5"/>
      <c r="L628" s="5"/>
      <c r="M628" s="5"/>
      <c r="N628" s="7"/>
      <c r="O628" s="7"/>
      <c r="P628" s="13" t="str">
        <f aca="false">IF(C628="","",IF(ISNUMBER(SEARCH("JPY",C628)),100,10000))</f>
        <v/>
      </c>
      <c r="Q628" s="14" t="str">
        <f aca="false">IF(OR(C628="",H628="",J628=""),"",ROUND((J628-H628)*P628*IF(D628="Short",-1,1),1))</f>
        <v/>
      </c>
      <c r="R628" s="14" t="str">
        <f aca="false">IF(OR(C628="",H628="",I628=""),"",ROUND(ABS(H628-I628)*P628,1))</f>
        <v/>
      </c>
      <c r="S628" s="15" t="str">
        <f aca="false">IF(OR(R628="",G628="",K628=""),"",R628*K628*G628)</f>
        <v/>
      </c>
      <c r="T628" s="15" t="str">
        <f aca="false">IF(OR(Q628="",G628="",K628=""),"",Q628*K628*G628)</f>
        <v/>
      </c>
      <c r="U628" s="15" t="str">
        <f aca="false">IF(T628="","",T628+N(L628)-N(M628))</f>
        <v/>
      </c>
      <c r="V628" s="16" t="str">
        <f aca="false">IF(OR(U628="",N(S628)=0),"",U628/S628)</f>
        <v/>
      </c>
      <c r="W628" s="13" t="str">
        <f aca="false">IF(U628="","",COUNT($U$7:U628))</f>
        <v/>
      </c>
      <c r="X628" s="17" t="str">
        <f aca="false">IF(U628="","",DATE(YEAR(IF(B628="",A628,B628)),MONTH(IF(B628="",A628,B628)),1))</f>
        <v/>
      </c>
      <c r="Y628" s="15" t="str">
        <f aca="false">IF(U628="","",N($C$3)+SUM($U$7:U628))</f>
        <v/>
      </c>
      <c r="Z628" s="15" t="str">
        <f aca="false">IF(Y628="","",Y628-MAX(N($C$3),MAX($Y$7:Y628)))</f>
        <v/>
      </c>
      <c r="AA628" s="13" t="str">
        <f aca="false">IF(U628="","",IF(U628&gt;0,"Win",IF(U628&lt;0,"Loss","Scratch")))</f>
        <v/>
      </c>
      <c r="AB628" s="18" t="e">
        <f aca="false">IF(W628="",NA(),W628)</f>
        <v>#N/A</v>
      </c>
      <c r="AC628" s="19" t="e">
        <f aca="false">IF(W628="",NA(),Y628)</f>
        <v>#N/A</v>
      </c>
    </row>
    <row r="629" customFormat="false" ht="15" hidden="false" customHeight="false" outlineLevel="0" collapsed="false">
      <c r="A629" s="10"/>
      <c r="B629" s="10"/>
      <c r="C629" s="7"/>
      <c r="D629" s="7"/>
      <c r="E629" s="7"/>
      <c r="F629" s="7"/>
      <c r="G629" s="11"/>
      <c r="H629" s="12"/>
      <c r="I629" s="12"/>
      <c r="J629" s="12"/>
      <c r="K629" s="5"/>
      <c r="L629" s="5"/>
      <c r="M629" s="5"/>
      <c r="N629" s="7"/>
      <c r="O629" s="7"/>
      <c r="P629" s="13" t="str">
        <f aca="false">IF(C629="","",IF(ISNUMBER(SEARCH("JPY",C629)),100,10000))</f>
        <v/>
      </c>
      <c r="Q629" s="14" t="str">
        <f aca="false">IF(OR(C629="",H629="",J629=""),"",ROUND((J629-H629)*P629*IF(D629="Short",-1,1),1))</f>
        <v/>
      </c>
      <c r="R629" s="14" t="str">
        <f aca="false">IF(OR(C629="",H629="",I629=""),"",ROUND(ABS(H629-I629)*P629,1))</f>
        <v/>
      </c>
      <c r="S629" s="15" t="str">
        <f aca="false">IF(OR(R629="",G629="",K629=""),"",R629*K629*G629)</f>
        <v/>
      </c>
      <c r="T629" s="15" t="str">
        <f aca="false">IF(OR(Q629="",G629="",K629=""),"",Q629*K629*G629)</f>
        <v/>
      </c>
      <c r="U629" s="15" t="str">
        <f aca="false">IF(T629="","",T629+N(L629)-N(M629))</f>
        <v/>
      </c>
      <c r="V629" s="16" t="str">
        <f aca="false">IF(OR(U629="",N(S629)=0),"",U629/S629)</f>
        <v/>
      </c>
      <c r="W629" s="13" t="str">
        <f aca="false">IF(U629="","",COUNT($U$7:U629))</f>
        <v/>
      </c>
      <c r="X629" s="17" t="str">
        <f aca="false">IF(U629="","",DATE(YEAR(IF(B629="",A629,B629)),MONTH(IF(B629="",A629,B629)),1))</f>
        <v/>
      </c>
      <c r="Y629" s="15" t="str">
        <f aca="false">IF(U629="","",N($C$3)+SUM($U$7:U629))</f>
        <v/>
      </c>
      <c r="Z629" s="15" t="str">
        <f aca="false">IF(Y629="","",Y629-MAX(N($C$3),MAX($Y$7:Y629)))</f>
        <v/>
      </c>
      <c r="AA629" s="13" t="str">
        <f aca="false">IF(U629="","",IF(U629&gt;0,"Win",IF(U629&lt;0,"Loss","Scratch")))</f>
        <v/>
      </c>
      <c r="AB629" s="18" t="e">
        <f aca="false">IF(W629="",NA(),W629)</f>
        <v>#N/A</v>
      </c>
      <c r="AC629" s="19" t="e">
        <f aca="false">IF(W629="",NA(),Y629)</f>
        <v>#N/A</v>
      </c>
    </row>
    <row r="630" customFormat="false" ht="15" hidden="false" customHeight="false" outlineLevel="0" collapsed="false">
      <c r="A630" s="10"/>
      <c r="B630" s="10"/>
      <c r="C630" s="7"/>
      <c r="D630" s="7"/>
      <c r="E630" s="7"/>
      <c r="F630" s="7"/>
      <c r="G630" s="11"/>
      <c r="H630" s="12"/>
      <c r="I630" s="12"/>
      <c r="J630" s="12"/>
      <c r="K630" s="5"/>
      <c r="L630" s="5"/>
      <c r="M630" s="5"/>
      <c r="N630" s="7"/>
      <c r="O630" s="7"/>
      <c r="P630" s="13" t="str">
        <f aca="false">IF(C630="","",IF(ISNUMBER(SEARCH("JPY",C630)),100,10000))</f>
        <v/>
      </c>
      <c r="Q630" s="14" t="str">
        <f aca="false">IF(OR(C630="",H630="",J630=""),"",ROUND((J630-H630)*P630*IF(D630="Short",-1,1),1))</f>
        <v/>
      </c>
      <c r="R630" s="14" t="str">
        <f aca="false">IF(OR(C630="",H630="",I630=""),"",ROUND(ABS(H630-I630)*P630,1))</f>
        <v/>
      </c>
      <c r="S630" s="15" t="str">
        <f aca="false">IF(OR(R630="",G630="",K630=""),"",R630*K630*G630)</f>
        <v/>
      </c>
      <c r="T630" s="15" t="str">
        <f aca="false">IF(OR(Q630="",G630="",K630=""),"",Q630*K630*G630)</f>
        <v/>
      </c>
      <c r="U630" s="15" t="str">
        <f aca="false">IF(T630="","",T630+N(L630)-N(M630))</f>
        <v/>
      </c>
      <c r="V630" s="16" t="str">
        <f aca="false">IF(OR(U630="",N(S630)=0),"",U630/S630)</f>
        <v/>
      </c>
      <c r="W630" s="13" t="str">
        <f aca="false">IF(U630="","",COUNT($U$7:U630))</f>
        <v/>
      </c>
      <c r="X630" s="17" t="str">
        <f aca="false">IF(U630="","",DATE(YEAR(IF(B630="",A630,B630)),MONTH(IF(B630="",A630,B630)),1))</f>
        <v/>
      </c>
      <c r="Y630" s="15" t="str">
        <f aca="false">IF(U630="","",N($C$3)+SUM($U$7:U630))</f>
        <v/>
      </c>
      <c r="Z630" s="15" t="str">
        <f aca="false">IF(Y630="","",Y630-MAX(N($C$3),MAX($Y$7:Y630)))</f>
        <v/>
      </c>
      <c r="AA630" s="13" t="str">
        <f aca="false">IF(U630="","",IF(U630&gt;0,"Win",IF(U630&lt;0,"Loss","Scratch")))</f>
        <v/>
      </c>
      <c r="AB630" s="18" t="e">
        <f aca="false">IF(W630="",NA(),W630)</f>
        <v>#N/A</v>
      </c>
      <c r="AC630" s="19" t="e">
        <f aca="false">IF(W630="",NA(),Y630)</f>
        <v>#N/A</v>
      </c>
    </row>
    <row r="631" customFormat="false" ht="15" hidden="false" customHeight="false" outlineLevel="0" collapsed="false">
      <c r="A631" s="10"/>
      <c r="B631" s="10"/>
      <c r="C631" s="7"/>
      <c r="D631" s="7"/>
      <c r="E631" s="7"/>
      <c r="F631" s="7"/>
      <c r="G631" s="11"/>
      <c r="H631" s="12"/>
      <c r="I631" s="12"/>
      <c r="J631" s="12"/>
      <c r="K631" s="5"/>
      <c r="L631" s="5"/>
      <c r="M631" s="5"/>
      <c r="N631" s="7"/>
      <c r="O631" s="7"/>
      <c r="P631" s="13" t="str">
        <f aca="false">IF(C631="","",IF(ISNUMBER(SEARCH("JPY",C631)),100,10000))</f>
        <v/>
      </c>
      <c r="Q631" s="14" t="str">
        <f aca="false">IF(OR(C631="",H631="",J631=""),"",ROUND((J631-H631)*P631*IF(D631="Short",-1,1),1))</f>
        <v/>
      </c>
      <c r="R631" s="14" t="str">
        <f aca="false">IF(OR(C631="",H631="",I631=""),"",ROUND(ABS(H631-I631)*P631,1))</f>
        <v/>
      </c>
      <c r="S631" s="15" t="str">
        <f aca="false">IF(OR(R631="",G631="",K631=""),"",R631*K631*G631)</f>
        <v/>
      </c>
      <c r="T631" s="15" t="str">
        <f aca="false">IF(OR(Q631="",G631="",K631=""),"",Q631*K631*G631)</f>
        <v/>
      </c>
      <c r="U631" s="15" t="str">
        <f aca="false">IF(T631="","",T631+N(L631)-N(M631))</f>
        <v/>
      </c>
      <c r="V631" s="16" t="str">
        <f aca="false">IF(OR(U631="",N(S631)=0),"",U631/S631)</f>
        <v/>
      </c>
      <c r="W631" s="13" t="str">
        <f aca="false">IF(U631="","",COUNT($U$7:U631))</f>
        <v/>
      </c>
      <c r="X631" s="17" t="str">
        <f aca="false">IF(U631="","",DATE(YEAR(IF(B631="",A631,B631)),MONTH(IF(B631="",A631,B631)),1))</f>
        <v/>
      </c>
      <c r="Y631" s="15" t="str">
        <f aca="false">IF(U631="","",N($C$3)+SUM($U$7:U631))</f>
        <v/>
      </c>
      <c r="Z631" s="15" t="str">
        <f aca="false">IF(Y631="","",Y631-MAX(N($C$3),MAX($Y$7:Y631)))</f>
        <v/>
      </c>
      <c r="AA631" s="13" t="str">
        <f aca="false">IF(U631="","",IF(U631&gt;0,"Win",IF(U631&lt;0,"Loss","Scratch")))</f>
        <v/>
      </c>
      <c r="AB631" s="18" t="e">
        <f aca="false">IF(W631="",NA(),W631)</f>
        <v>#N/A</v>
      </c>
      <c r="AC631" s="19" t="e">
        <f aca="false">IF(W631="",NA(),Y631)</f>
        <v>#N/A</v>
      </c>
    </row>
    <row r="632" customFormat="false" ht="15" hidden="false" customHeight="false" outlineLevel="0" collapsed="false">
      <c r="A632" s="10"/>
      <c r="B632" s="10"/>
      <c r="C632" s="7"/>
      <c r="D632" s="7"/>
      <c r="E632" s="7"/>
      <c r="F632" s="7"/>
      <c r="G632" s="11"/>
      <c r="H632" s="12"/>
      <c r="I632" s="12"/>
      <c r="J632" s="12"/>
      <c r="K632" s="5"/>
      <c r="L632" s="5"/>
      <c r="M632" s="5"/>
      <c r="N632" s="7"/>
      <c r="O632" s="7"/>
      <c r="P632" s="13" t="str">
        <f aca="false">IF(C632="","",IF(ISNUMBER(SEARCH("JPY",C632)),100,10000))</f>
        <v/>
      </c>
      <c r="Q632" s="14" t="str">
        <f aca="false">IF(OR(C632="",H632="",J632=""),"",ROUND((J632-H632)*P632*IF(D632="Short",-1,1),1))</f>
        <v/>
      </c>
      <c r="R632" s="14" t="str">
        <f aca="false">IF(OR(C632="",H632="",I632=""),"",ROUND(ABS(H632-I632)*P632,1))</f>
        <v/>
      </c>
      <c r="S632" s="15" t="str">
        <f aca="false">IF(OR(R632="",G632="",K632=""),"",R632*K632*G632)</f>
        <v/>
      </c>
      <c r="T632" s="15" t="str">
        <f aca="false">IF(OR(Q632="",G632="",K632=""),"",Q632*K632*G632)</f>
        <v/>
      </c>
      <c r="U632" s="15" t="str">
        <f aca="false">IF(T632="","",T632+N(L632)-N(M632))</f>
        <v/>
      </c>
      <c r="V632" s="16" t="str">
        <f aca="false">IF(OR(U632="",N(S632)=0),"",U632/S632)</f>
        <v/>
      </c>
      <c r="W632" s="13" t="str">
        <f aca="false">IF(U632="","",COUNT($U$7:U632))</f>
        <v/>
      </c>
      <c r="X632" s="17" t="str">
        <f aca="false">IF(U632="","",DATE(YEAR(IF(B632="",A632,B632)),MONTH(IF(B632="",A632,B632)),1))</f>
        <v/>
      </c>
      <c r="Y632" s="15" t="str">
        <f aca="false">IF(U632="","",N($C$3)+SUM($U$7:U632))</f>
        <v/>
      </c>
      <c r="Z632" s="15" t="str">
        <f aca="false">IF(Y632="","",Y632-MAX(N($C$3),MAX($Y$7:Y632)))</f>
        <v/>
      </c>
      <c r="AA632" s="13" t="str">
        <f aca="false">IF(U632="","",IF(U632&gt;0,"Win",IF(U632&lt;0,"Loss","Scratch")))</f>
        <v/>
      </c>
      <c r="AB632" s="18" t="e">
        <f aca="false">IF(W632="",NA(),W632)</f>
        <v>#N/A</v>
      </c>
      <c r="AC632" s="19" t="e">
        <f aca="false">IF(W632="",NA(),Y632)</f>
        <v>#N/A</v>
      </c>
    </row>
    <row r="633" customFormat="false" ht="15" hidden="false" customHeight="false" outlineLevel="0" collapsed="false">
      <c r="A633" s="10"/>
      <c r="B633" s="10"/>
      <c r="C633" s="7"/>
      <c r="D633" s="7"/>
      <c r="E633" s="7"/>
      <c r="F633" s="7"/>
      <c r="G633" s="11"/>
      <c r="H633" s="12"/>
      <c r="I633" s="12"/>
      <c r="J633" s="12"/>
      <c r="K633" s="5"/>
      <c r="L633" s="5"/>
      <c r="M633" s="5"/>
      <c r="N633" s="7"/>
      <c r="O633" s="7"/>
      <c r="P633" s="13" t="str">
        <f aca="false">IF(C633="","",IF(ISNUMBER(SEARCH("JPY",C633)),100,10000))</f>
        <v/>
      </c>
      <c r="Q633" s="14" t="str">
        <f aca="false">IF(OR(C633="",H633="",J633=""),"",ROUND((J633-H633)*P633*IF(D633="Short",-1,1),1))</f>
        <v/>
      </c>
      <c r="R633" s="14" t="str">
        <f aca="false">IF(OR(C633="",H633="",I633=""),"",ROUND(ABS(H633-I633)*P633,1))</f>
        <v/>
      </c>
      <c r="S633" s="15" t="str">
        <f aca="false">IF(OR(R633="",G633="",K633=""),"",R633*K633*G633)</f>
        <v/>
      </c>
      <c r="T633" s="15" t="str">
        <f aca="false">IF(OR(Q633="",G633="",K633=""),"",Q633*K633*G633)</f>
        <v/>
      </c>
      <c r="U633" s="15" t="str">
        <f aca="false">IF(T633="","",T633+N(L633)-N(M633))</f>
        <v/>
      </c>
      <c r="V633" s="16" t="str">
        <f aca="false">IF(OR(U633="",N(S633)=0),"",U633/S633)</f>
        <v/>
      </c>
      <c r="W633" s="13" t="str">
        <f aca="false">IF(U633="","",COUNT($U$7:U633))</f>
        <v/>
      </c>
      <c r="X633" s="17" t="str">
        <f aca="false">IF(U633="","",DATE(YEAR(IF(B633="",A633,B633)),MONTH(IF(B633="",A633,B633)),1))</f>
        <v/>
      </c>
      <c r="Y633" s="15" t="str">
        <f aca="false">IF(U633="","",N($C$3)+SUM($U$7:U633))</f>
        <v/>
      </c>
      <c r="Z633" s="15" t="str">
        <f aca="false">IF(Y633="","",Y633-MAX(N($C$3),MAX($Y$7:Y633)))</f>
        <v/>
      </c>
      <c r="AA633" s="13" t="str">
        <f aca="false">IF(U633="","",IF(U633&gt;0,"Win",IF(U633&lt;0,"Loss","Scratch")))</f>
        <v/>
      </c>
      <c r="AB633" s="18" t="e">
        <f aca="false">IF(W633="",NA(),W633)</f>
        <v>#N/A</v>
      </c>
      <c r="AC633" s="19" t="e">
        <f aca="false">IF(W633="",NA(),Y633)</f>
        <v>#N/A</v>
      </c>
    </row>
    <row r="634" customFormat="false" ht="15" hidden="false" customHeight="false" outlineLevel="0" collapsed="false">
      <c r="A634" s="10"/>
      <c r="B634" s="10"/>
      <c r="C634" s="7"/>
      <c r="D634" s="7"/>
      <c r="E634" s="7"/>
      <c r="F634" s="7"/>
      <c r="G634" s="11"/>
      <c r="H634" s="12"/>
      <c r="I634" s="12"/>
      <c r="J634" s="12"/>
      <c r="K634" s="5"/>
      <c r="L634" s="5"/>
      <c r="M634" s="5"/>
      <c r="N634" s="7"/>
      <c r="O634" s="7"/>
      <c r="P634" s="13" t="str">
        <f aca="false">IF(C634="","",IF(ISNUMBER(SEARCH("JPY",C634)),100,10000))</f>
        <v/>
      </c>
      <c r="Q634" s="14" t="str">
        <f aca="false">IF(OR(C634="",H634="",J634=""),"",ROUND((J634-H634)*P634*IF(D634="Short",-1,1),1))</f>
        <v/>
      </c>
      <c r="R634" s="14" t="str">
        <f aca="false">IF(OR(C634="",H634="",I634=""),"",ROUND(ABS(H634-I634)*P634,1))</f>
        <v/>
      </c>
      <c r="S634" s="15" t="str">
        <f aca="false">IF(OR(R634="",G634="",K634=""),"",R634*K634*G634)</f>
        <v/>
      </c>
      <c r="T634" s="15" t="str">
        <f aca="false">IF(OR(Q634="",G634="",K634=""),"",Q634*K634*G634)</f>
        <v/>
      </c>
      <c r="U634" s="15" t="str">
        <f aca="false">IF(T634="","",T634+N(L634)-N(M634))</f>
        <v/>
      </c>
      <c r="V634" s="16" t="str">
        <f aca="false">IF(OR(U634="",N(S634)=0),"",U634/S634)</f>
        <v/>
      </c>
      <c r="W634" s="13" t="str">
        <f aca="false">IF(U634="","",COUNT($U$7:U634))</f>
        <v/>
      </c>
      <c r="X634" s="17" t="str">
        <f aca="false">IF(U634="","",DATE(YEAR(IF(B634="",A634,B634)),MONTH(IF(B634="",A634,B634)),1))</f>
        <v/>
      </c>
      <c r="Y634" s="15" t="str">
        <f aca="false">IF(U634="","",N($C$3)+SUM($U$7:U634))</f>
        <v/>
      </c>
      <c r="Z634" s="15" t="str">
        <f aca="false">IF(Y634="","",Y634-MAX(N($C$3),MAX($Y$7:Y634)))</f>
        <v/>
      </c>
      <c r="AA634" s="13" t="str">
        <f aca="false">IF(U634="","",IF(U634&gt;0,"Win",IF(U634&lt;0,"Loss","Scratch")))</f>
        <v/>
      </c>
      <c r="AB634" s="18" t="e">
        <f aca="false">IF(W634="",NA(),W634)</f>
        <v>#N/A</v>
      </c>
      <c r="AC634" s="19" t="e">
        <f aca="false">IF(W634="",NA(),Y634)</f>
        <v>#N/A</v>
      </c>
    </row>
    <row r="635" customFormat="false" ht="15" hidden="false" customHeight="false" outlineLevel="0" collapsed="false">
      <c r="A635" s="10"/>
      <c r="B635" s="10"/>
      <c r="C635" s="7"/>
      <c r="D635" s="7"/>
      <c r="E635" s="7"/>
      <c r="F635" s="7"/>
      <c r="G635" s="11"/>
      <c r="H635" s="12"/>
      <c r="I635" s="12"/>
      <c r="J635" s="12"/>
      <c r="K635" s="5"/>
      <c r="L635" s="5"/>
      <c r="M635" s="5"/>
      <c r="N635" s="7"/>
      <c r="O635" s="7"/>
      <c r="P635" s="13" t="str">
        <f aca="false">IF(C635="","",IF(ISNUMBER(SEARCH("JPY",C635)),100,10000))</f>
        <v/>
      </c>
      <c r="Q635" s="14" t="str">
        <f aca="false">IF(OR(C635="",H635="",J635=""),"",ROUND((J635-H635)*P635*IF(D635="Short",-1,1),1))</f>
        <v/>
      </c>
      <c r="R635" s="14" t="str">
        <f aca="false">IF(OR(C635="",H635="",I635=""),"",ROUND(ABS(H635-I635)*P635,1))</f>
        <v/>
      </c>
      <c r="S635" s="15" t="str">
        <f aca="false">IF(OR(R635="",G635="",K635=""),"",R635*K635*G635)</f>
        <v/>
      </c>
      <c r="T635" s="15" t="str">
        <f aca="false">IF(OR(Q635="",G635="",K635=""),"",Q635*K635*G635)</f>
        <v/>
      </c>
      <c r="U635" s="15" t="str">
        <f aca="false">IF(T635="","",T635+N(L635)-N(M635))</f>
        <v/>
      </c>
      <c r="V635" s="16" t="str">
        <f aca="false">IF(OR(U635="",N(S635)=0),"",U635/S635)</f>
        <v/>
      </c>
      <c r="W635" s="13" t="str">
        <f aca="false">IF(U635="","",COUNT($U$7:U635))</f>
        <v/>
      </c>
      <c r="X635" s="17" t="str">
        <f aca="false">IF(U635="","",DATE(YEAR(IF(B635="",A635,B635)),MONTH(IF(B635="",A635,B635)),1))</f>
        <v/>
      </c>
      <c r="Y635" s="15" t="str">
        <f aca="false">IF(U635="","",N($C$3)+SUM($U$7:U635))</f>
        <v/>
      </c>
      <c r="Z635" s="15" t="str">
        <f aca="false">IF(Y635="","",Y635-MAX(N($C$3),MAX($Y$7:Y635)))</f>
        <v/>
      </c>
      <c r="AA635" s="13" t="str">
        <f aca="false">IF(U635="","",IF(U635&gt;0,"Win",IF(U635&lt;0,"Loss","Scratch")))</f>
        <v/>
      </c>
      <c r="AB635" s="18" t="e">
        <f aca="false">IF(W635="",NA(),W635)</f>
        <v>#N/A</v>
      </c>
      <c r="AC635" s="19" t="e">
        <f aca="false">IF(W635="",NA(),Y635)</f>
        <v>#N/A</v>
      </c>
    </row>
    <row r="636" customFormat="false" ht="15" hidden="false" customHeight="false" outlineLevel="0" collapsed="false">
      <c r="A636" s="10"/>
      <c r="B636" s="10"/>
      <c r="C636" s="7"/>
      <c r="D636" s="7"/>
      <c r="E636" s="7"/>
      <c r="F636" s="7"/>
      <c r="G636" s="11"/>
      <c r="H636" s="12"/>
      <c r="I636" s="12"/>
      <c r="J636" s="12"/>
      <c r="K636" s="5"/>
      <c r="L636" s="5"/>
      <c r="M636" s="5"/>
      <c r="N636" s="7"/>
      <c r="O636" s="7"/>
      <c r="P636" s="13" t="str">
        <f aca="false">IF(C636="","",IF(ISNUMBER(SEARCH("JPY",C636)),100,10000))</f>
        <v/>
      </c>
      <c r="Q636" s="14" t="str">
        <f aca="false">IF(OR(C636="",H636="",J636=""),"",ROUND((J636-H636)*P636*IF(D636="Short",-1,1),1))</f>
        <v/>
      </c>
      <c r="R636" s="14" t="str">
        <f aca="false">IF(OR(C636="",H636="",I636=""),"",ROUND(ABS(H636-I636)*P636,1))</f>
        <v/>
      </c>
      <c r="S636" s="15" t="str">
        <f aca="false">IF(OR(R636="",G636="",K636=""),"",R636*K636*G636)</f>
        <v/>
      </c>
      <c r="T636" s="15" t="str">
        <f aca="false">IF(OR(Q636="",G636="",K636=""),"",Q636*K636*G636)</f>
        <v/>
      </c>
      <c r="U636" s="15" t="str">
        <f aca="false">IF(T636="","",T636+N(L636)-N(M636))</f>
        <v/>
      </c>
      <c r="V636" s="16" t="str">
        <f aca="false">IF(OR(U636="",N(S636)=0),"",U636/S636)</f>
        <v/>
      </c>
      <c r="W636" s="13" t="str">
        <f aca="false">IF(U636="","",COUNT($U$7:U636))</f>
        <v/>
      </c>
      <c r="X636" s="17" t="str">
        <f aca="false">IF(U636="","",DATE(YEAR(IF(B636="",A636,B636)),MONTH(IF(B636="",A636,B636)),1))</f>
        <v/>
      </c>
      <c r="Y636" s="15" t="str">
        <f aca="false">IF(U636="","",N($C$3)+SUM($U$7:U636))</f>
        <v/>
      </c>
      <c r="Z636" s="15" t="str">
        <f aca="false">IF(Y636="","",Y636-MAX(N($C$3),MAX($Y$7:Y636)))</f>
        <v/>
      </c>
      <c r="AA636" s="13" t="str">
        <f aca="false">IF(U636="","",IF(U636&gt;0,"Win",IF(U636&lt;0,"Loss","Scratch")))</f>
        <v/>
      </c>
      <c r="AB636" s="18" t="e">
        <f aca="false">IF(W636="",NA(),W636)</f>
        <v>#N/A</v>
      </c>
      <c r="AC636" s="19" t="e">
        <f aca="false">IF(W636="",NA(),Y636)</f>
        <v>#N/A</v>
      </c>
    </row>
    <row r="637" customFormat="false" ht="15" hidden="false" customHeight="false" outlineLevel="0" collapsed="false">
      <c r="A637" s="10"/>
      <c r="B637" s="10"/>
      <c r="C637" s="7"/>
      <c r="D637" s="7"/>
      <c r="E637" s="7"/>
      <c r="F637" s="7"/>
      <c r="G637" s="11"/>
      <c r="H637" s="12"/>
      <c r="I637" s="12"/>
      <c r="J637" s="12"/>
      <c r="K637" s="5"/>
      <c r="L637" s="5"/>
      <c r="M637" s="5"/>
      <c r="N637" s="7"/>
      <c r="O637" s="7"/>
      <c r="P637" s="13" t="str">
        <f aca="false">IF(C637="","",IF(ISNUMBER(SEARCH("JPY",C637)),100,10000))</f>
        <v/>
      </c>
      <c r="Q637" s="14" t="str">
        <f aca="false">IF(OR(C637="",H637="",J637=""),"",ROUND((J637-H637)*P637*IF(D637="Short",-1,1),1))</f>
        <v/>
      </c>
      <c r="R637" s="14" t="str">
        <f aca="false">IF(OR(C637="",H637="",I637=""),"",ROUND(ABS(H637-I637)*P637,1))</f>
        <v/>
      </c>
      <c r="S637" s="15" t="str">
        <f aca="false">IF(OR(R637="",G637="",K637=""),"",R637*K637*G637)</f>
        <v/>
      </c>
      <c r="T637" s="15" t="str">
        <f aca="false">IF(OR(Q637="",G637="",K637=""),"",Q637*K637*G637)</f>
        <v/>
      </c>
      <c r="U637" s="15" t="str">
        <f aca="false">IF(T637="","",T637+N(L637)-N(M637))</f>
        <v/>
      </c>
      <c r="V637" s="16" t="str">
        <f aca="false">IF(OR(U637="",N(S637)=0),"",U637/S637)</f>
        <v/>
      </c>
      <c r="W637" s="13" t="str">
        <f aca="false">IF(U637="","",COUNT($U$7:U637))</f>
        <v/>
      </c>
      <c r="X637" s="17" t="str">
        <f aca="false">IF(U637="","",DATE(YEAR(IF(B637="",A637,B637)),MONTH(IF(B637="",A637,B637)),1))</f>
        <v/>
      </c>
      <c r="Y637" s="15" t="str">
        <f aca="false">IF(U637="","",N($C$3)+SUM($U$7:U637))</f>
        <v/>
      </c>
      <c r="Z637" s="15" t="str">
        <f aca="false">IF(Y637="","",Y637-MAX(N($C$3),MAX($Y$7:Y637)))</f>
        <v/>
      </c>
      <c r="AA637" s="13" t="str">
        <f aca="false">IF(U637="","",IF(U637&gt;0,"Win",IF(U637&lt;0,"Loss","Scratch")))</f>
        <v/>
      </c>
      <c r="AB637" s="18" t="e">
        <f aca="false">IF(W637="",NA(),W637)</f>
        <v>#N/A</v>
      </c>
      <c r="AC637" s="19" t="e">
        <f aca="false">IF(W637="",NA(),Y637)</f>
        <v>#N/A</v>
      </c>
    </row>
    <row r="638" customFormat="false" ht="15" hidden="false" customHeight="false" outlineLevel="0" collapsed="false">
      <c r="A638" s="10"/>
      <c r="B638" s="10"/>
      <c r="C638" s="7"/>
      <c r="D638" s="7"/>
      <c r="E638" s="7"/>
      <c r="F638" s="7"/>
      <c r="G638" s="11"/>
      <c r="H638" s="12"/>
      <c r="I638" s="12"/>
      <c r="J638" s="12"/>
      <c r="K638" s="5"/>
      <c r="L638" s="5"/>
      <c r="M638" s="5"/>
      <c r="N638" s="7"/>
      <c r="O638" s="7"/>
      <c r="P638" s="13" t="str">
        <f aca="false">IF(C638="","",IF(ISNUMBER(SEARCH("JPY",C638)),100,10000))</f>
        <v/>
      </c>
      <c r="Q638" s="14" t="str">
        <f aca="false">IF(OR(C638="",H638="",J638=""),"",ROUND((J638-H638)*P638*IF(D638="Short",-1,1),1))</f>
        <v/>
      </c>
      <c r="R638" s="14" t="str">
        <f aca="false">IF(OR(C638="",H638="",I638=""),"",ROUND(ABS(H638-I638)*P638,1))</f>
        <v/>
      </c>
      <c r="S638" s="15" t="str">
        <f aca="false">IF(OR(R638="",G638="",K638=""),"",R638*K638*G638)</f>
        <v/>
      </c>
      <c r="T638" s="15" t="str">
        <f aca="false">IF(OR(Q638="",G638="",K638=""),"",Q638*K638*G638)</f>
        <v/>
      </c>
      <c r="U638" s="15" t="str">
        <f aca="false">IF(T638="","",T638+N(L638)-N(M638))</f>
        <v/>
      </c>
      <c r="V638" s="16" t="str">
        <f aca="false">IF(OR(U638="",N(S638)=0),"",U638/S638)</f>
        <v/>
      </c>
      <c r="W638" s="13" t="str">
        <f aca="false">IF(U638="","",COUNT($U$7:U638))</f>
        <v/>
      </c>
      <c r="X638" s="17" t="str">
        <f aca="false">IF(U638="","",DATE(YEAR(IF(B638="",A638,B638)),MONTH(IF(B638="",A638,B638)),1))</f>
        <v/>
      </c>
      <c r="Y638" s="15" t="str">
        <f aca="false">IF(U638="","",N($C$3)+SUM($U$7:U638))</f>
        <v/>
      </c>
      <c r="Z638" s="15" t="str">
        <f aca="false">IF(Y638="","",Y638-MAX(N($C$3),MAX($Y$7:Y638)))</f>
        <v/>
      </c>
      <c r="AA638" s="13" t="str">
        <f aca="false">IF(U638="","",IF(U638&gt;0,"Win",IF(U638&lt;0,"Loss","Scratch")))</f>
        <v/>
      </c>
      <c r="AB638" s="18" t="e">
        <f aca="false">IF(W638="",NA(),W638)</f>
        <v>#N/A</v>
      </c>
      <c r="AC638" s="19" t="e">
        <f aca="false">IF(W638="",NA(),Y638)</f>
        <v>#N/A</v>
      </c>
    </row>
    <row r="639" customFormat="false" ht="15" hidden="false" customHeight="false" outlineLevel="0" collapsed="false">
      <c r="A639" s="10"/>
      <c r="B639" s="10"/>
      <c r="C639" s="7"/>
      <c r="D639" s="7"/>
      <c r="E639" s="7"/>
      <c r="F639" s="7"/>
      <c r="G639" s="11"/>
      <c r="H639" s="12"/>
      <c r="I639" s="12"/>
      <c r="J639" s="12"/>
      <c r="K639" s="5"/>
      <c r="L639" s="5"/>
      <c r="M639" s="5"/>
      <c r="N639" s="7"/>
      <c r="O639" s="7"/>
      <c r="P639" s="13" t="str">
        <f aca="false">IF(C639="","",IF(ISNUMBER(SEARCH("JPY",C639)),100,10000))</f>
        <v/>
      </c>
      <c r="Q639" s="14" t="str">
        <f aca="false">IF(OR(C639="",H639="",J639=""),"",ROUND((J639-H639)*P639*IF(D639="Short",-1,1),1))</f>
        <v/>
      </c>
      <c r="R639" s="14" t="str">
        <f aca="false">IF(OR(C639="",H639="",I639=""),"",ROUND(ABS(H639-I639)*P639,1))</f>
        <v/>
      </c>
      <c r="S639" s="15" t="str">
        <f aca="false">IF(OR(R639="",G639="",K639=""),"",R639*K639*G639)</f>
        <v/>
      </c>
      <c r="T639" s="15" t="str">
        <f aca="false">IF(OR(Q639="",G639="",K639=""),"",Q639*K639*G639)</f>
        <v/>
      </c>
      <c r="U639" s="15" t="str">
        <f aca="false">IF(T639="","",T639+N(L639)-N(M639))</f>
        <v/>
      </c>
      <c r="V639" s="16" t="str">
        <f aca="false">IF(OR(U639="",N(S639)=0),"",U639/S639)</f>
        <v/>
      </c>
      <c r="W639" s="13" t="str">
        <f aca="false">IF(U639="","",COUNT($U$7:U639))</f>
        <v/>
      </c>
      <c r="X639" s="17" t="str">
        <f aca="false">IF(U639="","",DATE(YEAR(IF(B639="",A639,B639)),MONTH(IF(B639="",A639,B639)),1))</f>
        <v/>
      </c>
      <c r="Y639" s="15" t="str">
        <f aca="false">IF(U639="","",N($C$3)+SUM($U$7:U639))</f>
        <v/>
      </c>
      <c r="Z639" s="15" t="str">
        <f aca="false">IF(Y639="","",Y639-MAX(N($C$3),MAX($Y$7:Y639)))</f>
        <v/>
      </c>
      <c r="AA639" s="13" t="str">
        <f aca="false">IF(U639="","",IF(U639&gt;0,"Win",IF(U639&lt;0,"Loss","Scratch")))</f>
        <v/>
      </c>
      <c r="AB639" s="18" t="e">
        <f aca="false">IF(W639="",NA(),W639)</f>
        <v>#N/A</v>
      </c>
      <c r="AC639" s="19" t="e">
        <f aca="false">IF(W639="",NA(),Y639)</f>
        <v>#N/A</v>
      </c>
    </row>
    <row r="640" customFormat="false" ht="15" hidden="false" customHeight="false" outlineLevel="0" collapsed="false">
      <c r="A640" s="10"/>
      <c r="B640" s="10"/>
      <c r="C640" s="7"/>
      <c r="D640" s="7"/>
      <c r="E640" s="7"/>
      <c r="F640" s="7"/>
      <c r="G640" s="11"/>
      <c r="H640" s="12"/>
      <c r="I640" s="12"/>
      <c r="J640" s="12"/>
      <c r="K640" s="5"/>
      <c r="L640" s="5"/>
      <c r="M640" s="5"/>
      <c r="N640" s="7"/>
      <c r="O640" s="7"/>
      <c r="P640" s="13" t="str">
        <f aca="false">IF(C640="","",IF(ISNUMBER(SEARCH("JPY",C640)),100,10000))</f>
        <v/>
      </c>
      <c r="Q640" s="14" t="str">
        <f aca="false">IF(OR(C640="",H640="",J640=""),"",ROUND((J640-H640)*P640*IF(D640="Short",-1,1),1))</f>
        <v/>
      </c>
      <c r="R640" s="14" t="str">
        <f aca="false">IF(OR(C640="",H640="",I640=""),"",ROUND(ABS(H640-I640)*P640,1))</f>
        <v/>
      </c>
      <c r="S640" s="15" t="str">
        <f aca="false">IF(OR(R640="",G640="",K640=""),"",R640*K640*G640)</f>
        <v/>
      </c>
      <c r="T640" s="15" t="str">
        <f aca="false">IF(OR(Q640="",G640="",K640=""),"",Q640*K640*G640)</f>
        <v/>
      </c>
      <c r="U640" s="15" t="str">
        <f aca="false">IF(T640="","",T640+N(L640)-N(M640))</f>
        <v/>
      </c>
      <c r="V640" s="16" t="str">
        <f aca="false">IF(OR(U640="",N(S640)=0),"",U640/S640)</f>
        <v/>
      </c>
      <c r="W640" s="13" t="str">
        <f aca="false">IF(U640="","",COUNT($U$7:U640))</f>
        <v/>
      </c>
      <c r="X640" s="17" t="str">
        <f aca="false">IF(U640="","",DATE(YEAR(IF(B640="",A640,B640)),MONTH(IF(B640="",A640,B640)),1))</f>
        <v/>
      </c>
      <c r="Y640" s="15" t="str">
        <f aca="false">IF(U640="","",N($C$3)+SUM($U$7:U640))</f>
        <v/>
      </c>
      <c r="Z640" s="15" t="str">
        <f aca="false">IF(Y640="","",Y640-MAX(N($C$3),MAX($Y$7:Y640)))</f>
        <v/>
      </c>
      <c r="AA640" s="13" t="str">
        <f aca="false">IF(U640="","",IF(U640&gt;0,"Win",IF(U640&lt;0,"Loss","Scratch")))</f>
        <v/>
      </c>
      <c r="AB640" s="18" t="e">
        <f aca="false">IF(W640="",NA(),W640)</f>
        <v>#N/A</v>
      </c>
      <c r="AC640" s="19" t="e">
        <f aca="false">IF(W640="",NA(),Y640)</f>
        <v>#N/A</v>
      </c>
    </row>
    <row r="641" customFormat="false" ht="15" hidden="false" customHeight="false" outlineLevel="0" collapsed="false">
      <c r="A641" s="10"/>
      <c r="B641" s="10"/>
      <c r="C641" s="7"/>
      <c r="D641" s="7"/>
      <c r="E641" s="7"/>
      <c r="F641" s="7"/>
      <c r="G641" s="11"/>
      <c r="H641" s="12"/>
      <c r="I641" s="12"/>
      <c r="J641" s="12"/>
      <c r="K641" s="5"/>
      <c r="L641" s="5"/>
      <c r="M641" s="5"/>
      <c r="N641" s="7"/>
      <c r="O641" s="7"/>
      <c r="P641" s="13" t="str">
        <f aca="false">IF(C641="","",IF(ISNUMBER(SEARCH("JPY",C641)),100,10000))</f>
        <v/>
      </c>
      <c r="Q641" s="14" t="str">
        <f aca="false">IF(OR(C641="",H641="",J641=""),"",ROUND((J641-H641)*P641*IF(D641="Short",-1,1),1))</f>
        <v/>
      </c>
      <c r="R641" s="14" t="str">
        <f aca="false">IF(OR(C641="",H641="",I641=""),"",ROUND(ABS(H641-I641)*P641,1))</f>
        <v/>
      </c>
      <c r="S641" s="15" t="str">
        <f aca="false">IF(OR(R641="",G641="",K641=""),"",R641*K641*G641)</f>
        <v/>
      </c>
      <c r="T641" s="15" t="str">
        <f aca="false">IF(OR(Q641="",G641="",K641=""),"",Q641*K641*G641)</f>
        <v/>
      </c>
      <c r="U641" s="15" t="str">
        <f aca="false">IF(T641="","",T641+N(L641)-N(M641))</f>
        <v/>
      </c>
      <c r="V641" s="16" t="str">
        <f aca="false">IF(OR(U641="",N(S641)=0),"",U641/S641)</f>
        <v/>
      </c>
      <c r="W641" s="13" t="str">
        <f aca="false">IF(U641="","",COUNT($U$7:U641))</f>
        <v/>
      </c>
      <c r="X641" s="17" t="str">
        <f aca="false">IF(U641="","",DATE(YEAR(IF(B641="",A641,B641)),MONTH(IF(B641="",A641,B641)),1))</f>
        <v/>
      </c>
      <c r="Y641" s="15" t="str">
        <f aca="false">IF(U641="","",N($C$3)+SUM($U$7:U641))</f>
        <v/>
      </c>
      <c r="Z641" s="15" t="str">
        <f aca="false">IF(Y641="","",Y641-MAX(N($C$3),MAX($Y$7:Y641)))</f>
        <v/>
      </c>
      <c r="AA641" s="13" t="str">
        <f aca="false">IF(U641="","",IF(U641&gt;0,"Win",IF(U641&lt;0,"Loss","Scratch")))</f>
        <v/>
      </c>
      <c r="AB641" s="18" t="e">
        <f aca="false">IF(W641="",NA(),W641)</f>
        <v>#N/A</v>
      </c>
      <c r="AC641" s="19" t="e">
        <f aca="false">IF(W641="",NA(),Y641)</f>
        <v>#N/A</v>
      </c>
    </row>
    <row r="642" customFormat="false" ht="15" hidden="false" customHeight="false" outlineLevel="0" collapsed="false">
      <c r="A642" s="10"/>
      <c r="B642" s="10"/>
      <c r="C642" s="7"/>
      <c r="D642" s="7"/>
      <c r="E642" s="7"/>
      <c r="F642" s="7"/>
      <c r="G642" s="11"/>
      <c r="H642" s="12"/>
      <c r="I642" s="12"/>
      <c r="J642" s="12"/>
      <c r="K642" s="5"/>
      <c r="L642" s="5"/>
      <c r="M642" s="5"/>
      <c r="N642" s="7"/>
      <c r="O642" s="7"/>
      <c r="P642" s="13" t="str">
        <f aca="false">IF(C642="","",IF(ISNUMBER(SEARCH("JPY",C642)),100,10000))</f>
        <v/>
      </c>
      <c r="Q642" s="14" t="str">
        <f aca="false">IF(OR(C642="",H642="",J642=""),"",ROUND((J642-H642)*P642*IF(D642="Short",-1,1),1))</f>
        <v/>
      </c>
      <c r="R642" s="14" t="str">
        <f aca="false">IF(OR(C642="",H642="",I642=""),"",ROUND(ABS(H642-I642)*P642,1))</f>
        <v/>
      </c>
      <c r="S642" s="15" t="str">
        <f aca="false">IF(OR(R642="",G642="",K642=""),"",R642*K642*G642)</f>
        <v/>
      </c>
      <c r="T642" s="15" t="str">
        <f aca="false">IF(OR(Q642="",G642="",K642=""),"",Q642*K642*G642)</f>
        <v/>
      </c>
      <c r="U642" s="15" t="str">
        <f aca="false">IF(T642="","",T642+N(L642)-N(M642))</f>
        <v/>
      </c>
      <c r="V642" s="16" t="str">
        <f aca="false">IF(OR(U642="",N(S642)=0),"",U642/S642)</f>
        <v/>
      </c>
      <c r="W642" s="13" t="str">
        <f aca="false">IF(U642="","",COUNT($U$7:U642))</f>
        <v/>
      </c>
      <c r="X642" s="17" t="str">
        <f aca="false">IF(U642="","",DATE(YEAR(IF(B642="",A642,B642)),MONTH(IF(B642="",A642,B642)),1))</f>
        <v/>
      </c>
      <c r="Y642" s="15" t="str">
        <f aca="false">IF(U642="","",N($C$3)+SUM($U$7:U642))</f>
        <v/>
      </c>
      <c r="Z642" s="15" t="str">
        <f aca="false">IF(Y642="","",Y642-MAX(N($C$3),MAX($Y$7:Y642)))</f>
        <v/>
      </c>
      <c r="AA642" s="13" t="str">
        <f aca="false">IF(U642="","",IF(U642&gt;0,"Win",IF(U642&lt;0,"Loss","Scratch")))</f>
        <v/>
      </c>
      <c r="AB642" s="18" t="e">
        <f aca="false">IF(W642="",NA(),W642)</f>
        <v>#N/A</v>
      </c>
      <c r="AC642" s="19" t="e">
        <f aca="false">IF(W642="",NA(),Y642)</f>
        <v>#N/A</v>
      </c>
    </row>
    <row r="643" customFormat="false" ht="15" hidden="false" customHeight="false" outlineLevel="0" collapsed="false">
      <c r="A643" s="10"/>
      <c r="B643" s="10"/>
      <c r="C643" s="7"/>
      <c r="D643" s="7"/>
      <c r="E643" s="7"/>
      <c r="F643" s="7"/>
      <c r="G643" s="11"/>
      <c r="H643" s="12"/>
      <c r="I643" s="12"/>
      <c r="J643" s="12"/>
      <c r="K643" s="5"/>
      <c r="L643" s="5"/>
      <c r="M643" s="5"/>
      <c r="N643" s="7"/>
      <c r="O643" s="7"/>
      <c r="P643" s="13" t="str">
        <f aca="false">IF(C643="","",IF(ISNUMBER(SEARCH("JPY",C643)),100,10000))</f>
        <v/>
      </c>
      <c r="Q643" s="14" t="str">
        <f aca="false">IF(OR(C643="",H643="",J643=""),"",ROUND((J643-H643)*P643*IF(D643="Short",-1,1),1))</f>
        <v/>
      </c>
      <c r="R643" s="14" t="str">
        <f aca="false">IF(OR(C643="",H643="",I643=""),"",ROUND(ABS(H643-I643)*P643,1))</f>
        <v/>
      </c>
      <c r="S643" s="15" t="str">
        <f aca="false">IF(OR(R643="",G643="",K643=""),"",R643*K643*G643)</f>
        <v/>
      </c>
      <c r="T643" s="15" t="str">
        <f aca="false">IF(OR(Q643="",G643="",K643=""),"",Q643*K643*G643)</f>
        <v/>
      </c>
      <c r="U643" s="15" t="str">
        <f aca="false">IF(T643="","",T643+N(L643)-N(M643))</f>
        <v/>
      </c>
      <c r="V643" s="16" t="str">
        <f aca="false">IF(OR(U643="",N(S643)=0),"",U643/S643)</f>
        <v/>
      </c>
      <c r="W643" s="13" t="str">
        <f aca="false">IF(U643="","",COUNT($U$7:U643))</f>
        <v/>
      </c>
      <c r="X643" s="17" t="str">
        <f aca="false">IF(U643="","",DATE(YEAR(IF(B643="",A643,B643)),MONTH(IF(B643="",A643,B643)),1))</f>
        <v/>
      </c>
      <c r="Y643" s="15" t="str">
        <f aca="false">IF(U643="","",N($C$3)+SUM($U$7:U643))</f>
        <v/>
      </c>
      <c r="Z643" s="15" t="str">
        <f aca="false">IF(Y643="","",Y643-MAX(N($C$3),MAX($Y$7:Y643)))</f>
        <v/>
      </c>
      <c r="AA643" s="13" t="str">
        <f aca="false">IF(U643="","",IF(U643&gt;0,"Win",IF(U643&lt;0,"Loss","Scratch")))</f>
        <v/>
      </c>
      <c r="AB643" s="18" t="e">
        <f aca="false">IF(W643="",NA(),W643)</f>
        <v>#N/A</v>
      </c>
      <c r="AC643" s="19" t="e">
        <f aca="false">IF(W643="",NA(),Y643)</f>
        <v>#N/A</v>
      </c>
    </row>
    <row r="644" customFormat="false" ht="15" hidden="false" customHeight="false" outlineLevel="0" collapsed="false">
      <c r="A644" s="10"/>
      <c r="B644" s="10"/>
      <c r="C644" s="7"/>
      <c r="D644" s="7"/>
      <c r="E644" s="7"/>
      <c r="F644" s="7"/>
      <c r="G644" s="11"/>
      <c r="H644" s="12"/>
      <c r="I644" s="12"/>
      <c r="J644" s="12"/>
      <c r="K644" s="5"/>
      <c r="L644" s="5"/>
      <c r="M644" s="5"/>
      <c r="N644" s="7"/>
      <c r="O644" s="7"/>
      <c r="P644" s="13" t="str">
        <f aca="false">IF(C644="","",IF(ISNUMBER(SEARCH("JPY",C644)),100,10000))</f>
        <v/>
      </c>
      <c r="Q644" s="14" t="str">
        <f aca="false">IF(OR(C644="",H644="",J644=""),"",ROUND((J644-H644)*P644*IF(D644="Short",-1,1),1))</f>
        <v/>
      </c>
      <c r="R644" s="14" t="str">
        <f aca="false">IF(OR(C644="",H644="",I644=""),"",ROUND(ABS(H644-I644)*P644,1))</f>
        <v/>
      </c>
      <c r="S644" s="15" t="str">
        <f aca="false">IF(OR(R644="",G644="",K644=""),"",R644*K644*G644)</f>
        <v/>
      </c>
      <c r="T644" s="15" t="str">
        <f aca="false">IF(OR(Q644="",G644="",K644=""),"",Q644*K644*G644)</f>
        <v/>
      </c>
      <c r="U644" s="15" t="str">
        <f aca="false">IF(T644="","",T644+N(L644)-N(M644))</f>
        <v/>
      </c>
      <c r="V644" s="16" t="str">
        <f aca="false">IF(OR(U644="",N(S644)=0),"",U644/S644)</f>
        <v/>
      </c>
      <c r="W644" s="13" t="str">
        <f aca="false">IF(U644="","",COUNT($U$7:U644))</f>
        <v/>
      </c>
      <c r="X644" s="17" t="str">
        <f aca="false">IF(U644="","",DATE(YEAR(IF(B644="",A644,B644)),MONTH(IF(B644="",A644,B644)),1))</f>
        <v/>
      </c>
      <c r="Y644" s="15" t="str">
        <f aca="false">IF(U644="","",N($C$3)+SUM($U$7:U644))</f>
        <v/>
      </c>
      <c r="Z644" s="15" t="str">
        <f aca="false">IF(Y644="","",Y644-MAX(N($C$3),MAX($Y$7:Y644)))</f>
        <v/>
      </c>
      <c r="AA644" s="13" t="str">
        <f aca="false">IF(U644="","",IF(U644&gt;0,"Win",IF(U644&lt;0,"Loss","Scratch")))</f>
        <v/>
      </c>
      <c r="AB644" s="18" t="e">
        <f aca="false">IF(W644="",NA(),W644)</f>
        <v>#N/A</v>
      </c>
      <c r="AC644" s="19" t="e">
        <f aca="false">IF(W644="",NA(),Y644)</f>
        <v>#N/A</v>
      </c>
    </row>
    <row r="645" customFormat="false" ht="15" hidden="false" customHeight="false" outlineLevel="0" collapsed="false">
      <c r="A645" s="10"/>
      <c r="B645" s="10"/>
      <c r="C645" s="7"/>
      <c r="D645" s="7"/>
      <c r="E645" s="7"/>
      <c r="F645" s="7"/>
      <c r="G645" s="11"/>
      <c r="H645" s="12"/>
      <c r="I645" s="12"/>
      <c r="J645" s="12"/>
      <c r="K645" s="5"/>
      <c r="L645" s="5"/>
      <c r="M645" s="5"/>
      <c r="N645" s="7"/>
      <c r="O645" s="7"/>
      <c r="P645" s="13" t="str">
        <f aca="false">IF(C645="","",IF(ISNUMBER(SEARCH("JPY",C645)),100,10000))</f>
        <v/>
      </c>
      <c r="Q645" s="14" t="str">
        <f aca="false">IF(OR(C645="",H645="",J645=""),"",ROUND((J645-H645)*P645*IF(D645="Short",-1,1),1))</f>
        <v/>
      </c>
      <c r="R645" s="14" t="str">
        <f aca="false">IF(OR(C645="",H645="",I645=""),"",ROUND(ABS(H645-I645)*P645,1))</f>
        <v/>
      </c>
      <c r="S645" s="15" t="str">
        <f aca="false">IF(OR(R645="",G645="",K645=""),"",R645*K645*G645)</f>
        <v/>
      </c>
      <c r="T645" s="15" t="str">
        <f aca="false">IF(OR(Q645="",G645="",K645=""),"",Q645*K645*G645)</f>
        <v/>
      </c>
      <c r="U645" s="15" t="str">
        <f aca="false">IF(T645="","",T645+N(L645)-N(M645))</f>
        <v/>
      </c>
      <c r="V645" s="16" t="str">
        <f aca="false">IF(OR(U645="",N(S645)=0),"",U645/S645)</f>
        <v/>
      </c>
      <c r="W645" s="13" t="str">
        <f aca="false">IF(U645="","",COUNT($U$7:U645))</f>
        <v/>
      </c>
      <c r="X645" s="17" t="str">
        <f aca="false">IF(U645="","",DATE(YEAR(IF(B645="",A645,B645)),MONTH(IF(B645="",A645,B645)),1))</f>
        <v/>
      </c>
      <c r="Y645" s="15" t="str">
        <f aca="false">IF(U645="","",N($C$3)+SUM($U$7:U645))</f>
        <v/>
      </c>
      <c r="Z645" s="15" t="str">
        <f aca="false">IF(Y645="","",Y645-MAX(N($C$3),MAX($Y$7:Y645)))</f>
        <v/>
      </c>
      <c r="AA645" s="13" t="str">
        <f aca="false">IF(U645="","",IF(U645&gt;0,"Win",IF(U645&lt;0,"Loss","Scratch")))</f>
        <v/>
      </c>
      <c r="AB645" s="18" t="e">
        <f aca="false">IF(W645="",NA(),W645)</f>
        <v>#N/A</v>
      </c>
      <c r="AC645" s="19" t="e">
        <f aca="false">IF(W645="",NA(),Y645)</f>
        <v>#N/A</v>
      </c>
    </row>
    <row r="646" customFormat="false" ht="15" hidden="false" customHeight="false" outlineLevel="0" collapsed="false">
      <c r="A646" s="10"/>
      <c r="B646" s="10"/>
      <c r="C646" s="7"/>
      <c r="D646" s="7"/>
      <c r="E646" s="7"/>
      <c r="F646" s="7"/>
      <c r="G646" s="11"/>
      <c r="H646" s="12"/>
      <c r="I646" s="12"/>
      <c r="J646" s="12"/>
      <c r="K646" s="5"/>
      <c r="L646" s="5"/>
      <c r="M646" s="5"/>
      <c r="N646" s="7"/>
      <c r="O646" s="7"/>
      <c r="P646" s="13" t="str">
        <f aca="false">IF(C646="","",IF(ISNUMBER(SEARCH("JPY",C646)),100,10000))</f>
        <v/>
      </c>
      <c r="Q646" s="14" t="str">
        <f aca="false">IF(OR(C646="",H646="",J646=""),"",ROUND((J646-H646)*P646*IF(D646="Short",-1,1),1))</f>
        <v/>
      </c>
      <c r="R646" s="14" t="str">
        <f aca="false">IF(OR(C646="",H646="",I646=""),"",ROUND(ABS(H646-I646)*P646,1))</f>
        <v/>
      </c>
      <c r="S646" s="15" t="str">
        <f aca="false">IF(OR(R646="",G646="",K646=""),"",R646*K646*G646)</f>
        <v/>
      </c>
      <c r="T646" s="15" t="str">
        <f aca="false">IF(OR(Q646="",G646="",K646=""),"",Q646*K646*G646)</f>
        <v/>
      </c>
      <c r="U646" s="15" t="str">
        <f aca="false">IF(T646="","",T646+N(L646)-N(M646))</f>
        <v/>
      </c>
      <c r="V646" s="16" t="str">
        <f aca="false">IF(OR(U646="",N(S646)=0),"",U646/S646)</f>
        <v/>
      </c>
      <c r="W646" s="13" t="str">
        <f aca="false">IF(U646="","",COUNT($U$7:U646))</f>
        <v/>
      </c>
      <c r="X646" s="17" t="str">
        <f aca="false">IF(U646="","",DATE(YEAR(IF(B646="",A646,B646)),MONTH(IF(B646="",A646,B646)),1))</f>
        <v/>
      </c>
      <c r="Y646" s="15" t="str">
        <f aca="false">IF(U646="","",N($C$3)+SUM($U$7:U646))</f>
        <v/>
      </c>
      <c r="Z646" s="15" t="str">
        <f aca="false">IF(Y646="","",Y646-MAX(N($C$3),MAX($Y$7:Y646)))</f>
        <v/>
      </c>
      <c r="AA646" s="13" t="str">
        <f aca="false">IF(U646="","",IF(U646&gt;0,"Win",IF(U646&lt;0,"Loss","Scratch")))</f>
        <v/>
      </c>
      <c r="AB646" s="18" t="e">
        <f aca="false">IF(W646="",NA(),W646)</f>
        <v>#N/A</v>
      </c>
      <c r="AC646" s="19" t="e">
        <f aca="false">IF(W646="",NA(),Y646)</f>
        <v>#N/A</v>
      </c>
    </row>
    <row r="647" customFormat="false" ht="15" hidden="false" customHeight="false" outlineLevel="0" collapsed="false">
      <c r="A647" s="10"/>
      <c r="B647" s="10"/>
      <c r="C647" s="7"/>
      <c r="D647" s="7"/>
      <c r="E647" s="7"/>
      <c r="F647" s="7"/>
      <c r="G647" s="11"/>
      <c r="H647" s="12"/>
      <c r="I647" s="12"/>
      <c r="J647" s="12"/>
      <c r="K647" s="5"/>
      <c r="L647" s="5"/>
      <c r="M647" s="5"/>
      <c r="N647" s="7"/>
      <c r="O647" s="7"/>
      <c r="P647" s="13" t="str">
        <f aca="false">IF(C647="","",IF(ISNUMBER(SEARCH("JPY",C647)),100,10000))</f>
        <v/>
      </c>
      <c r="Q647" s="14" t="str">
        <f aca="false">IF(OR(C647="",H647="",J647=""),"",ROUND((J647-H647)*P647*IF(D647="Short",-1,1),1))</f>
        <v/>
      </c>
      <c r="R647" s="14" t="str">
        <f aca="false">IF(OR(C647="",H647="",I647=""),"",ROUND(ABS(H647-I647)*P647,1))</f>
        <v/>
      </c>
      <c r="S647" s="15" t="str">
        <f aca="false">IF(OR(R647="",G647="",K647=""),"",R647*K647*G647)</f>
        <v/>
      </c>
      <c r="T647" s="15" t="str">
        <f aca="false">IF(OR(Q647="",G647="",K647=""),"",Q647*K647*G647)</f>
        <v/>
      </c>
      <c r="U647" s="15" t="str">
        <f aca="false">IF(T647="","",T647+N(L647)-N(M647))</f>
        <v/>
      </c>
      <c r="V647" s="16" t="str">
        <f aca="false">IF(OR(U647="",N(S647)=0),"",U647/S647)</f>
        <v/>
      </c>
      <c r="W647" s="13" t="str">
        <f aca="false">IF(U647="","",COUNT($U$7:U647))</f>
        <v/>
      </c>
      <c r="X647" s="17" t="str">
        <f aca="false">IF(U647="","",DATE(YEAR(IF(B647="",A647,B647)),MONTH(IF(B647="",A647,B647)),1))</f>
        <v/>
      </c>
      <c r="Y647" s="15" t="str">
        <f aca="false">IF(U647="","",N($C$3)+SUM($U$7:U647))</f>
        <v/>
      </c>
      <c r="Z647" s="15" t="str">
        <f aca="false">IF(Y647="","",Y647-MAX(N($C$3),MAX($Y$7:Y647)))</f>
        <v/>
      </c>
      <c r="AA647" s="13" t="str">
        <f aca="false">IF(U647="","",IF(U647&gt;0,"Win",IF(U647&lt;0,"Loss","Scratch")))</f>
        <v/>
      </c>
      <c r="AB647" s="18" t="e">
        <f aca="false">IF(W647="",NA(),W647)</f>
        <v>#N/A</v>
      </c>
      <c r="AC647" s="19" t="e">
        <f aca="false">IF(W647="",NA(),Y647)</f>
        <v>#N/A</v>
      </c>
    </row>
    <row r="648" customFormat="false" ht="15" hidden="false" customHeight="false" outlineLevel="0" collapsed="false">
      <c r="A648" s="10"/>
      <c r="B648" s="10"/>
      <c r="C648" s="7"/>
      <c r="D648" s="7"/>
      <c r="E648" s="7"/>
      <c r="F648" s="7"/>
      <c r="G648" s="11"/>
      <c r="H648" s="12"/>
      <c r="I648" s="12"/>
      <c r="J648" s="12"/>
      <c r="K648" s="5"/>
      <c r="L648" s="5"/>
      <c r="M648" s="5"/>
      <c r="N648" s="7"/>
      <c r="O648" s="7"/>
      <c r="P648" s="13" t="str">
        <f aca="false">IF(C648="","",IF(ISNUMBER(SEARCH("JPY",C648)),100,10000))</f>
        <v/>
      </c>
      <c r="Q648" s="14" t="str">
        <f aca="false">IF(OR(C648="",H648="",J648=""),"",ROUND((J648-H648)*P648*IF(D648="Short",-1,1),1))</f>
        <v/>
      </c>
      <c r="R648" s="14" t="str">
        <f aca="false">IF(OR(C648="",H648="",I648=""),"",ROUND(ABS(H648-I648)*P648,1))</f>
        <v/>
      </c>
      <c r="S648" s="15" t="str">
        <f aca="false">IF(OR(R648="",G648="",K648=""),"",R648*K648*G648)</f>
        <v/>
      </c>
      <c r="T648" s="15" t="str">
        <f aca="false">IF(OR(Q648="",G648="",K648=""),"",Q648*K648*G648)</f>
        <v/>
      </c>
      <c r="U648" s="15" t="str">
        <f aca="false">IF(T648="","",T648+N(L648)-N(M648))</f>
        <v/>
      </c>
      <c r="V648" s="16" t="str">
        <f aca="false">IF(OR(U648="",N(S648)=0),"",U648/S648)</f>
        <v/>
      </c>
      <c r="W648" s="13" t="str">
        <f aca="false">IF(U648="","",COUNT($U$7:U648))</f>
        <v/>
      </c>
      <c r="X648" s="17" t="str">
        <f aca="false">IF(U648="","",DATE(YEAR(IF(B648="",A648,B648)),MONTH(IF(B648="",A648,B648)),1))</f>
        <v/>
      </c>
      <c r="Y648" s="15" t="str">
        <f aca="false">IF(U648="","",N($C$3)+SUM($U$7:U648))</f>
        <v/>
      </c>
      <c r="Z648" s="15" t="str">
        <f aca="false">IF(Y648="","",Y648-MAX(N($C$3),MAX($Y$7:Y648)))</f>
        <v/>
      </c>
      <c r="AA648" s="13" t="str">
        <f aca="false">IF(U648="","",IF(U648&gt;0,"Win",IF(U648&lt;0,"Loss","Scratch")))</f>
        <v/>
      </c>
      <c r="AB648" s="18" t="e">
        <f aca="false">IF(W648="",NA(),W648)</f>
        <v>#N/A</v>
      </c>
      <c r="AC648" s="19" t="e">
        <f aca="false">IF(W648="",NA(),Y648)</f>
        <v>#N/A</v>
      </c>
    </row>
    <row r="649" customFormat="false" ht="15" hidden="false" customHeight="false" outlineLevel="0" collapsed="false">
      <c r="A649" s="10"/>
      <c r="B649" s="10"/>
      <c r="C649" s="7"/>
      <c r="D649" s="7"/>
      <c r="E649" s="7"/>
      <c r="F649" s="7"/>
      <c r="G649" s="11"/>
      <c r="H649" s="12"/>
      <c r="I649" s="12"/>
      <c r="J649" s="12"/>
      <c r="K649" s="5"/>
      <c r="L649" s="5"/>
      <c r="M649" s="5"/>
      <c r="N649" s="7"/>
      <c r="O649" s="7"/>
      <c r="P649" s="13" t="str">
        <f aca="false">IF(C649="","",IF(ISNUMBER(SEARCH("JPY",C649)),100,10000))</f>
        <v/>
      </c>
      <c r="Q649" s="14" t="str">
        <f aca="false">IF(OR(C649="",H649="",J649=""),"",ROUND((J649-H649)*P649*IF(D649="Short",-1,1),1))</f>
        <v/>
      </c>
      <c r="R649" s="14" t="str">
        <f aca="false">IF(OR(C649="",H649="",I649=""),"",ROUND(ABS(H649-I649)*P649,1))</f>
        <v/>
      </c>
      <c r="S649" s="15" t="str">
        <f aca="false">IF(OR(R649="",G649="",K649=""),"",R649*K649*G649)</f>
        <v/>
      </c>
      <c r="T649" s="15" t="str">
        <f aca="false">IF(OR(Q649="",G649="",K649=""),"",Q649*K649*G649)</f>
        <v/>
      </c>
      <c r="U649" s="15" t="str">
        <f aca="false">IF(T649="","",T649+N(L649)-N(M649))</f>
        <v/>
      </c>
      <c r="V649" s="16" t="str">
        <f aca="false">IF(OR(U649="",N(S649)=0),"",U649/S649)</f>
        <v/>
      </c>
      <c r="W649" s="13" t="str">
        <f aca="false">IF(U649="","",COUNT($U$7:U649))</f>
        <v/>
      </c>
      <c r="X649" s="17" t="str">
        <f aca="false">IF(U649="","",DATE(YEAR(IF(B649="",A649,B649)),MONTH(IF(B649="",A649,B649)),1))</f>
        <v/>
      </c>
      <c r="Y649" s="15" t="str">
        <f aca="false">IF(U649="","",N($C$3)+SUM($U$7:U649))</f>
        <v/>
      </c>
      <c r="Z649" s="15" t="str">
        <f aca="false">IF(Y649="","",Y649-MAX(N($C$3),MAX($Y$7:Y649)))</f>
        <v/>
      </c>
      <c r="AA649" s="13" t="str">
        <f aca="false">IF(U649="","",IF(U649&gt;0,"Win",IF(U649&lt;0,"Loss","Scratch")))</f>
        <v/>
      </c>
      <c r="AB649" s="18" t="e">
        <f aca="false">IF(W649="",NA(),W649)</f>
        <v>#N/A</v>
      </c>
      <c r="AC649" s="19" t="e">
        <f aca="false">IF(W649="",NA(),Y649)</f>
        <v>#N/A</v>
      </c>
    </row>
    <row r="650" customFormat="false" ht="15" hidden="false" customHeight="false" outlineLevel="0" collapsed="false">
      <c r="A650" s="10"/>
      <c r="B650" s="10"/>
      <c r="C650" s="7"/>
      <c r="D650" s="7"/>
      <c r="E650" s="7"/>
      <c r="F650" s="7"/>
      <c r="G650" s="11"/>
      <c r="H650" s="12"/>
      <c r="I650" s="12"/>
      <c r="J650" s="12"/>
      <c r="K650" s="5"/>
      <c r="L650" s="5"/>
      <c r="M650" s="5"/>
      <c r="N650" s="7"/>
      <c r="O650" s="7"/>
      <c r="P650" s="13" t="str">
        <f aca="false">IF(C650="","",IF(ISNUMBER(SEARCH("JPY",C650)),100,10000))</f>
        <v/>
      </c>
      <c r="Q650" s="14" t="str">
        <f aca="false">IF(OR(C650="",H650="",J650=""),"",ROUND((J650-H650)*P650*IF(D650="Short",-1,1),1))</f>
        <v/>
      </c>
      <c r="R650" s="14" t="str">
        <f aca="false">IF(OR(C650="",H650="",I650=""),"",ROUND(ABS(H650-I650)*P650,1))</f>
        <v/>
      </c>
      <c r="S650" s="15" t="str">
        <f aca="false">IF(OR(R650="",G650="",K650=""),"",R650*K650*G650)</f>
        <v/>
      </c>
      <c r="T650" s="15" t="str">
        <f aca="false">IF(OR(Q650="",G650="",K650=""),"",Q650*K650*G650)</f>
        <v/>
      </c>
      <c r="U650" s="15" t="str">
        <f aca="false">IF(T650="","",T650+N(L650)-N(M650))</f>
        <v/>
      </c>
      <c r="V650" s="16" t="str">
        <f aca="false">IF(OR(U650="",N(S650)=0),"",U650/S650)</f>
        <v/>
      </c>
      <c r="W650" s="13" t="str">
        <f aca="false">IF(U650="","",COUNT($U$7:U650))</f>
        <v/>
      </c>
      <c r="X650" s="17" t="str">
        <f aca="false">IF(U650="","",DATE(YEAR(IF(B650="",A650,B650)),MONTH(IF(B650="",A650,B650)),1))</f>
        <v/>
      </c>
      <c r="Y650" s="15" t="str">
        <f aca="false">IF(U650="","",N($C$3)+SUM($U$7:U650))</f>
        <v/>
      </c>
      <c r="Z650" s="15" t="str">
        <f aca="false">IF(Y650="","",Y650-MAX(N($C$3),MAX($Y$7:Y650)))</f>
        <v/>
      </c>
      <c r="AA650" s="13" t="str">
        <f aca="false">IF(U650="","",IF(U650&gt;0,"Win",IF(U650&lt;0,"Loss","Scratch")))</f>
        <v/>
      </c>
      <c r="AB650" s="18" t="e">
        <f aca="false">IF(W650="",NA(),W650)</f>
        <v>#N/A</v>
      </c>
      <c r="AC650" s="19" t="e">
        <f aca="false">IF(W650="",NA(),Y650)</f>
        <v>#N/A</v>
      </c>
    </row>
    <row r="651" customFormat="false" ht="15" hidden="false" customHeight="false" outlineLevel="0" collapsed="false">
      <c r="A651" s="10"/>
      <c r="B651" s="10"/>
      <c r="C651" s="7"/>
      <c r="D651" s="7"/>
      <c r="E651" s="7"/>
      <c r="F651" s="7"/>
      <c r="G651" s="11"/>
      <c r="H651" s="12"/>
      <c r="I651" s="12"/>
      <c r="J651" s="12"/>
      <c r="K651" s="5"/>
      <c r="L651" s="5"/>
      <c r="M651" s="5"/>
      <c r="N651" s="7"/>
      <c r="O651" s="7"/>
      <c r="P651" s="13" t="str">
        <f aca="false">IF(C651="","",IF(ISNUMBER(SEARCH("JPY",C651)),100,10000))</f>
        <v/>
      </c>
      <c r="Q651" s="14" t="str">
        <f aca="false">IF(OR(C651="",H651="",J651=""),"",ROUND((J651-H651)*P651*IF(D651="Short",-1,1),1))</f>
        <v/>
      </c>
      <c r="R651" s="14" t="str">
        <f aca="false">IF(OR(C651="",H651="",I651=""),"",ROUND(ABS(H651-I651)*P651,1))</f>
        <v/>
      </c>
      <c r="S651" s="15" t="str">
        <f aca="false">IF(OR(R651="",G651="",K651=""),"",R651*K651*G651)</f>
        <v/>
      </c>
      <c r="T651" s="15" t="str">
        <f aca="false">IF(OR(Q651="",G651="",K651=""),"",Q651*K651*G651)</f>
        <v/>
      </c>
      <c r="U651" s="15" t="str">
        <f aca="false">IF(T651="","",T651+N(L651)-N(M651))</f>
        <v/>
      </c>
      <c r="V651" s="16" t="str">
        <f aca="false">IF(OR(U651="",N(S651)=0),"",U651/S651)</f>
        <v/>
      </c>
      <c r="W651" s="13" t="str">
        <f aca="false">IF(U651="","",COUNT($U$7:U651))</f>
        <v/>
      </c>
      <c r="X651" s="17" t="str">
        <f aca="false">IF(U651="","",DATE(YEAR(IF(B651="",A651,B651)),MONTH(IF(B651="",A651,B651)),1))</f>
        <v/>
      </c>
      <c r="Y651" s="15" t="str">
        <f aca="false">IF(U651="","",N($C$3)+SUM($U$7:U651))</f>
        <v/>
      </c>
      <c r="Z651" s="15" t="str">
        <f aca="false">IF(Y651="","",Y651-MAX(N($C$3),MAX($Y$7:Y651)))</f>
        <v/>
      </c>
      <c r="AA651" s="13" t="str">
        <f aca="false">IF(U651="","",IF(U651&gt;0,"Win",IF(U651&lt;0,"Loss","Scratch")))</f>
        <v/>
      </c>
      <c r="AB651" s="18" t="e">
        <f aca="false">IF(W651="",NA(),W651)</f>
        <v>#N/A</v>
      </c>
      <c r="AC651" s="19" t="e">
        <f aca="false">IF(W651="",NA(),Y651)</f>
        <v>#N/A</v>
      </c>
    </row>
    <row r="652" customFormat="false" ht="15" hidden="false" customHeight="false" outlineLevel="0" collapsed="false">
      <c r="A652" s="10"/>
      <c r="B652" s="10"/>
      <c r="C652" s="7"/>
      <c r="D652" s="7"/>
      <c r="E652" s="7"/>
      <c r="F652" s="7"/>
      <c r="G652" s="11"/>
      <c r="H652" s="12"/>
      <c r="I652" s="12"/>
      <c r="J652" s="12"/>
      <c r="K652" s="5"/>
      <c r="L652" s="5"/>
      <c r="M652" s="5"/>
      <c r="N652" s="7"/>
      <c r="O652" s="7"/>
      <c r="P652" s="13" t="str">
        <f aca="false">IF(C652="","",IF(ISNUMBER(SEARCH("JPY",C652)),100,10000))</f>
        <v/>
      </c>
      <c r="Q652" s="14" t="str">
        <f aca="false">IF(OR(C652="",H652="",J652=""),"",ROUND((J652-H652)*P652*IF(D652="Short",-1,1),1))</f>
        <v/>
      </c>
      <c r="R652" s="14" t="str">
        <f aca="false">IF(OR(C652="",H652="",I652=""),"",ROUND(ABS(H652-I652)*P652,1))</f>
        <v/>
      </c>
      <c r="S652" s="15" t="str">
        <f aca="false">IF(OR(R652="",G652="",K652=""),"",R652*K652*G652)</f>
        <v/>
      </c>
      <c r="T652" s="15" t="str">
        <f aca="false">IF(OR(Q652="",G652="",K652=""),"",Q652*K652*G652)</f>
        <v/>
      </c>
      <c r="U652" s="15" t="str">
        <f aca="false">IF(T652="","",T652+N(L652)-N(M652))</f>
        <v/>
      </c>
      <c r="V652" s="16" t="str">
        <f aca="false">IF(OR(U652="",N(S652)=0),"",U652/S652)</f>
        <v/>
      </c>
      <c r="W652" s="13" t="str">
        <f aca="false">IF(U652="","",COUNT($U$7:U652))</f>
        <v/>
      </c>
      <c r="X652" s="17" t="str">
        <f aca="false">IF(U652="","",DATE(YEAR(IF(B652="",A652,B652)),MONTH(IF(B652="",A652,B652)),1))</f>
        <v/>
      </c>
      <c r="Y652" s="15" t="str">
        <f aca="false">IF(U652="","",N($C$3)+SUM($U$7:U652))</f>
        <v/>
      </c>
      <c r="Z652" s="15" t="str">
        <f aca="false">IF(Y652="","",Y652-MAX(N($C$3),MAX($Y$7:Y652)))</f>
        <v/>
      </c>
      <c r="AA652" s="13" t="str">
        <f aca="false">IF(U652="","",IF(U652&gt;0,"Win",IF(U652&lt;0,"Loss","Scratch")))</f>
        <v/>
      </c>
      <c r="AB652" s="18" t="e">
        <f aca="false">IF(W652="",NA(),W652)</f>
        <v>#N/A</v>
      </c>
      <c r="AC652" s="19" t="e">
        <f aca="false">IF(W652="",NA(),Y652)</f>
        <v>#N/A</v>
      </c>
    </row>
    <row r="653" customFormat="false" ht="15" hidden="false" customHeight="false" outlineLevel="0" collapsed="false">
      <c r="A653" s="10"/>
      <c r="B653" s="10"/>
      <c r="C653" s="7"/>
      <c r="D653" s="7"/>
      <c r="E653" s="7"/>
      <c r="F653" s="7"/>
      <c r="G653" s="11"/>
      <c r="H653" s="12"/>
      <c r="I653" s="12"/>
      <c r="J653" s="12"/>
      <c r="K653" s="5"/>
      <c r="L653" s="5"/>
      <c r="M653" s="5"/>
      <c r="N653" s="7"/>
      <c r="O653" s="7"/>
      <c r="P653" s="13" t="str">
        <f aca="false">IF(C653="","",IF(ISNUMBER(SEARCH("JPY",C653)),100,10000))</f>
        <v/>
      </c>
      <c r="Q653" s="14" t="str">
        <f aca="false">IF(OR(C653="",H653="",J653=""),"",ROUND((J653-H653)*P653*IF(D653="Short",-1,1),1))</f>
        <v/>
      </c>
      <c r="R653" s="14" t="str">
        <f aca="false">IF(OR(C653="",H653="",I653=""),"",ROUND(ABS(H653-I653)*P653,1))</f>
        <v/>
      </c>
      <c r="S653" s="15" t="str">
        <f aca="false">IF(OR(R653="",G653="",K653=""),"",R653*K653*G653)</f>
        <v/>
      </c>
      <c r="T653" s="15" t="str">
        <f aca="false">IF(OR(Q653="",G653="",K653=""),"",Q653*K653*G653)</f>
        <v/>
      </c>
      <c r="U653" s="15" t="str">
        <f aca="false">IF(T653="","",T653+N(L653)-N(M653))</f>
        <v/>
      </c>
      <c r="V653" s="16" t="str">
        <f aca="false">IF(OR(U653="",N(S653)=0),"",U653/S653)</f>
        <v/>
      </c>
      <c r="W653" s="13" t="str">
        <f aca="false">IF(U653="","",COUNT($U$7:U653))</f>
        <v/>
      </c>
      <c r="X653" s="17" t="str">
        <f aca="false">IF(U653="","",DATE(YEAR(IF(B653="",A653,B653)),MONTH(IF(B653="",A653,B653)),1))</f>
        <v/>
      </c>
      <c r="Y653" s="15" t="str">
        <f aca="false">IF(U653="","",N($C$3)+SUM($U$7:U653))</f>
        <v/>
      </c>
      <c r="Z653" s="15" t="str">
        <f aca="false">IF(Y653="","",Y653-MAX(N($C$3),MAX($Y$7:Y653)))</f>
        <v/>
      </c>
      <c r="AA653" s="13" t="str">
        <f aca="false">IF(U653="","",IF(U653&gt;0,"Win",IF(U653&lt;0,"Loss","Scratch")))</f>
        <v/>
      </c>
      <c r="AB653" s="18" t="e">
        <f aca="false">IF(W653="",NA(),W653)</f>
        <v>#N/A</v>
      </c>
      <c r="AC653" s="19" t="e">
        <f aca="false">IF(W653="",NA(),Y653)</f>
        <v>#N/A</v>
      </c>
    </row>
    <row r="654" customFormat="false" ht="15" hidden="false" customHeight="false" outlineLevel="0" collapsed="false">
      <c r="A654" s="10"/>
      <c r="B654" s="10"/>
      <c r="C654" s="7"/>
      <c r="D654" s="7"/>
      <c r="E654" s="7"/>
      <c r="F654" s="7"/>
      <c r="G654" s="11"/>
      <c r="H654" s="12"/>
      <c r="I654" s="12"/>
      <c r="J654" s="12"/>
      <c r="K654" s="5"/>
      <c r="L654" s="5"/>
      <c r="M654" s="5"/>
      <c r="N654" s="7"/>
      <c r="O654" s="7"/>
      <c r="P654" s="13" t="str">
        <f aca="false">IF(C654="","",IF(ISNUMBER(SEARCH("JPY",C654)),100,10000))</f>
        <v/>
      </c>
      <c r="Q654" s="14" t="str">
        <f aca="false">IF(OR(C654="",H654="",J654=""),"",ROUND((J654-H654)*P654*IF(D654="Short",-1,1),1))</f>
        <v/>
      </c>
      <c r="R654" s="14" t="str">
        <f aca="false">IF(OR(C654="",H654="",I654=""),"",ROUND(ABS(H654-I654)*P654,1))</f>
        <v/>
      </c>
      <c r="S654" s="15" t="str">
        <f aca="false">IF(OR(R654="",G654="",K654=""),"",R654*K654*G654)</f>
        <v/>
      </c>
      <c r="T654" s="15" t="str">
        <f aca="false">IF(OR(Q654="",G654="",K654=""),"",Q654*K654*G654)</f>
        <v/>
      </c>
      <c r="U654" s="15" t="str">
        <f aca="false">IF(T654="","",T654+N(L654)-N(M654))</f>
        <v/>
      </c>
      <c r="V654" s="16" t="str">
        <f aca="false">IF(OR(U654="",N(S654)=0),"",U654/S654)</f>
        <v/>
      </c>
      <c r="W654" s="13" t="str">
        <f aca="false">IF(U654="","",COUNT($U$7:U654))</f>
        <v/>
      </c>
      <c r="X654" s="17" t="str">
        <f aca="false">IF(U654="","",DATE(YEAR(IF(B654="",A654,B654)),MONTH(IF(B654="",A654,B654)),1))</f>
        <v/>
      </c>
      <c r="Y654" s="15" t="str">
        <f aca="false">IF(U654="","",N($C$3)+SUM($U$7:U654))</f>
        <v/>
      </c>
      <c r="Z654" s="15" t="str">
        <f aca="false">IF(Y654="","",Y654-MAX(N($C$3),MAX($Y$7:Y654)))</f>
        <v/>
      </c>
      <c r="AA654" s="13" t="str">
        <f aca="false">IF(U654="","",IF(U654&gt;0,"Win",IF(U654&lt;0,"Loss","Scratch")))</f>
        <v/>
      </c>
      <c r="AB654" s="18" t="e">
        <f aca="false">IF(W654="",NA(),W654)</f>
        <v>#N/A</v>
      </c>
      <c r="AC654" s="19" t="e">
        <f aca="false">IF(W654="",NA(),Y654)</f>
        <v>#N/A</v>
      </c>
    </row>
    <row r="655" customFormat="false" ht="15" hidden="false" customHeight="false" outlineLevel="0" collapsed="false">
      <c r="A655" s="10"/>
      <c r="B655" s="10"/>
      <c r="C655" s="7"/>
      <c r="D655" s="7"/>
      <c r="E655" s="7"/>
      <c r="F655" s="7"/>
      <c r="G655" s="11"/>
      <c r="H655" s="12"/>
      <c r="I655" s="12"/>
      <c r="J655" s="12"/>
      <c r="K655" s="5"/>
      <c r="L655" s="5"/>
      <c r="M655" s="5"/>
      <c r="N655" s="7"/>
      <c r="O655" s="7"/>
      <c r="P655" s="13" t="str">
        <f aca="false">IF(C655="","",IF(ISNUMBER(SEARCH("JPY",C655)),100,10000))</f>
        <v/>
      </c>
      <c r="Q655" s="14" t="str">
        <f aca="false">IF(OR(C655="",H655="",J655=""),"",ROUND((J655-H655)*P655*IF(D655="Short",-1,1),1))</f>
        <v/>
      </c>
      <c r="R655" s="14" t="str">
        <f aca="false">IF(OR(C655="",H655="",I655=""),"",ROUND(ABS(H655-I655)*P655,1))</f>
        <v/>
      </c>
      <c r="S655" s="15" t="str">
        <f aca="false">IF(OR(R655="",G655="",K655=""),"",R655*K655*G655)</f>
        <v/>
      </c>
      <c r="T655" s="15" t="str">
        <f aca="false">IF(OR(Q655="",G655="",K655=""),"",Q655*K655*G655)</f>
        <v/>
      </c>
      <c r="U655" s="15" t="str">
        <f aca="false">IF(T655="","",T655+N(L655)-N(M655))</f>
        <v/>
      </c>
      <c r="V655" s="16" t="str">
        <f aca="false">IF(OR(U655="",N(S655)=0),"",U655/S655)</f>
        <v/>
      </c>
      <c r="W655" s="13" t="str">
        <f aca="false">IF(U655="","",COUNT($U$7:U655))</f>
        <v/>
      </c>
      <c r="X655" s="17" t="str">
        <f aca="false">IF(U655="","",DATE(YEAR(IF(B655="",A655,B655)),MONTH(IF(B655="",A655,B655)),1))</f>
        <v/>
      </c>
      <c r="Y655" s="15" t="str">
        <f aca="false">IF(U655="","",N($C$3)+SUM($U$7:U655))</f>
        <v/>
      </c>
      <c r="Z655" s="15" t="str">
        <f aca="false">IF(Y655="","",Y655-MAX(N($C$3),MAX($Y$7:Y655)))</f>
        <v/>
      </c>
      <c r="AA655" s="13" t="str">
        <f aca="false">IF(U655="","",IF(U655&gt;0,"Win",IF(U655&lt;0,"Loss","Scratch")))</f>
        <v/>
      </c>
      <c r="AB655" s="18" t="e">
        <f aca="false">IF(W655="",NA(),W655)</f>
        <v>#N/A</v>
      </c>
      <c r="AC655" s="19" t="e">
        <f aca="false">IF(W655="",NA(),Y655)</f>
        <v>#N/A</v>
      </c>
    </row>
    <row r="656" customFormat="false" ht="15" hidden="false" customHeight="false" outlineLevel="0" collapsed="false">
      <c r="A656" s="10"/>
      <c r="B656" s="10"/>
      <c r="C656" s="7"/>
      <c r="D656" s="7"/>
      <c r="E656" s="7"/>
      <c r="F656" s="7"/>
      <c r="G656" s="11"/>
      <c r="H656" s="12"/>
      <c r="I656" s="12"/>
      <c r="J656" s="12"/>
      <c r="K656" s="5"/>
      <c r="L656" s="5"/>
      <c r="M656" s="5"/>
      <c r="N656" s="7"/>
      <c r="O656" s="7"/>
      <c r="P656" s="13" t="str">
        <f aca="false">IF(C656="","",IF(ISNUMBER(SEARCH("JPY",C656)),100,10000))</f>
        <v/>
      </c>
      <c r="Q656" s="14" t="str">
        <f aca="false">IF(OR(C656="",H656="",J656=""),"",ROUND((J656-H656)*P656*IF(D656="Short",-1,1),1))</f>
        <v/>
      </c>
      <c r="R656" s="14" t="str">
        <f aca="false">IF(OR(C656="",H656="",I656=""),"",ROUND(ABS(H656-I656)*P656,1))</f>
        <v/>
      </c>
      <c r="S656" s="15" t="str">
        <f aca="false">IF(OR(R656="",G656="",K656=""),"",R656*K656*G656)</f>
        <v/>
      </c>
      <c r="T656" s="15" t="str">
        <f aca="false">IF(OR(Q656="",G656="",K656=""),"",Q656*K656*G656)</f>
        <v/>
      </c>
      <c r="U656" s="15" t="str">
        <f aca="false">IF(T656="","",T656+N(L656)-N(M656))</f>
        <v/>
      </c>
      <c r="V656" s="16" t="str">
        <f aca="false">IF(OR(U656="",N(S656)=0),"",U656/S656)</f>
        <v/>
      </c>
      <c r="W656" s="13" t="str">
        <f aca="false">IF(U656="","",COUNT($U$7:U656))</f>
        <v/>
      </c>
      <c r="X656" s="17" t="str">
        <f aca="false">IF(U656="","",DATE(YEAR(IF(B656="",A656,B656)),MONTH(IF(B656="",A656,B656)),1))</f>
        <v/>
      </c>
      <c r="Y656" s="15" t="str">
        <f aca="false">IF(U656="","",N($C$3)+SUM($U$7:U656))</f>
        <v/>
      </c>
      <c r="Z656" s="15" t="str">
        <f aca="false">IF(Y656="","",Y656-MAX(N($C$3),MAX($Y$7:Y656)))</f>
        <v/>
      </c>
      <c r="AA656" s="13" t="str">
        <f aca="false">IF(U656="","",IF(U656&gt;0,"Win",IF(U656&lt;0,"Loss","Scratch")))</f>
        <v/>
      </c>
      <c r="AB656" s="18" t="e">
        <f aca="false">IF(W656="",NA(),W656)</f>
        <v>#N/A</v>
      </c>
      <c r="AC656" s="19" t="e">
        <f aca="false">IF(W656="",NA(),Y656)</f>
        <v>#N/A</v>
      </c>
    </row>
    <row r="657" customFormat="false" ht="15" hidden="false" customHeight="false" outlineLevel="0" collapsed="false">
      <c r="A657" s="10"/>
      <c r="B657" s="10"/>
      <c r="C657" s="7"/>
      <c r="D657" s="7"/>
      <c r="E657" s="7"/>
      <c r="F657" s="7"/>
      <c r="G657" s="11"/>
      <c r="H657" s="12"/>
      <c r="I657" s="12"/>
      <c r="J657" s="12"/>
      <c r="K657" s="5"/>
      <c r="L657" s="5"/>
      <c r="M657" s="5"/>
      <c r="N657" s="7"/>
      <c r="O657" s="7"/>
      <c r="P657" s="13" t="str">
        <f aca="false">IF(C657="","",IF(ISNUMBER(SEARCH("JPY",C657)),100,10000))</f>
        <v/>
      </c>
      <c r="Q657" s="14" t="str">
        <f aca="false">IF(OR(C657="",H657="",J657=""),"",ROUND((J657-H657)*P657*IF(D657="Short",-1,1),1))</f>
        <v/>
      </c>
      <c r="R657" s="14" t="str">
        <f aca="false">IF(OR(C657="",H657="",I657=""),"",ROUND(ABS(H657-I657)*P657,1))</f>
        <v/>
      </c>
      <c r="S657" s="15" t="str">
        <f aca="false">IF(OR(R657="",G657="",K657=""),"",R657*K657*G657)</f>
        <v/>
      </c>
      <c r="T657" s="15" t="str">
        <f aca="false">IF(OR(Q657="",G657="",K657=""),"",Q657*K657*G657)</f>
        <v/>
      </c>
      <c r="U657" s="15" t="str">
        <f aca="false">IF(T657="","",T657+N(L657)-N(M657))</f>
        <v/>
      </c>
      <c r="V657" s="16" t="str">
        <f aca="false">IF(OR(U657="",N(S657)=0),"",U657/S657)</f>
        <v/>
      </c>
      <c r="W657" s="13" t="str">
        <f aca="false">IF(U657="","",COUNT($U$7:U657))</f>
        <v/>
      </c>
      <c r="X657" s="17" t="str">
        <f aca="false">IF(U657="","",DATE(YEAR(IF(B657="",A657,B657)),MONTH(IF(B657="",A657,B657)),1))</f>
        <v/>
      </c>
      <c r="Y657" s="15" t="str">
        <f aca="false">IF(U657="","",N($C$3)+SUM($U$7:U657))</f>
        <v/>
      </c>
      <c r="Z657" s="15" t="str">
        <f aca="false">IF(Y657="","",Y657-MAX(N($C$3),MAX($Y$7:Y657)))</f>
        <v/>
      </c>
      <c r="AA657" s="13" t="str">
        <f aca="false">IF(U657="","",IF(U657&gt;0,"Win",IF(U657&lt;0,"Loss","Scratch")))</f>
        <v/>
      </c>
      <c r="AB657" s="18" t="e">
        <f aca="false">IF(W657="",NA(),W657)</f>
        <v>#N/A</v>
      </c>
      <c r="AC657" s="19" t="e">
        <f aca="false">IF(W657="",NA(),Y657)</f>
        <v>#N/A</v>
      </c>
    </row>
    <row r="658" customFormat="false" ht="15" hidden="false" customHeight="false" outlineLevel="0" collapsed="false">
      <c r="A658" s="10"/>
      <c r="B658" s="10"/>
      <c r="C658" s="7"/>
      <c r="D658" s="7"/>
      <c r="E658" s="7"/>
      <c r="F658" s="7"/>
      <c r="G658" s="11"/>
      <c r="H658" s="12"/>
      <c r="I658" s="12"/>
      <c r="J658" s="12"/>
      <c r="K658" s="5"/>
      <c r="L658" s="5"/>
      <c r="M658" s="5"/>
      <c r="N658" s="7"/>
      <c r="O658" s="7"/>
      <c r="P658" s="13" t="str">
        <f aca="false">IF(C658="","",IF(ISNUMBER(SEARCH("JPY",C658)),100,10000))</f>
        <v/>
      </c>
      <c r="Q658" s="14" t="str">
        <f aca="false">IF(OR(C658="",H658="",J658=""),"",ROUND((J658-H658)*P658*IF(D658="Short",-1,1),1))</f>
        <v/>
      </c>
      <c r="R658" s="14" t="str">
        <f aca="false">IF(OR(C658="",H658="",I658=""),"",ROUND(ABS(H658-I658)*P658,1))</f>
        <v/>
      </c>
      <c r="S658" s="15" t="str">
        <f aca="false">IF(OR(R658="",G658="",K658=""),"",R658*K658*G658)</f>
        <v/>
      </c>
      <c r="T658" s="15" t="str">
        <f aca="false">IF(OR(Q658="",G658="",K658=""),"",Q658*K658*G658)</f>
        <v/>
      </c>
      <c r="U658" s="15" t="str">
        <f aca="false">IF(T658="","",T658+N(L658)-N(M658))</f>
        <v/>
      </c>
      <c r="V658" s="16" t="str">
        <f aca="false">IF(OR(U658="",N(S658)=0),"",U658/S658)</f>
        <v/>
      </c>
      <c r="W658" s="13" t="str">
        <f aca="false">IF(U658="","",COUNT($U$7:U658))</f>
        <v/>
      </c>
      <c r="X658" s="17" t="str">
        <f aca="false">IF(U658="","",DATE(YEAR(IF(B658="",A658,B658)),MONTH(IF(B658="",A658,B658)),1))</f>
        <v/>
      </c>
      <c r="Y658" s="15" t="str">
        <f aca="false">IF(U658="","",N($C$3)+SUM($U$7:U658))</f>
        <v/>
      </c>
      <c r="Z658" s="15" t="str">
        <f aca="false">IF(Y658="","",Y658-MAX(N($C$3),MAX($Y$7:Y658)))</f>
        <v/>
      </c>
      <c r="AA658" s="13" t="str">
        <f aca="false">IF(U658="","",IF(U658&gt;0,"Win",IF(U658&lt;0,"Loss","Scratch")))</f>
        <v/>
      </c>
      <c r="AB658" s="18" t="e">
        <f aca="false">IF(W658="",NA(),W658)</f>
        <v>#N/A</v>
      </c>
      <c r="AC658" s="19" t="e">
        <f aca="false">IF(W658="",NA(),Y658)</f>
        <v>#N/A</v>
      </c>
    </row>
    <row r="659" customFormat="false" ht="15" hidden="false" customHeight="false" outlineLevel="0" collapsed="false">
      <c r="A659" s="10"/>
      <c r="B659" s="10"/>
      <c r="C659" s="7"/>
      <c r="D659" s="7"/>
      <c r="E659" s="7"/>
      <c r="F659" s="7"/>
      <c r="G659" s="11"/>
      <c r="H659" s="12"/>
      <c r="I659" s="12"/>
      <c r="J659" s="12"/>
      <c r="K659" s="5"/>
      <c r="L659" s="5"/>
      <c r="M659" s="5"/>
      <c r="N659" s="7"/>
      <c r="O659" s="7"/>
      <c r="P659" s="13" t="str">
        <f aca="false">IF(C659="","",IF(ISNUMBER(SEARCH("JPY",C659)),100,10000))</f>
        <v/>
      </c>
      <c r="Q659" s="14" t="str">
        <f aca="false">IF(OR(C659="",H659="",J659=""),"",ROUND((J659-H659)*P659*IF(D659="Short",-1,1),1))</f>
        <v/>
      </c>
      <c r="R659" s="14" t="str">
        <f aca="false">IF(OR(C659="",H659="",I659=""),"",ROUND(ABS(H659-I659)*P659,1))</f>
        <v/>
      </c>
      <c r="S659" s="15" t="str">
        <f aca="false">IF(OR(R659="",G659="",K659=""),"",R659*K659*G659)</f>
        <v/>
      </c>
      <c r="T659" s="15" t="str">
        <f aca="false">IF(OR(Q659="",G659="",K659=""),"",Q659*K659*G659)</f>
        <v/>
      </c>
      <c r="U659" s="15" t="str">
        <f aca="false">IF(T659="","",T659+N(L659)-N(M659))</f>
        <v/>
      </c>
      <c r="V659" s="16" t="str">
        <f aca="false">IF(OR(U659="",N(S659)=0),"",U659/S659)</f>
        <v/>
      </c>
      <c r="W659" s="13" t="str">
        <f aca="false">IF(U659="","",COUNT($U$7:U659))</f>
        <v/>
      </c>
      <c r="X659" s="17" t="str">
        <f aca="false">IF(U659="","",DATE(YEAR(IF(B659="",A659,B659)),MONTH(IF(B659="",A659,B659)),1))</f>
        <v/>
      </c>
      <c r="Y659" s="15" t="str">
        <f aca="false">IF(U659="","",N($C$3)+SUM($U$7:U659))</f>
        <v/>
      </c>
      <c r="Z659" s="15" t="str">
        <f aca="false">IF(Y659="","",Y659-MAX(N($C$3),MAX($Y$7:Y659)))</f>
        <v/>
      </c>
      <c r="AA659" s="13" t="str">
        <f aca="false">IF(U659="","",IF(U659&gt;0,"Win",IF(U659&lt;0,"Loss","Scratch")))</f>
        <v/>
      </c>
      <c r="AB659" s="18" t="e">
        <f aca="false">IF(W659="",NA(),W659)</f>
        <v>#N/A</v>
      </c>
      <c r="AC659" s="19" t="e">
        <f aca="false">IF(W659="",NA(),Y659)</f>
        <v>#N/A</v>
      </c>
    </row>
    <row r="660" customFormat="false" ht="15" hidden="false" customHeight="false" outlineLevel="0" collapsed="false">
      <c r="A660" s="10"/>
      <c r="B660" s="10"/>
      <c r="C660" s="7"/>
      <c r="D660" s="7"/>
      <c r="E660" s="7"/>
      <c r="F660" s="7"/>
      <c r="G660" s="11"/>
      <c r="H660" s="12"/>
      <c r="I660" s="12"/>
      <c r="J660" s="12"/>
      <c r="K660" s="5"/>
      <c r="L660" s="5"/>
      <c r="M660" s="5"/>
      <c r="N660" s="7"/>
      <c r="O660" s="7"/>
      <c r="P660" s="13" t="str">
        <f aca="false">IF(C660="","",IF(ISNUMBER(SEARCH("JPY",C660)),100,10000))</f>
        <v/>
      </c>
      <c r="Q660" s="14" t="str">
        <f aca="false">IF(OR(C660="",H660="",J660=""),"",ROUND((J660-H660)*P660*IF(D660="Short",-1,1),1))</f>
        <v/>
      </c>
      <c r="R660" s="14" t="str">
        <f aca="false">IF(OR(C660="",H660="",I660=""),"",ROUND(ABS(H660-I660)*P660,1))</f>
        <v/>
      </c>
      <c r="S660" s="15" t="str">
        <f aca="false">IF(OR(R660="",G660="",K660=""),"",R660*K660*G660)</f>
        <v/>
      </c>
      <c r="T660" s="15" t="str">
        <f aca="false">IF(OR(Q660="",G660="",K660=""),"",Q660*K660*G660)</f>
        <v/>
      </c>
      <c r="U660" s="15" t="str">
        <f aca="false">IF(T660="","",T660+N(L660)-N(M660))</f>
        <v/>
      </c>
      <c r="V660" s="16" t="str">
        <f aca="false">IF(OR(U660="",N(S660)=0),"",U660/S660)</f>
        <v/>
      </c>
      <c r="W660" s="13" t="str">
        <f aca="false">IF(U660="","",COUNT($U$7:U660))</f>
        <v/>
      </c>
      <c r="X660" s="17" t="str">
        <f aca="false">IF(U660="","",DATE(YEAR(IF(B660="",A660,B660)),MONTH(IF(B660="",A660,B660)),1))</f>
        <v/>
      </c>
      <c r="Y660" s="15" t="str">
        <f aca="false">IF(U660="","",N($C$3)+SUM($U$7:U660))</f>
        <v/>
      </c>
      <c r="Z660" s="15" t="str">
        <f aca="false">IF(Y660="","",Y660-MAX(N($C$3),MAX($Y$7:Y660)))</f>
        <v/>
      </c>
      <c r="AA660" s="13" t="str">
        <f aca="false">IF(U660="","",IF(U660&gt;0,"Win",IF(U660&lt;0,"Loss","Scratch")))</f>
        <v/>
      </c>
      <c r="AB660" s="18" t="e">
        <f aca="false">IF(W660="",NA(),W660)</f>
        <v>#N/A</v>
      </c>
      <c r="AC660" s="19" t="e">
        <f aca="false">IF(W660="",NA(),Y660)</f>
        <v>#N/A</v>
      </c>
    </row>
    <row r="661" customFormat="false" ht="15" hidden="false" customHeight="false" outlineLevel="0" collapsed="false">
      <c r="A661" s="10"/>
      <c r="B661" s="10"/>
      <c r="C661" s="7"/>
      <c r="D661" s="7"/>
      <c r="E661" s="7"/>
      <c r="F661" s="7"/>
      <c r="G661" s="11"/>
      <c r="H661" s="12"/>
      <c r="I661" s="12"/>
      <c r="J661" s="12"/>
      <c r="K661" s="5"/>
      <c r="L661" s="5"/>
      <c r="M661" s="5"/>
      <c r="N661" s="7"/>
      <c r="O661" s="7"/>
      <c r="P661" s="13" t="str">
        <f aca="false">IF(C661="","",IF(ISNUMBER(SEARCH("JPY",C661)),100,10000))</f>
        <v/>
      </c>
      <c r="Q661" s="14" t="str">
        <f aca="false">IF(OR(C661="",H661="",J661=""),"",ROUND((J661-H661)*P661*IF(D661="Short",-1,1),1))</f>
        <v/>
      </c>
      <c r="R661" s="14" t="str">
        <f aca="false">IF(OR(C661="",H661="",I661=""),"",ROUND(ABS(H661-I661)*P661,1))</f>
        <v/>
      </c>
      <c r="S661" s="15" t="str">
        <f aca="false">IF(OR(R661="",G661="",K661=""),"",R661*K661*G661)</f>
        <v/>
      </c>
      <c r="T661" s="15" t="str">
        <f aca="false">IF(OR(Q661="",G661="",K661=""),"",Q661*K661*G661)</f>
        <v/>
      </c>
      <c r="U661" s="15" t="str">
        <f aca="false">IF(T661="","",T661+N(L661)-N(M661))</f>
        <v/>
      </c>
      <c r="V661" s="16" t="str">
        <f aca="false">IF(OR(U661="",N(S661)=0),"",U661/S661)</f>
        <v/>
      </c>
      <c r="W661" s="13" t="str">
        <f aca="false">IF(U661="","",COUNT($U$7:U661))</f>
        <v/>
      </c>
      <c r="X661" s="17" t="str">
        <f aca="false">IF(U661="","",DATE(YEAR(IF(B661="",A661,B661)),MONTH(IF(B661="",A661,B661)),1))</f>
        <v/>
      </c>
      <c r="Y661" s="15" t="str">
        <f aca="false">IF(U661="","",N($C$3)+SUM($U$7:U661))</f>
        <v/>
      </c>
      <c r="Z661" s="15" t="str">
        <f aca="false">IF(Y661="","",Y661-MAX(N($C$3),MAX($Y$7:Y661)))</f>
        <v/>
      </c>
      <c r="AA661" s="13" t="str">
        <f aca="false">IF(U661="","",IF(U661&gt;0,"Win",IF(U661&lt;0,"Loss","Scratch")))</f>
        <v/>
      </c>
      <c r="AB661" s="18" t="e">
        <f aca="false">IF(W661="",NA(),W661)</f>
        <v>#N/A</v>
      </c>
      <c r="AC661" s="19" t="e">
        <f aca="false">IF(W661="",NA(),Y661)</f>
        <v>#N/A</v>
      </c>
    </row>
    <row r="662" customFormat="false" ht="15" hidden="false" customHeight="false" outlineLevel="0" collapsed="false">
      <c r="A662" s="10"/>
      <c r="B662" s="10"/>
      <c r="C662" s="7"/>
      <c r="D662" s="7"/>
      <c r="E662" s="7"/>
      <c r="F662" s="7"/>
      <c r="G662" s="11"/>
      <c r="H662" s="12"/>
      <c r="I662" s="12"/>
      <c r="J662" s="12"/>
      <c r="K662" s="5"/>
      <c r="L662" s="5"/>
      <c r="M662" s="5"/>
      <c r="N662" s="7"/>
      <c r="O662" s="7"/>
      <c r="P662" s="13" t="str">
        <f aca="false">IF(C662="","",IF(ISNUMBER(SEARCH("JPY",C662)),100,10000))</f>
        <v/>
      </c>
      <c r="Q662" s="14" t="str">
        <f aca="false">IF(OR(C662="",H662="",J662=""),"",ROUND((J662-H662)*P662*IF(D662="Short",-1,1),1))</f>
        <v/>
      </c>
      <c r="R662" s="14" t="str">
        <f aca="false">IF(OR(C662="",H662="",I662=""),"",ROUND(ABS(H662-I662)*P662,1))</f>
        <v/>
      </c>
      <c r="S662" s="15" t="str">
        <f aca="false">IF(OR(R662="",G662="",K662=""),"",R662*K662*G662)</f>
        <v/>
      </c>
      <c r="T662" s="15" t="str">
        <f aca="false">IF(OR(Q662="",G662="",K662=""),"",Q662*K662*G662)</f>
        <v/>
      </c>
      <c r="U662" s="15" t="str">
        <f aca="false">IF(T662="","",T662+N(L662)-N(M662))</f>
        <v/>
      </c>
      <c r="V662" s="16" t="str">
        <f aca="false">IF(OR(U662="",N(S662)=0),"",U662/S662)</f>
        <v/>
      </c>
      <c r="W662" s="13" t="str">
        <f aca="false">IF(U662="","",COUNT($U$7:U662))</f>
        <v/>
      </c>
      <c r="X662" s="17" t="str">
        <f aca="false">IF(U662="","",DATE(YEAR(IF(B662="",A662,B662)),MONTH(IF(B662="",A662,B662)),1))</f>
        <v/>
      </c>
      <c r="Y662" s="15" t="str">
        <f aca="false">IF(U662="","",N($C$3)+SUM($U$7:U662))</f>
        <v/>
      </c>
      <c r="Z662" s="15" t="str">
        <f aca="false">IF(Y662="","",Y662-MAX(N($C$3),MAX($Y$7:Y662)))</f>
        <v/>
      </c>
      <c r="AA662" s="13" t="str">
        <f aca="false">IF(U662="","",IF(U662&gt;0,"Win",IF(U662&lt;0,"Loss","Scratch")))</f>
        <v/>
      </c>
      <c r="AB662" s="18" t="e">
        <f aca="false">IF(W662="",NA(),W662)</f>
        <v>#N/A</v>
      </c>
      <c r="AC662" s="19" t="e">
        <f aca="false">IF(W662="",NA(),Y662)</f>
        <v>#N/A</v>
      </c>
    </row>
    <row r="663" customFormat="false" ht="15" hidden="false" customHeight="false" outlineLevel="0" collapsed="false">
      <c r="A663" s="10"/>
      <c r="B663" s="10"/>
      <c r="C663" s="7"/>
      <c r="D663" s="7"/>
      <c r="E663" s="7"/>
      <c r="F663" s="7"/>
      <c r="G663" s="11"/>
      <c r="H663" s="12"/>
      <c r="I663" s="12"/>
      <c r="J663" s="12"/>
      <c r="K663" s="5"/>
      <c r="L663" s="5"/>
      <c r="M663" s="5"/>
      <c r="N663" s="7"/>
      <c r="O663" s="7"/>
      <c r="P663" s="13" t="str">
        <f aca="false">IF(C663="","",IF(ISNUMBER(SEARCH("JPY",C663)),100,10000))</f>
        <v/>
      </c>
      <c r="Q663" s="14" t="str">
        <f aca="false">IF(OR(C663="",H663="",J663=""),"",ROUND((J663-H663)*P663*IF(D663="Short",-1,1),1))</f>
        <v/>
      </c>
      <c r="R663" s="14" t="str">
        <f aca="false">IF(OR(C663="",H663="",I663=""),"",ROUND(ABS(H663-I663)*P663,1))</f>
        <v/>
      </c>
      <c r="S663" s="15" t="str">
        <f aca="false">IF(OR(R663="",G663="",K663=""),"",R663*K663*G663)</f>
        <v/>
      </c>
      <c r="T663" s="15" t="str">
        <f aca="false">IF(OR(Q663="",G663="",K663=""),"",Q663*K663*G663)</f>
        <v/>
      </c>
      <c r="U663" s="15" t="str">
        <f aca="false">IF(T663="","",T663+N(L663)-N(M663))</f>
        <v/>
      </c>
      <c r="V663" s="16" t="str">
        <f aca="false">IF(OR(U663="",N(S663)=0),"",U663/S663)</f>
        <v/>
      </c>
      <c r="W663" s="13" t="str">
        <f aca="false">IF(U663="","",COUNT($U$7:U663))</f>
        <v/>
      </c>
      <c r="X663" s="17" t="str">
        <f aca="false">IF(U663="","",DATE(YEAR(IF(B663="",A663,B663)),MONTH(IF(B663="",A663,B663)),1))</f>
        <v/>
      </c>
      <c r="Y663" s="15" t="str">
        <f aca="false">IF(U663="","",N($C$3)+SUM($U$7:U663))</f>
        <v/>
      </c>
      <c r="Z663" s="15" t="str">
        <f aca="false">IF(Y663="","",Y663-MAX(N($C$3),MAX($Y$7:Y663)))</f>
        <v/>
      </c>
      <c r="AA663" s="13" t="str">
        <f aca="false">IF(U663="","",IF(U663&gt;0,"Win",IF(U663&lt;0,"Loss","Scratch")))</f>
        <v/>
      </c>
      <c r="AB663" s="18" t="e">
        <f aca="false">IF(W663="",NA(),W663)</f>
        <v>#N/A</v>
      </c>
      <c r="AC663" s="19" t="e">
        <f aca="false">IF(W663="",NA(),Y663)</f>
        <v>#N/A</v>
      </c>
    </row>
    <row r="664" customFormat="false" ht="15" hidden="false" customHeight="false" outlineLevel="0" collapsed="false">
      <c r="A664" s="10"/>
      <c r="B664" s="10"/>
      <c r="C664" s="7"/>
      <c r="D664" s="7"/>
      <c r="E664" s="7"/>
      <c r="F664" s="7"/>
      <c r="G664" s="11"/>
      <c r="H664" s="12"/>
      <c r="I664" s="12"/>
      <c r="J664" s="12"/>
      <c r="K664" s="5"/>
      <c r="L664" s="5"/>
      <c r="M664" s="5"/>
      <c r="N664" s="7"/>
      <c r="O664" s="7"/>
      <c r="P664" s="13" t="str">
        <f aca="false">IF(C664="","",IF(ISNUMBER(SEARCH("JPY",C664)),100,10000))</f>
        <v/>
      </c>
      <c r="Q664" s="14" t="str">
        <f aca="false">IF(OR(C664="",H664="",J664=""),"",ROUND((J664-H664)*P664*IF(D664="Short",-1,1),1))</f>
        <v/>
      </c>
      <c r="R664" s="14" t="str">
        <f aca="false">IF(OR(C664="",H664="",I664=""),"",ROUND(ABS(H664-I664)*P664,1))</f>
        <v/>
      </c>
      <c r="S664" s="15" t="str">
        <f aca="false">IF(OR(R664="",G664="",K664=""),"",R664*K664*G664)</f>
        <v/>
      </c>
      <c r="T664" s="15" t="str">
        <f aca="false">IF(OR(Q664="",G664="",K664=""),"",Q664*K664*G664)</f>
        <v/>
      </c>
      <c r="U664" s="15" t="str">
        <f aca="false">IF(T664="","",T664+N(L664)-N(M664))</f>
        <v/>
      </c>
      <c r="V664" s="16" t="str">
        <f aca="false">IF(OR(U664="",N(S664)=0),"",U664/S664)</f>
        <v/>
      </c>
      <c r="W664" s="13" t="str">
        <f aca="false">IF(U664="","",COUNT($U$7:U664))</f>
        <v/>
      </c>
      <c r="X664" s="17" t="str">
        <f aca="false">IF(U664="","",DATE(YEAR(IF(B664="",A664,B664)),MONTH(IF(B664="",A664,B664)),1))</f>
        <v/>
      </c>
      <c r="Y664" s="15" t="str">
        <f aca="false">IF(U664="","",N($C$3)+SUM($U$7:U664))</f>
        <v/>
      </c>
      <c r="Z664" s="15" t="str">
        <f aca="false">IF(Y664="","",Y664-MAX(N($C$3),MAX($Y$7:Y664)))</f>
        <v/>
      </c>
      <c r="AA664" s="13" t="str">
        <f aca="false">IF(U664="","",IF(U664&gt;0,"Win",IF(U664&lt;0,"Loss","Scratch")))</f>
        <v/>
      </c>
      <c r="AB664" s="18" t="e">
        <f aca="false">IF(W664="",NA(),W664)</f>
        <v>#N/A</v>
      </c>
      <c r="AC664" s="19" t="e">
        <f aca="false">IF(W664="",NA(),Y664)</f>
        <v>#N/A</v>
      </c>
    </row>
    <row r="665" customFormat="false" ht="15" hidden="false" customHeight="false" outlineLevel="0" collapsed="false">
      <c r="A665" s="10"/>
      <c r="B665" s="10"/>
      <c r="C665" s="7"/>
      <c r="D665" s="7"/>
      <c r="E665" s="7"/>
      <c r="F665" s="7"/>
      <c r="G665" s="11"/>
      <c r="H665" s="12"/>
      <c r="I665" s="12"/>
      <c r="J665" s="12"/>
      <c r="K665" s="5"/>
      <c r="L665" s="5"/>
      <c r="M665" s="5"/>
      <c r="N665" s="7"/>
      <c r="O665" s="7"/>
      <c r="P665" s="13" t="str">
        <f aca="false">IF(C665="","",IF(ISNUMBER(SEARCH("JPY",C665)),100,10000))</f>
        <v/>
      </c>
      <c r="Q665" s="14" t="str">
        <f aca="false">IF(OR(C665="",H665="",J665=""),"",ROUND((J665-H665)*P665*IF(D665="Short",-1,1),1))</f>
        <v/>
      </c>
      <c r="R665" s="14" t="str">
        <f aca="false">IF(OR(C665="",H665="",I665=""),"",ROUND(ABS(H665-I665)*P665,1))</f>
        <v/>
      </c>
      <c r="S665" s="15" t="str">
        <f aca="false">IF(OR(R665="",G665="",K665=""),"",R665*K665*G665)</f>
        <v/>
      </c>
      <c r="T665" s="15" t="str">
        <f aca="false">IF(OR(Q665="",G665="",K665=""),"",Q665*K665*G665)</f>
        <v/>
      </c>
      <c r="U665" s="15" t="str">
        <f aca="false">IF(T665="","",T665+N(L665)-N(M665))</f>
        <v/>
      </c>
      <c r="V665" s="16" t="str">
        <f aca="false">IF(OR(U665="",N(S665)=0),"",U665/S665)</f>
        <v/>
      </c>
      <c r="W665" s="13" t="str">
        <f aca="false">IF(U665="","",COUNT($U$7:U665))</f>
        <v/>
      </c>
      <c r="X665" s="17" t="str">
        <f aca="false">IF(U665="","",DATE(YEAR(IF(B665="",A665,B665)),MONTH(IF(B665="",A665,B665)),1))</f>
        <v/>
      </c>
      <c r="Y665" s="15" t="str">
        <f aca="false">IF(U665="","",N($C$3)+SUM($U$7:U665))</f>
        <v/>
      </c>
      <c r="Z665" s="15" t="str">
        <f aca="false">IF(Y665="","",Y665-MAX(N($C$3),MAX($Y$7:Y665)))</f>
        <v/>
      </c>
      <c r="AA665" s="13" t="str">
        <f aca="false">IF(U665="","",IF(U665&gt;0,"Win",IF(U665&lt;0,"Loss","Scratch")))</f>
        <v/>
      </c>
      <c r="AB665" s="18" t="e">
        <f aca="false">IF(W665="",NA(),W665)</f>
        <v>#N/A</v>
      </c>
      <c r="AC665" s="19" t="e">
        <f aca="false">IF(W665="",NA(),Y665)</f>
        <v>#N/A</v>
      </c>
    </row>
    <row r="666" customFormat="false" ht="15" hidden="false" customHeight="false" outlineLevel="0" collapsed="false">
      <c r="A666" s="10"/>
      <c r="B666" s="10"/>
      <c r="C666" s="7"/>
      <c r="D666" s="7"/>
      <c r="E666" s="7"/>
      <c r="F666" s="7"/>
      <c r="G666" s="11"/>
      <c r="H666" s="12"/>
      <c r="I666" s="12"/>
      <c r="J666" s="12"/>
      <c r="K666" s="5"/>
      <c r="L666" s="5"/>
      <c r="M666" s="5"/>
      <c r="N666" s="7"/>
      <c r="O666" s="7"/>
      <c r="P666" s="13" t="str">
        <f aca="false">IF(C666="","",IF(ISNUMBER(SEARCH("JPY",C666)),100,10000))</f>
        <v/>
      </c>
      <c r="Q666" s="14" t="str">
        <f aca="false">IF(OR(C666="",H666="",J666=""),"",ROUND((J666-H666)*P666*IF(D666="Short",-1,1),1))</f>
        <v/>
      </c>
      <c r="R666" s="14" t="str">
        <f aca="false">IF(OR(C666="",H666="",I666=""),"",ROUND(ABS(H666-I666)*P666,1))</f>
        <v/>
      </c>
      <c r="S666" s="15" t="str">
        <f aca="false">IF(OR(R666="",G666="",K666=""),"",R666*K666*G666)</f>
        <v/>
      </c>
      <c r="T666" s="15" t="str">
        <f aca="false">IF(OR(Q666="",G666="",K666=""),"",Q666*K666*G666)</f>
        <v/>
      </c>
      <c r="U666" s="15" t="str">
        <f aca="false">IF(T666="","",T666+N(L666)-N(M666))</f>
        <v/>
      </c>
      <c r="V666" s="16" t="str">
        <f aca="false">IF(OR(U666="",N(S666)=0),"",U666/S666)</f>
        <v/>
      </c>
      <c r="W666" s="13" t="str">
        <f aca="false">IF(U666="","",COUNT($U$7:U666))</f>
        <v/>
      </c>
      <c r="X666" s="17" t="str">
        <f aca="false">IF(U666="","",DATE(YEAR(IF(B666="",A666,B666)),MONTH(IF(B666="",A666,B666)),1))</f>
        <v/>
      </c>
      <c r="Y666" s="15" t="str">
        <f aca="false">IF(U666="","",N($C$3)+SUM($U$7:U666))</f>
        <v/>
      </c>
      <c r="Z666" s="15" t="str">
        <f aca="false">IF(Y666="","",Y666-MAX(N($C$3),MAX($Y$7:Y666)))</f>
        <v/>
      </c>
      <c r="AA666" s="13" t="str">
        <f aca="false">IF(U666="","",IF(U666&gt;0,"Win",IF(U666&lt;0,"Loss","Scratch")))</f>
        <v/>
      </c>
      <c r="AB666" s="18" t="e">
        <f aca="false">IF(W666="",NA(),W666)</f>
        <v>#N/A</v>
      </c>
      <c r="AC666" s="19" t="e">
        <f aca="false">IF(W666="",NA(),Y666)</f>
        <v>#N/A</v>
      </c>
    </row>
    <row r="667" customFormat="false" ht="15" hidden="false" customHeight="false" outlineLevel="0" collapsed="false">
      <c r="A667" s="10"/>
      <c r="B667" s="10"/>
      <c r="C667" s="7"/>
      <c r="D667" s="7"/>
      <c r="E667" s="7"/>
      <c r="F667" s="7"/>
      <c r="G667" s="11"/>
      <c r="H667" s="12"/>
      <c r="I667" s="12"/>
      <c r="J667" s="12"/>
      <c r="K667" s="5"/>
      <c r="L667" s="5"/>
      <c r="M667" s="5"/>
      <c r="N667" s="7"/>
      <c r="O667" s="7"/>
      <c r="P667" s="13" t="str">
        <f aca="false">IF(C667="","",IF(ISNUMBER(SEARCH("JPY",C667)),100,10000))</f>
        <v/>
      </c>
      <c r="Q667" s="14" t="str">
        <f aca="false">IF(OR(C667="",H667="",J667=""),"",ROUND((J667-H667)*P667*IF(D667="Short",-1,1),1))</f>
        <v/>
      </c>
      <c r="R667" s="14" t="str">
        <f aca="false">IF(OR(C667="",H667="",I667=""),"",ROUND(ABS(H667-I667)*P667,1))</f>
        <v/>
      </c>
      <c r="S667" s="15" t="str">
        <f aca="false">IF(OR(R667="",G667="",K667=""),"",R667*K667*G667)</f>
        <v/>
      </c>
      <c r="T667" s="15" t="str">
        <f aca="false">IF(OR(Q667="",G667="",K667=""),"",Q667*K667*G667)</f>
        <v/>
      </c>
      <c r="U667" s="15" t="str">
        <f aca="false">IF(T667="","",T667+N(L667)-N(M667))</f>
        <v/>
      </c>
      <c r="V667" s="16" t="str">
        <f aca="false">IF(OR(U667="",N(S667)=0),"",U667/S667)</f>
        <v/>
      </c>
      <c r="W667" s="13" t="str">
        <f aca="false">IF(U667="","",COUNT($U$7:U667))</f>
        <v/>
      </c>
      <c r="X667" s="17" t="str">
        <f aca="false">IF(U667="","",DATE(YEAR(IF(B667="",A667,B667)),MONTH(IF(B667="",A667,B667)),1))</f>
        <v/>
      </c>
      <c r="Y667" s="15" t="str">
        <f aca="false">IF(U667="","",N($C$3)+SUM($U$7:U667))</f>
        <v/>
      </c>
      <c r="Z667" s="15" t="str">
        <f aca="false">IF(Y667="","",Y667-MAX(N($C$3),MAX($Y$7:Y667)))</f>
        <v/>
      </c>
      <c r="AA667" s="13" t="str">
        <f aca="false">IF(U667="","",IF(U667&gt;0,"Win",IF(U667&lt;0,"Loss","Scratch")))</f>
        <v/>
      </c>
      <c r="AB667" s="18" t="e">
        <f aca="false">IF(W667="",NA(),W667)</f>
        <v>#N/A</v>
      </c>
      <c r="AC667" s="19" t="e">
        <f aca="false">IF(W667="",NA(),Y667)</f>
        <v>#N/A</v>
      </c>
    </row>
    <row r="668" customFormat="false" ht="15" hidden="false" customHeight="false" outlineLevel="0" collapsed="false">
      <c r="A668" s="10"/>
      <c r="B668" s="10"/>
      <c r="C668" s="7"/>
      <c r="D668" s="7"/>
      <c r="E668" s="7"/>
      <c r="F668" s="7"/>
      <c r="G668" s="11"/>
      <c r="H668" s="12"/>
      <c r="I668" s="12"/>
      <c r="J668" s="12"/>
      <c r="K668" s="5"/>
      <c r="L668" s="5"/>
      <c r="M668" s="5"/>
      <c r="N668" s="7"/>
      <c r="O668" s="7"/>
      <c r="P668" s="13" t="str">
        <f aca="false">IF(C668="","",IF(ISNUMBER(SEARCH("JPY",C668)),100,10000))</f>
        <v/>
      </c>
      <c r="Q668" s="14" t="str">
        <f aca="false">IF(OR(C668="",H668="",J668=""),"",ROUND((J668-H668)*P668*IF(D668="Short",-1,1),1))</f>
        <v/>
      </c>
      <c r="R668" s="14" t="str">
        <f aca="false">IF(OR(C668="",H668="",I668=""),"",ROUND(ABS(H668-I668)*P668,1))</f>
        <v/>
      </c>
      <c r="S668" s="15" t="str">
        <f aca="false">IF(OR(R668="",G668="",K668=""),"",R668*K668*G668)</f>
        <v/>
      </c>
      <c r="T668" s="15" t="str">
        <f aca="false">IF(OR(Q668="",G668="",K668=""),"",Q668*K668*G668)</f>
        <v/>
      </c>
      <c r="U668" s="15" t="str">
        <f aca="false">IF(T668="","",T668+N(L668)-N(M668))</f>
        <v/>
      </c>
      <c r="V668" s="16" t="str">
        <f aca="false">IF(OR(U668="",N(S668)=0),"",U668/S668)</f>
        <v/>
      </c>
      <c r="W668" s="13" t="str">
        <f aca="false">IF(U668="","",COUNT($U$7:U668))</f>
        <v/>
      </c>
      <c r="X668" s="17" t="str">
        <f aca="false">IF(U668="","",DATE(YEAR(IF(B668="",A668,B668)),MONTH(IF(B668="",A668,B668)),1))</f>
        <v/>
      </c>
      <c r="Y668" s="15" t="str">
        <f aca="false">IF(U668="","",N($C$3)+SUM($U$7:U668))</f>
        <v/>
      </c>
      <c r="Z668" s="15" t="str">
        <f aca="false">IF(Y668="","",Y668-MAX(N($C$3),MAX($Y$7:Y668)))</f>
        <v/>
      </c>
      <c r="AA668" s="13" t="str">
        <f aca="false">IF(U668="","",IF(U668&gt;0,"Win",IF(U668&lt;0,"Loss","Scratch")))</f>
        <v/>
      </c>
      <c r="AB668" s="18" t="e">
        <f aca="false">IF(W668="",NA(),W668)</f>
        <v>#N/A</v>
      </c>
      <c r="AC668" s="19" t="e">
        <f aca="false">IF(W668="",NA(),Y668)</f>
        <v>#N/A</v>
      </c>
    </row>
    <row r="669" customFormat="false" ht="15" hidden="false" customHeight="false" outlineLevel="0" collapsed="false">
      <c r="A669" s="10"/>
      <c r="B669" s="10"/>
      <c r="C669" s="7"/>
      <c r="D669" s="7"/>
      <c r="E669" s="7"/>
      <c r="F669" s="7"/>
      <c r="G669" s="11"/>
      <c r="H669" s="12"/>
      <c r="I669" s="12"/>
      <c r="J669" s="12"/>
      <c r="K669" s="5"/>
      <c r="L669" s="5"/>
      <c r="M669" s="5"/>
      <c r="N669" s="7"/>
      <c r="O669" s="7"/>
      <c r="P669" s="13" t="str">
        <f aca="false">IF(C669="","",IF(ISNUMBER(SEARCH("JPY",C669)),100,10000))</f>
        <v/>
      </c>
      <c r="Q669" s="14" t="str">
        <f aca="false">IF(OR(C669="",H669="",J669=""),"",ROUND((J669-H669)*P669*IF(D669="Short",-1,1),1))</f>
        <v/>
      </c>
      <c r="R669" s="14" t="str">
        <f aca="false">IF(OR(C669="",H669="",I669=""),"",ROUND(ABS(H669-I669)*P669,1))</f>
        <v/>
      </c>
      <c r="S669" s="15" t="str">
        <f aca="false">IF(OR(R669="",G669="",K669=""),"",R669*K669*G669)</f>
        <v/>
      </c>
      <c r="T669" s="15" t="str">
        <f aca="false">IF(OR(Q669="",G669="",K669=""),"",Q669*K669*G669)</f>
        <v/>
      </c>
      <c r="U669" s="15" t="str">
        <f aca="false">IF(T669="","",T669+N(L669)-N(M669))</f>
        <v/>
      </c>
      <c r="V669" s="16" t="str">
        <f aca="false">IF(OR(U669="",N(S669)=0),"",U669/S669)</f>
        <v/>
      </c>
      <c r="W669" s="13" t="str">
        <f aca="false">IF(U669="","",COUNT($U$7:U669))</f>
        <v/>
      </c>
      <c r="X669" s="17" t="str">
        <f aca="false">IF(U669="","",DATE(YEAR(IF(B669="",A669,B669)),MONTH(IF(B669="",A669,B669)),1))</f>
        <v/>
      </c>
      <c r="Y669" s="15" t="str">
        <f aca="false">IF(U669="","",N($C$3)+SUM($U$7:U669))</f>
        <v/>
      </c>
      <c r="Z669" s="15" t="str">
        <f aca="false">IF(Y669="","",Y669-MAX(N($C$3),MAX($Y$7:Y669)))</f>
        <v/>
      </c>
      <c r="AA669" s="13" t="str">
        <f aca="false">IF(U669="","",IF(U669&gt;0,"Win",IF(U669&lt;0,"Loss","Scratch")))</f>
        <v/>
      </c>
      <c r="AB669" s="18" t="e">
        <f aca="false">IF(W669="",NA(),W669)</f>
        <v>#N/A</v>
      </c>
      <c r="AC669" s="19" t="e">
        <f aca="false">IF(W669="",NA(),Y669)</f>
        <v>#N/A</v>
      </c>
    </row>
    <row r="670" customFormat="false" ht="15" hidden="false" customHeight="false" outlineLevel="0" collapsed="false">
      <c r="A670" s="10"/>
      <c r="B670" s="10"/>
      <c r="C670" s="7"/>
      <c r="D670" s="7"/>
      <c r="E670" s="7"/>
      <c r="F670" s="7"/>
      <c r="G670" s="11"/>
      <c r="H670" s="12"/>
      <c r="I670" s="12"/>
      <c r="J670" s="12"/>
      <c r="K670" s="5"/>
      <c r="L670" s="5"/>
      <c r="M670" s="5"/>
      <c r="N670" s="7"/>
      <c r="O670" s="7"/>
      <c r="P670" s="13" t="str">
        <f aca="false">IF(C670="","",IF(ISNUMBER(SEARCH("JPY",C670)),100,10000))</f>
        <v/>
      </c>
      <c r="Q670" s="14" t="str">
        <f aca="false">IF(OR(C670="",H670="",J670=""),"",ROUND((J670-H670)*P670*IF(D670="Short",-1,1),1))</f>
        <v/>
      </c>
      <c r="R670" s="14" t="str">
        <f aca="false">IF(OR(C670="",H670="",I670=""),"",ROUND(ABS(H670-I670)*P670,1))</f>
        <v/>
      </c>
      <c r="S670" s="15" t="str">
        <f aca="false">IF(OR(R670="",G670="",K670=""),"",R670*K670*G670)</f>
        <v/>
      </c>
      <c r="T670" s="15" t="str">
        <f aca="false">IF(OR(Q670="",G670="",K670=""),"",Q670*K670*G670)</f>
        <v/>
      </c>
      <c r="U670" s="15" t="str">
        <f aca="false">IF(T670="","",T670+N(L670)-N(M670))</f>
        <v/>
      </c>
      <c r="V670" s="16" t="str">
        <f aca="false">IF(OR(U670="",N(S670)=0),"",U670/S670)</f>
        <v/>
      </c>
      <c r="W670" s="13" t="str">
        <f aca="false">IF(U670="","",COUNT($U$7:U670))</f>
        <v/>
      </c>
      <c r="X670" s="17" t="str">
        <f aca="false">IF(U670="","",DATE(YEAR(IF(B670="",A670,B670)),MONTH(IF(B670="",A670,B670)),1))</f>
        <v/>
      </c>
      <c r="Y670" s="15" t="str">
        <f aca="false">IF(U670="","",N($C$3)+SUM($U$7:U670))</f>
        <v/>
      </c>
      <c r="Z670" s="15" t="str">
        <f aca="false">IF(Y670="","",Y670-MAX(N($C$3),MAX($Y$7:Y670)))</f>
        <v/>
      </c>
      <c r="AA670" s="13" t="str">
        <f aca="false">IF(U670="","",IF(U670&gt;0,"Win",IF(U670&lt;0,"Loss","Scratch")))</f>
        <v/>
      </c>
      <c r="AB670" s="18" t="e">
        <f aca="false">IF(W670="",NA(),W670)</f>
        <v>#N/A</v>
      </c>
      <c r="AC670" s="19" t="e">
        <f aca="false">IF(W670="",NA(),Y670)</f>
        <v>#N/A</v>
      </c>
    </row>
    <row r="671" customFormat="false" ht="15" hidden="false" customHeight="false" outlineLevel="0" collapsed="false">
      <c r="A671" s="10"/>
      <c r="B671" s="10"/>
      <c r="C671" s="7"/>
      <c r="D671" s="7"/>
      <c r="E671" s="7"/>
      <c r="F671" s="7"/>
      <c r="G671" s="11"/>
      <c r="H671" s="12"/>
      <c r="I671" s="12"/>
      <c r="J671" s="12"/>
      <c r="K671" s="5"/>
      <c r="L671" s="5"/>
      <c r="M671" s="5"/>
      <c r="N671" s="7"/>
      <c r="O671" s="7"/>
      <c r="P671" s="13" t="str">
        <f aca="false">IF(C671="","",IF(ISNUMBER(SEARCH("JPY",C671)),100,10000))</f>
        <v/>
      </c>
      <c r="Q671" s="14" t="str">
        <f aca="false">IF(OR(C671="",H671="",J671=""),"",ROUND((J671-H671)*P671*IF(D671="Short",-1,1),1))</f>
        <v/>
      </c>
      <c r="R671" s="14" t="str">
        <f aca="false">IF(OR(C671="",H671="",I671=""),"",ROUND(ABS(H671-I671)*P671,1))</f>
        <v/>
      </c>
      <c r="S671" s="15" t="str">
        <f aca="false">IF(OR(R671="",G671="",K671=""),"",R671*K671*G671)</f>
        <v/>
      </c>
      <c r="T671" s="15" t="str">
        <f aca="false">IF(OR(Q671="",G671="",K671=""),"",Q671*K671*G671)</f>
        <v/>
      </c>
      <c r="U671" s="15" t="str">
        <f aca="false">IF(T671="","",T671+N(L671)-N(M671))</f>
        <v/>
      </c>
      <c r="V671" s="16" t="str">
        <f aca="false">IF(OR(U671="",N(S671)=0),"",U671/S671)</f>
        <v/>
      </c>
      <c r="W671" s="13" t="str">
        <f aca="false">IF(U671="","",COUNT($U$7:U671))</f>
        <v/>
      </c>
      <c r="X671" s="17" t="str">
        <f aca="false">IF(U671="","",DATE(YEAR(IF(B671="",A671,B671)),MONTH(IF(B671="",A671,B671)),1))</f>
        <v/>
      </c>
      <c r="Y671" s="15" t="str">
        <f aca="false">IF(U671="","",N($C$3)+SUM($U$7:U671))</f>
        <v/>
      </c>
      <c r="Z671" s="15" t="str">
        <f aca="false">IF(Y671="","",Y671-MAX(N($C$3),MAX($Y$7:Y671)))</f>
        <v/>
      </c>
      <c r="AA671" s="13" t="str">
        <f aca="false">IF(U671="","",IF(U671&gt;0,"Win",IF(U671&lt;0,"Loss","Scratch")))</f>
        <v/>
      </c>
      <c r="AB671" s="18" t="e">
        <f aca="false">IF(W671="",NA(),W671)</f>
        <v>#N/A</v>
      </c>
      <c r="AC671" s="19" t="e">
        <f aca="false">IF(W671="",NA(),Y671)</f>
        <v>#N/A</v>
      </c>
    </row>
    <row r="672" customFormat="false" ht="15" hidden="false" customHeight="false" outlineLevel="0" collapsed="false">
      <c r="A672" s="10"/>
      <c r="B672" s="10"/>
      <c r="C672" s="7"/>
      <c r="D672" s="7"/>
      <c r="E672" s="7"/>
      <c r="F672" s="7"/>
      <c r="G672" s="11"/>
      <c r="H672" s="12"/>
      <c r="I672" s="12"/>
      <c r="J672" s="12"/>
      <c r="K672" s="5"/>
      <c r="L672" s="5"/>
      <c r="M672" s="5"/>
      <c r="N672" s="7"/>
      <c r="O672" s="7"/>
      <c r="P672" s="13" t="str">
        <f aca="false">IF(C672="","",IF(ISNUMBER(SEARCH("JPY",C672)),100,10000))</f>
        <v/>
      </c>
      <c r="Q672" s="14" t="str">
        <f aca="false">IF(OR(C672="",H672="",J672=""),"",ROUND((J672-H672)*P672*IF(D672="Short",-1,1),1))</f>
        <v/>
      </c>
      <c r="R672" s="14" t="str">
        <f aca="false">IF(OR(C672="",H672="",I672=""),"",ROUND(ABS(H672-I672)*P672,1))</f>
        <v/>
      </c>
      <c r="S672" s="15" t="str">
        <f aca="false">IF(OR(R672="",G672="",K672=""),"",R672*K672*G672)</f>
        <v/>
      </c>
      <c r="T672" s="15" t="str">
        <f aca="false">IF(OR(Q672="",G672="",K672=""),"",Q672*K672*G672)</f>
        <v/>
      </c>
      <c r="U672" s="15" t="str">
        <f aca="false">IF(T672="","",T672+N(L672)-N(M672))</f>
        <v/>
      </c>
      <c r="V672" s="16" t="str">
        <f aca="false">IF(OR(U672="",N(S672)=0),"",U672/S672)</f>
        <v/>
      </c>
      <c r="W672" s="13" t="str">
        <f aca="false">IF(U672="","",COUNT($U$7:U672))</f>
        <v/>
      </c>
      <c r="X672" s="17" t="str">
        <f aca="false">IF(U672="","",DATE(YEAR(IF(B672="",A672,B672)),MONTH(IF(B672="",A672,B672)),1))</f>
        <v/>
      </c>
      <c r="Y672" s="15" t="str">
        <f aca="false">IF(U672="","",N($C$3)+SUM($U$7:U672))</f>
        <v/>
      </c>
      <c r="Z672" s="15" t="str">
        <f aca="false">IF(Y672="","",Y672-MAX(N($C$3),MAX($Y$7:Y672)))</f>
        <v/>
      </c>
      <c r="AA672" s="13" t="str">
        <f aca="false">IF(U672="","",IF(U672&gt;0,"Win",IF(U672&lt;0,"Loss","Scratch")))</f>
        <v/>
      </c>
      <c r="AB672" s="18" t="e">
        <f aca="false">IF(W672="",NA(),W672)</f>
        <v>#N/A</v>
      </c>
      <c r="AC672" s="19" t="e">
        <f aca="false">IF(W672="",NA(),Y672)</f>
        <v>#N/A</v>
      </c>
    </row>
    <row r="673" customFormat="false" ht="15" hidden="false" customHeight="false" outlineLevel="0" collapsed="false">
      <c r="A673" s="10"/>
      <c r="B673" s="10"/>
      <c r="C673" s="7"/>
      <c r="D673" s="7"/>
      <c r="E673" s="7"/>
      <c r="F673" s="7"/>
      <c r="G673" s="11"/>
      <c r="H673" s="12"/>
      <c r="I673" s="12"/>
      <c r="J673" s="12"/>
      <c r="K673" s="5"/>
      <c r="L673" s="5"/>
      <c r="M673" s="5"/>
      <c r="N673" s="7"/>
      <c r="O673" s="7"/>
      <c r="P673" s="13" t="str">
        <f aca="false">IF(C673="","",IF(ISNUMBER(SEARCH("JPY",C673)),100,10000))</f>
        <v/>
      </c>
      <c r="Q673" s="14" t="str">
        <f aca="false">IF(OR(C673="",H673="",J673=""),"",ROUND((J673-H673)*P673*IF(D673="Short",-1,1),1))</f>
        <v/>
      </c>
      <c r="R673" s="14" t="str">
        <f aca="false">IF(OR(C673="",H673="",I673=""),"",ROUND(ABS(H673-I673)*P673,1))</f>
        <v/>
      </c>
      <c r="S673" s="15" t="str">
        <f aca="false">IF(OR(R673="",G673="",K673=""),"",R673*K673*G673)</f>
        <v/>
      </c>
      <c r="T673" s="15" t="str">
        <f aca="false">IF(OR(Q673="",G673="",K673=""),"",Q673*K673*G673)</f>
        <v/>
      </c>
      <c r="U673" s="15" t="str">
        <f aca="false">IF(T673="","",T673+N(L673)-N(M673))</f>
        <v/>
      </c>
      <c r="V673" s="16" t="str">
        <f aca="false">IF(OR(U673="",N(S673)=0),"",U673/S673)</f>
        <v/>
      </c>
      <c r="W673" s="13" t="str">
        <f aca="false">IF(U673="","",COUNT($U$7:U673))</f>
        <v/>
      </c>
      <c r="X673" s="17" t="str">
        <f aca="false">IF(U673="","",DATE(YEAR(IF(B673="",A673,B673)),MONTH(IF(B673="",A673,B673)),1))</f>
        <v/>
      </c>
      <c r="Y673" s="15" t="str">
        <f aca="false">IF(U673="","",N($C$3)+SUM($U$7:U673))</f>
        <v/>
      </c>
      <c r="Z673" s="15" t="str">
        <f aca="false">IF(Y673="","",Y673-MAX(N($C$3),MAX($Y$7:Y673)))</f>
        <v/>
      </c>
      <c r="AA673" s="13" t="str">
        <f aca="false">IF(U673="","",IF(U673&gt;0,"Win",IF(U673&lt;0,"Loss","Scratch")))</f>
        <v/>
      </c>
      <c r="AB673" s="18" t="e">
        <f aca="false">IF(W673="",NA(),W673)</f>
        <v>#N/A</v>
      </c>
      <c r="AC673" s="19" t="e">
        <f aca="false">IF(W673="",NA(),Y673)</f>
        <v>#N/A</v>
      </c>
    </row>
    <row r="674" customFormat="false" ht="15" hidden="false" customHeight="false" outlineLevel="0" collapsed="false">
      <c r="A674" s="10"/>
      <c r="B674" s="10"/>
      <c r="C674" s="7"/>
      <c r="D674" s="7"/>
      <c r="E674" s="7"/>
      <c r="F674" s="7"/>
      <c r="G674" s="11"/>
      <c r="H674" s="12"/>
      <c r="I674" s="12"/>
      <c r="J674" s="12"/>
      <c r="K674" s="5"/>
      <c r="L674" s="5"/>
      <c r="M674" s="5"/>
      <c r="N674" s="7"/>
      <c r="O674" s="7"/>
      <c r="P674" s="13" t="str">
        <f aca="false">IF(C674="","",IF(ISNUMBER(SEARCH("JPY",C674)),100,10000))</f>
        <v/>
      </c>
      <c r="Q674" s="14" t="str">
        <f aca="false">IF(OR(C674="",H674="",J674=""),"",ROUND((J674-H674)*P674*IF(D674="Short",-1,1),1))</f>
        <v/>
      </c>
      <c r="R674" s="14" t="str">
        <f aca="false">IF(OR(C674="",H674="",I674=""),"",ROUND(ABS(H674-I674)*P674,1))</f>
        <v/>
      </c>
      <c r="S674" s="15" t="str">
        <f aca="false">IF(OR(R674="",G674="",K674=""),"",R674*K674*G674)</f>
        <v/>
      </c>
      <c r="T674" s="15" t="str">
        <f aca="false">IF(OR(Q674="",G674="",K674=""),"",Q674*K674*G674)</f>
        <v/>
      </c>
      <c r="U674" s="15" t="str">
        <f aca="false">IF(T674="","",T674+N(L674)-N(M674))</f>
        <v/>
      </c>
      <c r="V674" s="16" t="str">
        <f aca="false">IF(OR(U674="",N(S674)=0),"",U674/S674)</f>
        <v/>
      </c>
      <c r="W674" s="13" t="str">
        <f aca="false">IF(U674="","",COUNT($U$7:U674))</f>
        <v/>
      </c>
      <c r="X674" s="17" t="str">
        <f aca="false">IF(U674="","",DATE(YEAR(IF(B674="",A674,B674)),MONTH(IF(B674="",A674,B674)),1))</f>
        <v/>
      </c>
      <c r="Y674" s="15" t="str">
        <f aca="false">IF(U674="","",N($C$3)+SUM($U$7:U674))</f>
        <v/>
      </c>
      <c r="Z674" s="15" t="str">
        <f aca="false">IF(Y674="","",Y674-MAX(N($C$3),MAX($Y$7:Y674)))</f>
        <v/>
      </c>
      <c r="AA674" s="13" t="str">
        <f aca="false">IF(U674="","",IF(U674&gt;0,"Win",IF(U674&lt;0,"Loss","Scratch")))</f>
        <v/>
      </c>
      <c r="AB674" s="18" t="e">
        <f aca="false">IF(W674="",NA(),W674)</f>
        <v>#N/A</v>
      </c>
      <c r="AC674" s="19" t="e">
        <f aca="false">IF(W674="",NA(),Y674)</f>
        <v>#N/A</v>
      </c>
    </row>
    <row r="675" customFormat="false" ht="15" hidden="false" customHeight="false" outlineLevel="0" collapsed="false">
      <c r="A675" s="10"/>
      <c r="B675" s="10"/>
      <c r="C675" s="7"/>
      <c r="D675" s="7"/>
      <c r="E675" s="7"/>
      <c r="F675" s="7"/>
      <c r="G675" s="11"/>
      <c r="H675" s="12"/>
      <c r="I675" s="12"/>
      <c r="J675" s="12"/>
      <c r="K675" s="5"/>
      <c r="L675" s="5"/>
      <c r="M675" s="5"/>
      <c r="N675" s="7"/>
      <c r="O675" s="7"/>
      <c r="P675" s="13" t="str">
        <f aca="false">IF(C675="","",IF(ISNUMBER(SEARCH("JPY",C675)),100,10000))</f>
        <v/>
      </c>
      <c r="Q675" s="14" t="str">
        <f aca="false">IF(OR(C675="",H675="",J675=""),"",ROUND((J675-H675)*P675*IF(D675="Short",-1,1),1))</f>
        <v/>
      </c>
      <c r="R675" s="14" t="str">
        <f aca="false">IF(OR(C675="",H675="",I675=""),"",ROUND(ABS(H675-I675)*P675,1))</f>
        <v/>
      </c>
      <c r="S675" s="15" t="str">
        <f aca="false">IF(OR(R675="",G675="",K675=""),"",R675*K675*G675)</f>
        <v/>
      </c>
      <c r="T675" s="15" t="str">
        <f aca="false">IF(OR(Q675="",G675="",K675=""),"",Q675*K675*G675)</f>
        <v/>
      </c>
      <c r="U675" s="15" t="str">
        <f aca="false">IF(T675="","",T675+N(L675)-N(M675))</f>
        <v/>
      </c>
      <c r="V675" s="16" t="str">
        <f aca="false">IF(OR(U675="",N(S675)=0),"",U675/S675)</f>
        <v/>
      </c>
      <c r="W675" s="13" t="str">
        <f aca="false">IF(U675="","",COUNT($U$7:U675))</f>
        <v/>
      </c>
      <c r="X675" s="17" t="str">
        <f aca="false">IF(U675="","",DATE(YEAR(IF(B675="",A675,B675)),MONTH(IF(B675="",A675,B675)),1))</f>
        <v/>
      </c>
      <c r="Y675" s="15" t="str">
        <f aca="false">IF(U675="","",N($C$3)+SUM($U$7:U675))</f>
        <v/>
      </c>
      <c r="Z675" s="15" t="str">
        <f aca="false">IF(Y675="","",Y675-MAX(N($C$3),MAX($Y$7:Y675)))</f>
        <v/>
      </c>
      <c r="AA675" s="13" t="str">
        <f aca="false">IF(U675="","",IF(U675&gt;0,"Win",IF(U675&lt;0,"Loss","Scratch")))</f>
        <v/>
      </c>
      <c r="AB675" s="18" t="e">
        <f aca="false">IF(W675="",NA(),W675)</f>
        <v>#N/A</v>
      </c>
      <c r="AC675" s="19" t="e">
        <f aca="false">IF(W675="",NA(),Y675)</f>
        <v>#N/A</v>
      </c>
    </row>
    <row r="676" customFormat="false" ht="15" hidden="false" customHeight="false" outlineLevel="0" collapsed="false">
      <c r="A676" s="10"/>
      <c r="B676" s="10"/>
      <c r="C676" s="7"/>
      <c r="D676" s="7"/>
      <c r="E676" s="7"/>
      <c r="F676" s="7"/>
      <c r="G676" s="11"/>
      <c r="H676" s="12"/>
      <c r="I676" s="12"/>
      <c r="J676" s="12"/>
      <c r="K676" s="5"/>
      <c r="L676" s="5"/>
      <c r="M676" s="5"/>
      <c r="N676" s="7"/>
      <c r="O676" s="7"/>
      <c r="P676" s="13" t="str">
        <f aca="false">IF(C676="","",IF(ISNUMBER(SEARCH("JPY",C676)),100,10000))</f>
        <v/>
      </c>
      <c r="Q676" s="14" t="str">
        <f aca="false">IF(OR(C676="",H676="",J676=""),"",ROUND((J676-H676)*P676*IF(D676="Short",-1,1),1))</f>
        <v/>
      </c>
      <c r="R676" s="14" t="str">
        <f aca="false">IF(OR(C676="",H676="",I676=""),"",ROUND(ABS(H676-I676)*P676,1))</f>
        <v/>
      </c>
      <c r="S676" s="15" t="str">
        <f aca="false">IF(OR(R676="",G676="",K676=""),"",R676*K676*G676)</f>
        <v/>
      </c>
      <c r="T676" s="15" t="str">
        <f aca="false">IF(OR(Q676="",G676="",K676=""),"",Q676*K676*G676)</f>
        <v/>
      </c>
      <c r="U676" s="15" t="str">
        <f aca="false">IF(T676="","",T676+N(L676)-N(M676))</f>
        <v/>
      </c>
      <c r="V676" s="16" t="str">
        <f aca="false">IF(OR(U676="",N(S676)=0),"",U676/S676)</f>
        <v/>
      </c>
      <c r="W676" s="13" t="str">
        <f aca="false">IF(U676="","",COUNT($U$7:U676))</f>
        <v/>
      </c>
      <c r="X676" s="17" t="str">
        <f aca="false">IF(U676="","",DATE(YEAR(IF(B676="",A676,B676)),MONTH(IF(B676="",A676,B676)),1))</f>
        <v/>
      </c>
      <c r="Y676" s="15" t="str">
        <f aca="false">IF(U676="","",N($C$3)+SUM($U$7:U676))</f>
        <v/>
      </c>
      <c r="Z676" s="15" t="str">
        <f aca="false">IF(Y676="","",Y676-MAX(N($C$3),MAX($Y$7:Y676)))</f>
        <v/>
      </c>
      <c r="AA676" s="13" t="str">
        <f aca="false">IF(U676="","",IF(U676&gt;0,"Win",IF(U676&lt;0,"Loss","Scratch")))</f>
        <v/>
      </c>
      <c r="AB676" s="18" t="e">
        <f aca="false">IF(W676="",NA(),W676)</f>
        <v>#N/A</v>
      </c>
      <c r="AC676" s="19" t="e">
        <f aca="false">IF(W676="",NA(),Y676)</f>
        <v>#N/A</v>
      </c>
    </row>
    <row r="677" customFormat="false" ht="15" hidden="false" customHeight="false" outlineLevel="0" collapsed="false">
      <c r="A677" s="10"/>
      <c r="B677" s="10"/>
      <c r="C677" s="7"/>
      <c r="D677" s="7"/>
      <c r="E677" s="7"/>
      <c r="F677" s="7"/>
      <c r="G677" s="11"/>
      <c r="H677" s="12"/>
      <c r="I677" s="12"/>
      <c r="J677" s="12"/>
      <c r="K677" s="5"/>
      <c r="L677" s="5"/>
      <c r="M677" s="5"/>
      <c r="N677" s="7"/>
      <c r="O677" s="7"/>
      <c r="P677" s="13" t="str">
        <f aca="false">IF(C677="","",IF(ISNUMBER(SEARCH("JPY",C677)),100,10000))</f>
        <v/>
      </c>
      <c r="Q677" s="14" t="str">
        <f aca="false">IF(OR(C677="",H677="",J677=""),"",ROUND((J677-H677)*P677*IF(D677="Short",-1,1),1))</f>
        <v/>
      </c>
      <c r="R677" s="14" t="str">
        <f aca="false">IF(OR(C677="",H677="",I677=""),"",ROUND(ABS(H677-I677)*P677,1))</f>
        <v/>
      </c>
      <c r="S677" s="15" t="str">
        <f aca="false">IF(OR(R677="",G677="",K677=""),"",R677*K677*G677)</f>
        <v/>
      </c>
      <c r="T677" s="15" t="str">
        <f aca="false">IF(OR(Q677="",G677="",K677=""),"",Q677*K677*G677)</f>
        <v/>
      </c>
      <c r="U677" s="15" t="str">
        <f aca="false">IF(T677="","",T677+N(L677)-N(M677))</f>
        <v/>
      </c>
      <c r="V677" s="16" t="str">
        <f aca="false">IF(OR(U677="",N(S677)=0),"",U677/S677)</f>
        <v/>
      </c>
      <c r="W677" s="13" t="str">
        <f aca="false">IF(U677="","",COUNT($U$7:U677))</f>
        <v/>
      </c>
      <c r="X677" s="17" t="str">
        <f aca="false">IF(U677="","",DATE(YEAR(IF(B677="",A677,B677)),MONTH(IF(B677="",A677,B677)),1))</f>
        <v/>
      </c>
      <c r="Y677" s="15" t="str">
        <f aca="false">IF(U677="","",N($C$3)+SUM($U$7:U677))</f>
        <v/>
      </c>
      <c r="Z677" s="15" t="str">
        <f aca="false">IF(Y677="","",Y677-MAX(N($C$3),MAX($Y$7:Y677)))</f>
        <v/>
      </c>
      <c r="AA677" s="13" t="str">
        <f aca="false">IF(U677="","",IF(U677&gt;0,"Win",IF(U677&lt;0,"Loss","Scratch")))</f>
        <v/>
      </c>
      <c r="AB677" s="18" t="e">
        <f aca="false">IF(W677="",NA(),W677)</f>
        <v>#N/A</v>
      </c>
      <c r="AC677" s="19" t="e">
        <f aca="false">IF(W677="",NA(),Y677)</f>
        <v>#N/A</v>
      </c>
    </row>
    <row r="678" customFormat="false" ht="15" hidden="false" customHeight="false" outlineLevel="0" collapsed="false">
      <c r="A678" s="10"/>
      <c r="B678" s="10"/>
      <c r="C678" s="7"/>
      <c r="D678" s="7"/>
      <c r="E678" s="7"/>
      <c r="F678" s="7"/>
      <c r="G678" s="11"/>
      <c r="H678" s="12"/>
      <c r="I678" s="12"/>
      <c r="J678" s="12"/>
      <c r="K678" s="5"/>
      <c r="L678" s="5"/>
      <c r="M678" s="5"/>
      <c r="N678" s="7"/>
      <c r="O678" s="7"/>
      <c r="P678" s="13" t="str">
        <f aca="false">IF(C678="","",IF(ISNUMBER(SEARCH("JPY",C678)),100,10000))</f>
        <v/>
      </c>
      <c r="Q678" s="14" t="str">
        <f aca="false">IF(OR(C678="",H678="",J678=""),"",ROUND((J678-H678)*P678*IF(D678="Short",-1,1),1))</f>
        <v/>
      </c>
      <c r="R678" s="14" t="str">
        <f aca="false">IF(OR(C678="",H678="",I678=""),"",ROUND(ABS(H678-I678)*P678,1))</f>
        <v/>
      </c>
      <c r="S678" s="15" t="str">
        <f aca="false">IF(OR(R678="",G678="",K678=""),"",R678*K678*G678)</f>
        <v/>
      </c>
      <c r="T678" s="15" t="str">
        <f aca="false">IF(OR(Q678="",G678="",K678=""),"",Q678*K678*G678)</f>
        <v/>
      </c>
      <c r="U678" s="15" t="str">
        <f aca="false">IF(T678="","",T678+N(L678)-N(M678))</f>
        <v/>
      </c>
      <c r="V678" s="16" t="str">
        <f aca="false">IF(OR(U678="",N(S678)=0),"",U678/S678)</f>
        <v/>
      </c>
      <c r="W678" s="13" t="str">
        <f aca="false">IF(U678="","",COUNT($U$7:U678))</f>
        <v/>
      </c>
      <c r="X678" s="17" t="str">
        <f aca="false">IF(U678="","",DATE(YEAR(IF(B678="",A678,B678)),MONTH(IF(B678="",A678,B678)),1))</f>
        <v/>
      </c>
      <c r="Y678" s="15" t="str">
        <f aca="false">IF(U678="","",N($C$3)+SUM($U$7:U678))</f>
        <v/>
      </c>
      <c r="Z678" s="15" t="str">
        <f aca="false">IF(Y678="","",Y678-MAX(N($C$3),MAX($Y$7:Y678)))</f>
        <v/>
      </c>
      <c r="AA678" s="13" t="str">
        <f aca="false">IF(U678="","",IF(U678&gt;0,"Win",IF(U678&lt;0,"Loss","Scratch")))</f>
        <v/>
      </c>
      <c r="AB678" s="18" t="e">
        <f aca="false">IF(W678="",NA(),W678)</f>
        <v>#N/A</v>
      </c>
      <c r="AC678" s="19" t="e">
        <f aca="false">IF(W678="",NA(),Y678)</f>
        <v>#N/A</v>
      </c>
    </row>
    <row r="679" customFormat="false" ht="15" hidden="false" customHeight="false" outlineLevel="0" collapsed="false">
      <c r="A679" s="10"/>
      <c r="B679" s="10"/>
      <c r="C679" s="7"/>
      <c r="D679" s="7"/>
      <c r="E679" s="7"/>
      <c r="F679" s="7"/>
      <c r="G679" s="11"/>
      <c r="H679" s="12"/>
      <c r="I679" s="12"/>
      <c r="J679" s="12"/>
      <c r="K679" s="5"/>
      <c r="L679" s="5"/>
      <c r="M679" s="5"/>
      <c r="N679" s="7"/>
      <c r="O679" s="7"/>
      <c r="P679" s="13" t="str">
        <f aca="false">IF(C679="","",IF(ISNUMBER(SEARCH("JPY",C679)),100,10000))</f>
        <v/>
      </c>
      <c r="Q679" s="14" t="str">
        <f aca="false">IF(OR(C679="",H679="",J679=""),"",ROUND((J679-H679)*P679*IF(D679="Short",-1,1),1))</f>
        <v/>
      </c>
      <c r="R679" s="14" t="str">
        <f aca="false">IF(OR(C679="",H679="",I679=""),"",ROUND(ABS(H679-I679)*P679,1))</f>
        <v/>
      </c>
      <c r="S679" s="15" t="str">
        <f aca="false">IF(OR(R679="",G679="",K679=""),"",R679*K679*G679)</f>
        <v/>
      </c>
      <c r="T679" s="15" t="str">
        <f aca="false">IF(OR(Q679="",G679="",K679=""),"",Q679*K679*G679)</f>
        <v/>
      </c>
      <c r="U679" s="15" t="str">
        <f aca="false">IF(T679="","",T679+N(L679)-N(M679))</f>
        <v/>
      </c>
      <c r="V679" s="16" t="str">
        <f aca="false">IF(OR(U679="",N(S679)=0),"",U679/S679)</f>
        <v/>
      </c>
      <c r="W679" s="13" t="str">
        <f aca="false">IF(U679="","",COUNT($U$7:U679))</f>
        <v/>
      </c>
      <c r="X679" s="17" t="str">
        <f aca="false">IF(U679="","",DATE(YEAR(IF(B679="",A679,B679)),MONTH(IF(B679="",A679,B679)),1))</f>
        <v/>
      </c>
      <c r="Y679" s="15" t="str">
        <f aca="false">IF(U679="","",N($C$3)+SUM($U$7:U679))</f>
        <v/>
      </c>
      <c r="Z679" s="15" t="str">
        <f aca="false">IF(Y679="","",Y679-MAX(N($C$3),MAX($Y$7:Y679)))</f>
        <v/>
      </c>
      <c r="AA679" s="13" t="str">
        <f aca="false">IF(U679="","",IF(U679&gt;0,"Win",IF(U679&lt;0,"Loss","Scratch")))</f>
        <v/>
      </c>
      <c r="AB679" s="18" t="e">
        <f aca="false">IF(W679="",NA(),W679)</f>
        <v>#N/A</v>
      </c>
      <c r="AC679" s="19" t="e">
        <f aca="false">IF(W679="",NA(),Y679)</f>
        <v>#N/A</v>
      </c>
    </row>
    <row r="680" customFormat="false" ht="15" hidden="false" customHeight="false" outlineLevel="0" collapsed="false">
      <c r="A680" s="10"/>
      <c r="B680" s="10"/>
      <c r="C680" s="7"/>
      <c r="D680" s="7"/>
      <c r="E680" s="7"/>
      <c r="F680" s="7"/>
      <c r="G680" s="11"/>
      <c r="H680" s="12"/>
      <c r="I680" s="12"/>
      <c r="J680" s="12"/>
      <c r="K680" s="5"/>
      <c r="L680" s="5"/>
      <c r="M680" s="5"/>
      <c r="N680" s="7"/>
      <c r="O680" s="7"/>
      <c r="P680" s="13" t="str">
        <f aca="false">IF(C680="","",IF(ISNUMBER(SEARCH("JPY",C680)),100,10000))</f>
        <v/>
      </c>
      <c r="Q680" s="14" t="str">
        <f aca="false">IF(OR(C680="",H680="",J680=""),"",ROUND((J680-H680)*P680*IF(D680="Short",-1,1),1))</f>
        <v/>
      </c>
      <c r="R680" s="14" t="str">
        <f aca="false">IF(OR(C680="",H680="",I680=""),"",ROUND(ABS(H680-I680)*P680,1))</f>
        <v/>
      </c>
      <c r="S680" s="15" t="str">
        <f aca="false">IF(OR(R680="",G680="",K680=""),"",R680*K680*G680)</f>
        <v/>
      </c>
      <c r="T680" s="15" t="str">
        <f aca="false">IF(OR(Q680="",G680="",K680=""),"",Q680*K680*G680)</f>
        <v/>
      </c>
      <c r="U680" s="15" t="str">
        <f aca="false">IF(T680="","",T680+N(L680)-N(M680))</f>
        <v/>
      </c>
      <c r="V680" s="16" t="str">
        <f aca="false">IF(OR(U680="",N(S680)=0),"",U680/S680)</f>
        <v/>
      </c>
      <c r="W680" s="13" t="str">
        <f aca="false">IF(U680="","",COUNT($U$7:U680))</f>
        <v/>
      </c>
      <c r="X680" s="17" t="str">
        <f aca="false">IF(U680="","",DATE(YEAR(IF(B680="",A680,B680)),MONTH(IF(B680="",A680,B680)),1))</f>
        <v/>
      </c>
      <c r="Y680" s="15" t="str">
        <f aca="false">IF(U680="","",N($C$3)+SUM($U$7:U680))</f>
        <v/>
      </c>
      <c r="Z680" s="15" t="str">
        <f aca="false">IF(Y680="","",Y680-MAX(N($C$3),MAX($Y$7:Y680)))</f>
        <v/>
      </c>
      <c r="AA680" s="13" t="str">
        <f aca="false">IF(U680="","",IF(U680&gt;0,"Win",IF(U680&lt;0,"Loss","Scratch")))</f>
        <v/>
      </c>
      <c r="AB680" s="18" t="e">
        <f aca="false">IF(W680="",NA(),W680)</f>
        <v>#N/A</v>
      </c>
      <c r="AC680" s="19" t="e">
        <f aca="false">IF(W680="",NA(),Y680)</f>
        <v>#N/A</v>
      </c>
    </row>
    <row r="681" customFormat="false" ht="15" hidden="false" customHeight="false" outlineLevel="0" collapsed="false">
      <c r="A681" s="10"/>
      <c r="B681" s="10"/>
      <c r="C681" s="7"/>
      <c r="D681" s="7"/>
      <c r="E681" s="7"/>
      <c r="F681" s="7"/>
      <c r="G681" s="11"/>
      <c r="H681" s="12"/>
      <c r="I681" s="12"/>
      <c r="J681" s="12"/>
      <c r="K681" s="5"/>
      <c r="L681" s="5"/>
      <c r="M681" s="5"/>
      <c r="N681" s="7"/>
      <c r="O681" s="7"/>
      <c r="P681" s="13" t="str">
        <f aca="false">IF(C681="","",IF(ISNUMBER(SEARCH("JPY",C681)),100,10000))</f>
        <v/>
      </c>
      <c r="Q681" s="14" t="str">
        <f aca="false">IF(OR(C681="",H681="",J681=""),"",ROUND((J681-H681)*P681*IF(D681="Short",-1,1),1))</f>
        <v/>
      </c>
      <c r="R681" s="14" t="str">
        <f aca="false">IF(OR(C681="",H681="",I681=""),"",ROUND(ABS(H681-I681)*P681,1))</f>
        <v/>
      </c>
      <c r="S681" s="15" t="str">
        <f aca="false">IF(OR(R681="",G681="",K681=""),"",R681*K681*G681)</f>
        <v/>
      </c>
      <c r="T681" s="15" t="str">
        <f aca="false">IF(OR(Q681="",G681="",K681=""),"",Q681*K681*G681)</f>
        <v/>
      </c>
      <c r="U681" s="15" t="str">
        <f aca="false">IF(T681="","",T681+N(L681)-N(M681))</f>
        <v/>
      </c>
      <c r="V681" s="16" t="str">
        <f aca="false">IF(OR(U681="",N(S681)=0),"",U681/S681)</f>
        <v/>
      </c>
      <c r="W681" s="13" t="str">
        <f aca="false">IF(U681="","",COUNT($U$7:U681))</f>
        <v/>
      </c>
      <c r="X681" s="17" t="str">
        <f aca="false">IF(U681="","",DATE(YEAR(IF(B681="",A681,B681)),MONTH(IF(B681="",A681,B681)),1))</f>
        <v/>
      </c>
      <c r="Y681" s="15" t="str">
        <f aca="false">IF(U681="","",N($C$3)+SUM($U$7:U681))</f>
        <v/>
      </c>
      <c r="Z681" s="15" t="str">
        <f aca="false">IF(Y681="","",Y681-MAX(N($C$3),MAX($Y$7:Y681)))</f>
        <v/>
      </c>
      <c r="AA681" s="13" t="str">
        <f aca="false">IF(U681="","",IF(U681&gt;0,"Win",IF(U681&lt;0,"Loss","Scratch")))</f>
        <v/>
      </c>
      <c r="AB681" s="18" t="e">
        <f aca="false">IF(W681="",NA(),W681)</f>
        <v>#N/A</v>
      </c>
      <c r="AC681" s="19" t="e">
        <f aca="false">IF(W681="",NA(),Y681)</f>
        <v>#N/A</v>
      </c>
    </row>
    <row r="682" customFormat="false" ht="15" hidden="false" customHeight="false" outlineLevel="0" collapsed="false">
      <c r="A682" s="10"/>
      <c r="B682" s="10"/>
      <c r="C682" s="7"/>
      <c r="D682" s="7"/>
      <c r="E682" s="7"/>
      <c r="F682" s="7"/>
      <c r="G682" s="11"/>
      <c r="H682" s="12"/>
      <c r="I682" s="12"/>
      <c r="J682" s="12"/>
      <c r="K682" s="5"/>
      <c r="L682" s="5"/>
      <c r="M682" s="5"/>
      <c r="N682" s="7"/>
      <c r="O682" s="7"/>
      <c r="P682" s="13" t="str">
        <f aca="false">IF(C682="","",IF(ISNUMBER(SEARCH("JPY",C682)),100,10000))</f>
        <v/>
      </c>
      <c r="Q682" s="14" t="str">
        <f aca="false">IF(OR(C682="",H682="",J682=""),"",ROUND((J682-H682)*P682*IF(D682="Short",-1,1),1))</f>
        <v/>
      </c>
      <c r="R682" s="14" t="str">
        <f aca="false">IF(OR(C682="",H682="",I682=""),"",ROUND(ABS(H682-I682)*P682,1))</f>
        <v/>
      </c>
      <c r="S682" s="15" t="str">
        <f aca="false">IF(OR(R682="",G682="",K682=""),"",R682*K682*G682)</f>
        <v/>
      </c>
      <c r="T682" s="15" t="str">
        <f aca="false">IF(OR(Q682="",G682="",K682=""),"",Q682*K682*G682)</f>
        <v/>
      </c>
      <c r="U682" s="15" t="str">
        <f aca="false">IF(T682="","",T682+N(L682)-N(M682))</f>
        <v/>
      </c>
      <c r="V682" s="16" t="str">
        <f aca="false">IF(OR(U682="",N(S682)=0),"",U682/S682)</f>
        <v/>
      </c>
      <c r="W682" s="13" t="str">
        <f aca="false">IF(U682="","",COUNT($U$7:U682))</f>
        <v/>
      </c>
      <c r="X682" s="17" t="str">
        <f aca="false">IF(U682="","",DATE(YEAR(IF(B682="",A682,B682)),MONTH(IF(B682="",A682,B682)),1))</f>
        <v/>
      </c>
      <c r="Y682" s="15" t="str">
        <f aca="false">IF(U682="","",N($C$3)+SUM($U$7:U682))</f>
        <v/>
      </c>
      <c r="Z682" s="15" t="str">
        <f aca="false">IF(Y682="","",Y682-MAX(N($C$3),MAX($Y$7:Y682)))</f>
        <v/>
      </c>
      <c r="AA682" s="13" t="str">
        <f aca="false">IF(U682="","",IF(U682&gt;0,"Win",IF(U682&lt;0,"Loss","Scratch")))</f>
        <v/>
      </c>
      <c r="AB682" s="18" t="e">
        <f aca="false">IF(W682="",NA(),W682)</f>
        <v>#N/A</v>
      </c>
      <c r="AC682" s="19" t="e">
        <f aca="false">IF(W682="",NA(),Y682)</f>
        <v>#N/A</v>
      </c>
    </row>
    <row r="683" customFormat="false" ht="15" hidden="false" customHeight="false" outlineLevel="0" collapsed="false">
      <c r="A683" s="10"/>
      <c r="B683" s="10"/>
      <c r="C683" s="7"/>
      <c r="D683" s="7"/>
      <c r="E683" s="7"/>
      <c r="F683" s="7"/>
      <c r="G683" s="11"/>
      <c r="H683" s="12"/>
      <c r="I683" s="12"/>
      <c r="J683" s="12"/>
      <c r="K683" s="5"/>
      <c r="L683" s="5"/>
      <c r="M683" s="5"/>
      <c r="N683" s="7"/>
      <c r="O683" s="7"/>
      <c r="P683" s="13" t="str">
        <f aca="false">IF(C683="","",IF(ISNUMBER(SEARCH("JPY",C683)),100,10000))</f>
        <v/>
      </c>
      <c r="Q683" s="14" t="str">
        <f aca="false">IF(OR(C683="",H683="",J683=""),"",ROUND((J683-H683)*P683*IF(D683="Short",-1,1),1))</f>
        <v/>
      </c>
      <c r="R683" s="14" t="str">
        <f aca="false">IF(OR(C683="",H683="",I683=""),"",ROUND(ABS(H683-I683)*P683,1))</f>
        <v/>
      </c>
      <c r="S683" s="15" t="str">
        <f aca="false">IF(OR(R683="",G683="",K683=""),"",R683*K683*G683)</f>
        <v/>
      </c>
      <c r="T683" s="15" t="str">
        <f aca="false">IF(OR(Q683="",G683="",K683=""),"",Q683*K683*G683)</f>
        <v/>
      </c>
      <c r="U683" s="15" t="str">
        <f aca="false">IF(T683="","",T683+N(L683)-N(M683))</f>
        <v/>
      </c>
      <c r="V683" s="16" t="str">
        <f aca="false">IF(OR(U683="",N(S683)=0),"",U683/S683)</f>
        <v/>
      </c>
      <c r="W683" s="13" t="str">
        <f aca="false">IF(U683="","",COUNT($U$7:U683))</f>
        <v/>
      </c>
      <c r="X683" s="17" t="str">
        <f aca="false">IF(U683="","",DATE(YEAR(IF(B683="",A683,B683)),MONTH(IF(B683="",A683,B683)),1))</f>
        <v/>
      </c>
      <c r="Y683" s="15" t="str">
        <f aca="false">IF(U683="","",N($C$3)+SUM($U$7:U683))</f>
        <v/>
      </c>
      <c r="Z683" s="15" t="str">
        <f aca="false">IF(Y683="","",Y683-MAX(N($C$3),MAX($Y$7:Y683)))</f>
        <v/>
      </c>
      <c r="AA683" s="13" t="str">
        <f aca="false">IF(U683="","",IF(U683&gt;0,"Win",IF(U683&lt;0,"Loss","Scratch")))</f>
        <v/>
      </c>
      <c r="AB683" s="18" t="e">
        <f aca="false">IF(W683="",NA(),W683)</f>
        <v>#N/A</v>
      </c>
      <c r="AC683" s="19" t="e">
        <f aca="false">IF(W683="",NA(),Y683)</f>
        <v>#N/A</v>
      </c>
    </row>
    <row r="684" customFormat="false" ht="15" hidden="false" customHeight="false" outlineLevel="0" collapsed="false">
      <c r="A684" s="10"/>
      <c r="B684" s="10"/>
      <c r="C684" s="7"/>
      <c r="D684" s="7"/>
      <c r="E684" s="7"/>
      <c r="F684" s="7"/>
      <c r="G684" s="11"/>
      <c r="H684" s="12"/>
      <c r="I684" s="12"/>
      <c r="J684" s="12"/>
      <c r="K684" s="5"/>
      <c r="L684" s="5"/>
      <c r="M684" s="5"/>
      <c r="N684" s="7"/>
      <c r="O684" s="7"/>
      <c r="P684" s="13" t="str">
        <f aca="false">IF(C684="","",IF(ISNUMBER(SEARCH("JPY",C684)),100,10000))</f>
        <v/>
      </c>
      <c r="Q684" s="14" t="str">
        <f aca="false">IF(OR(C684="",H684="",J684=""),"",ROUND((J684-H684)*P684*IF(D684="Short",-1,1),1))</f>
        <v/>
      </c>
      <c r="R684" s="14" t="str">
        <f aca="false">IF(OR(C684="",H684="",I684=""),"",ROUND(ABS(H684-I684)*P684,1))</f>
        <v/>
      </c>
      <c r="S684" s="15" t="str">
        <f aca="false">IF(OR(R684="",G684="",K684=""),"",R684*K684*G684)</f>
        <v/>
      </c>
      <c r="T684" s="15" t="str">
        <f aca="false">IF(OR(Q684="",G684="",K684=""),"",Q684*K684*G684)</f>
        <v/>
      </c>
      <c r="U684" s="15" t="str">
        <f aca="false">IF(T684="","",T684+N(L684)-N(M684))</f>
        <v/>
      </c>
      <c r="V684" s="16" t="str">
        <f aca="false">IF(OR(U684="",N(S684)=0),"",U684/S684)</f>
        <v/>
      </c>
      <c r="W684" s="13" t="str">
        <f aca="false">IF(U684="","",COUNT($U$7:U684))</f>
        <v/>
      </c>
      <c r="X684" s="17" t="str">
        <f aca="false">IF(U684="","",DATE(YEAR(IF(B684="",A684,B684)),MONTH(IF(B684="",A684,B684)),1))</f>
        <v/>
      </c>
      <c r="Y684" s="15" t="str">
        <f aca="false">IF(U684="","",N($C$3)+SUM($U$7:U684))</f>
        <v/>
      </c>
      <c r="Z684" s="15" t="str">
        <f aca="false">IF(Y684="","",Y684-MAX(N($C$3),MAX($Y$7:Y684)))</f>
        <v/>
      </c>
      <c r="AA684" s="13" t="str">
        <f aca="false">IF(U684="","",IF(U684&gt;0,"Win",IF(U684&lt;0,"Loss","Scratch")))</f>
        <v/>
      </c>
      <c r="AB684" s="18" t="e">
        <f aca="false">IF(W684="",NA(),W684)</f>
        <v>#N/A</v>
      </c>
      <c r="AC684" s="19" t="e">
        <f aca="false">IF(W684="",NA(),Y684)</f>
        <v>#N/A</v>
      </c>
    </row>
    <row r="685" customFormat="false" ht="15" hidden="false" customHeight="false" outlineLevel="0" collapsed="false">
      <c r="A685" s="10"/>
      <c r="B685" s="10"/>
      <c r="C685" s="7"/>
      <c r="D685" s="7"/>
      <c r="E685" s="7"/>
      <c r="F685" s="7"/>
      <c r="G685" s="11"/>
      <c r="H685" s="12"/>
      <c r="I685" s="12"/>
      <c r="J685" s="12"/>
      <c r="K685" s="5"/>
      <c r="L685" s="5"/>
      <c r="M685" s="5"/>
      <c r="N685" s="7"/>
      <c r="O685" s="7"/>
      <c r="P685" s="13" t="str">
        <f aca="false">IF(C685="","",IF(ISNUMBER(SEARCH("JPY",C685)),100,10000))</f>
        <v/>
      </c>
      <c r="Q685" s="14" t="str">
        <f aca="false">IF(OR(C685="",H685="",J685=""),"",ROUND((J685-H685)*P685*IF(D685="Short",-1,1),1))</f>
        <v/>
      </c>
      <c r="R685" s="14" t="str">
        <f aca="false">IF(OR(C685="",H685="",I685=""),"",ROUND(ABS(H685-I685)*P685,1))</f>
        <v/>
      </c>
      <c r="S685" s="15" t="str">
        <f aca="false">IF(OR(R685="",G685="",K685=""),"",R685*K685*G685)</f>
        <v/>
      </c>
      <c r="T685" s="15" t="str">
        <f aca="false">IF(OR(Q685="",G685="",K685=""),"",Q685*K685*G685)</f>
        <v/>
      </c>
      <c r="U685" s="15" t="str">
        <f aca="false">IF(T685="","",T685+N(L685)-N(M685))</f>
        <v/>
      </c>
      <c r="V685" s="16" t="str">
        <f aca="false">IF(OR(U685="",N(S685)=0),"",U685/S685)</f>
        <v/>
      </c>
      <c r="W685" s="13" t="str">
        <f aca="false">IF(U685="","",COUNT($U$7:U685))</f>
        <v/>
      </c>
      <c r="X685" s="17" t="str">
        <f aca="false">IF(U685="","",DATE(YEAR(IF(B685="",A685,B685)),MONTH(IF(B685="",A685,B685)),1))</f>
        <v/>
      </c>
      <c r="Y685" s="15" t="str">
        <f aca="false">IF(U685="","",N($C$3)+SUM($U$7:U685))</f>
        <v/>
      </c>
      <c r="Z685" s="15" t="str">
        <f aca="false">IF(Y685="","",Y685-MAX(N($C$3),MAX($Y$7:Y685)))</f>
        <v/>
      </c>
      <c r="AA685" s="13" t="str">
        <f aca="false">IF(U685="","",IF(U685&gt;0,"Win",IF(U685&lt;0,"Loss","Scratch")))</f>
        <v/>
      </c>
      <c r="AB685" s="18" t="e">
        <f aca="false">IF(W685="",NA(),W685)</f>
        <v>#N/A</v>
      </c>
      <c r="AC685" s="19" t="e">
        <f aca="false">IF(W685="",NA(),Y685)</f>
        <v>#N/A</v>
      </c>
    </row>
    <row r="686" customFormat="false" ht="15" hidden="false" customHeight="false" outlineLevel="0" collapsed="false">
      <c r="A686" s="10"/>
      <c r="B686" s="10"/>
      <c r="C686" s="7"/>
      <c r="D686" s="7"/>
      <c r="E686" s="7"/>
      <c r="F686" s="7"/>
      <c r="G686" s="11"/>
      <c r="H686" s="12"/>
      <c r="I686" s="12"/>
      <c r="J686" s="12"/>
      <c r="K686" s="5"/>
      <c r="L686" s="5"/>
      <c r="M686" s="5"/>
      <c r="N686" s="7"/>
      <c r="O686" s="7"/>
      <c r="P686" s="13" t="str">
        <f aca="false">IF(C686="","",IF(ISNUMBER(SEARCH("JPY",C686)),100,10000))</f>
        <v/>
      </c>
      <c r="Q686" s="14" t="str">
        <f aca="false">IF(OR(C686="",H686="",J686=""),"",ROUND((J686-H686)*P686*IF(D686="Short",-1,1),1))</f>
        <v/>
      </c>
      <c r="R686" s="14" t="str">
        <f aca="false">IF(OR(C686="",H686="",I686=""),"",ROUND(ABS(H686-I686)*P686,1))</f>
        <v/>
      </c>
      <c r="S686" s="15" t="str">
        <f aca="false">IF(OR(R686="",G686="",K686=""),"",R686*K686*G686)</f>
        <v/>
      </c>
      <c r="T686" s="15" t="str">
        <f aca="false">IF(OR(Q686="",G686="",K686=""),"",Q686*K686*G686)</f>
        <v/>
      </c>
      <c r="U686" s="15" t="str">
        <f aca="false">IF(T686="","",T686+N(L686)-N(M686))</f>
        <v/>
      </c>
      <c r="V686" s="16" t="str">
        <f aca="false">IF(OR(U686="",N(S686)=0),"",U686/S686)</f>
        <v/>
      </c>
      <c r="W686" s="13" t="str">
        <f aca="false">IF(U686="","",COUNT($U$7:U686))</f>
        <v/>
      </c>
      <c r="X686" s="17" t="str">
        <f aca="false">IF(U686="","",DATE(YEAR(IF(B686="",A686,B686)),MONTH(IF(B686="",A686,B686)),1))</f>
        <v/>
      </c>
      <c r="Y686" s="15" t="str">
        <f aca="false">IF(U686="","",N($C$3)+SUM($U$7:U686))</f>
        <v/>
      </c>
      <c r="Z686" s="15" t="str">
        <f aca="false">IF(Y686="","",Y686-MAX(N($C$3),MAX($Y$7:Y686)))</f>
        <v/>
      </c>
      <c r="AA686" s="13" t="str">
        <f aca="false">IF(U686="","",IF(U686&gt;0,"Win",IF(U686&lt;0,"Loss","Scratch")))</f>
        <v/>
      </c>
      <c r="AB686" s="18" t="e">
        <f aca="false">IF(W686="",NA(),W686)</f>
        <v>#N/A</v>
      </c>
      <c r="AC686" s="19" t="e">
        <f aca="false">IF(W686="",NA(),Y686)</f>
        <v>#N/A</v>
      </c>
    </row>
    <row r="687" customFormat="false" ht="15" hidden="false" customHeight="false" outlineLevel="0" collapsed="false">
      <c r="A687" s="10"/>
      <c r="B687" s="10"/>
      <c r="C687" s="7"/>
      <c r="D687" s="7"/>
      <c r="E687" s="7"/>
      <c r="F687" s="7"/>
      <c r="G687" s="11"/>
      <c r="H687" s="12"/>
      <c r="I687" s="12"/>
      <c r="J687" s="12"/>
      <c r="K687" s="5"/>
      <c r="L687" s="5"/>
      <c r="M687" s="5"/>
      <c r="N687" s="7"/>
      <c r="O687" s="7"/>
      <c r="P687" s="13" t="str">
        <f aca="false">IF(C687="","",IF(ISNUMBER(SEARCH("JPY",C687)),100,10000))</f>
        <v/>
      </c>
      <c r="Q687" s="14" t="str">
        <f aca="false">IF(OR(C687="",H687="",J687=""),"",ROUND((J687-H687)*P687*IF(D687="Short",-1,1),1))</f>
        <v/>
      </c>
      <c r="R687" s="14" t="str">
        <f aca="false">IF(OR(C687="",H687="",I687=""),"",ROUND(ABS(H687-I687)*P687,1))</f>
        <v/>
      </c>
      <c r="S687" s="15" t="str">
        <f aca="false">IF(OR(R687="",G687="",K687=""),"",R687*K687*G687)</f>
        <v/>
      </c>
      <c r="T687" s="15" t="str">
        <f aca="false">IF(OR(Q687="",G687="",K687=""),"",Q687*K687*G687)</f>
        <v/>
      </c>
      <c r="U687" s="15" t="str">
        <f aca="false">IF(T687="","",T687+N(L687)-N(M687))</f>
        <v/>
      </c>
      <c r="V687" s="16" t="str">
        <f aca="false">IF(OR(U687="",N(S687)=0),"",U687/S687)</f>
        <v/>
      </c>
      <c r="W687" s="13" t="str">
        <f aca="false">IF(U687="","",COUNT($U$7:U687))</f>
        <v/>
      </c>
      <c r="X687" s="17" t="str">
        <f aca="false">IF(U687="","",DATE(YEAR(IF(B687="",A687,B687)),MONTH(IF(B687="",A687,B687)),1))</f>
        <v/>
      </c>
      <c r="Y687" s="15" t="str">
        <f aca="false">IF(U687="","",N($C$3)+SUM($U$7:U687))</f>
        <v/>
      </c>
      <c r="Z687" s="15" t="str">
        <f aca="false">IF(Y687="","",Y687-MAX(N($C$3),MAX($Y$7:Y687)))</f>
        <v/>
      </c>
      <c r="AA687" s="13" t="str">
        <f aca="false">IF(U687="","",IF(U687&gt;0,"Win",IF(U687&lt;0,"Loss","Scratch")))</f>
        <v/>
      </c>
      <c r="AB687" s="18" t="e">
        <f aca="false">IF(W687="",NA(),W687)</f>
        <v>#N/A</v>
      </c>
      <c r="AC687" s="19" t="e">
        <f aca="false">IF(W687="",NA(),Y687)</f>
        <v>#N/A</v>
      </c>
    </row>
    <row r="688" customFormat="false" ht="15" hidden="false" customHeight="false" outlineLevel="0" collapsed="false">
      <c r="A688" s="10"/>
      <c r="B688" s="10"/>
      <c r="C688" s="7"/>
      <c r="D688" s="7"/>
      <c r="E688" s="7"/>
      <c r="F688" s="7"/>
      <c r="G688" s="11"/>
      <c r="H688" s="12"/>
      <c r="I688" s="12"/>
      <c r="J688" s="12"/>
      <c r="K688" s="5"/>
      <c r="L688" s="5"/>
      <c r="M688" s="5"/>
      <c r="N688" s="7"/>
      <c r="O688" s="7"/>
      <c r="P688" s="13" t="str">
        <f aca="false">IF(C688="","",IF(ISNUMBER(SEARCH("JPY",C688)),100,10000))</f>
        <v/>
      </c>
      <c r="Q688" s="14" t="str">
        <f aca="false">IF(OR(C688="",H688="",J688=""),"",ROUND((J688-H688)*P688*IF(D688="Short",-1,1),1))</f>
        <v/>
      </c>
      <c r="R688" s="14" t="str">
        <f aca="false">IF(OR(C688="",H688="",I688=""),"",ROUND(ABS(H688-I688)*P688,1))</f>
        <v/>
      </c>
      <c r="S688" s="15" t="str">
        <f aca="false">IF(OR(R688="",G688="",K688=""),"",R688*K688*G688)</f>
        <v/>
      </c>
      <c r="T688" s="15" t="str">
        <f aca="false">IF(OR(Q688="",G688="",K688=""),"",Q688*K688*G688)</f>
        <v/>
      </c>
      <c r="U688" s="15" t="str">
        <f aca="false">IF(T688="","",T688+N(L688)-N(M688))</f>
        <v/>
      </c>
      <c r="V688" s="16" t="str">
        <f aca="false">IF(OR(U688="",N(S688)=0),"",U688/S688)</f>
        <v/>
      </c>
      <c r="W688" s="13" t="str">
        <f aca="false">IF(U688="","",COUNT($U$7:U688))</f>
        <v/>
      </c>
      <c r="X688" s="17" t="str">
        <f aca="false">IF(U688="","",DATE(YEAR(IF(B688="",A688,B688)),MONTH(IF(B688="",A688,B688)),1))</f>
        <v/>
      </c>
      <c r="Y688" s="15" t="str">
        <f aca="false">IF(U688="","",N($C$3)+SUM($U$7:U688))</f>
        <v/>
      </c>
      <c r="Z688" s="15" t="str">
        <f aca="false">IF(Y688="","",Y688-MAX(N($C$3),MAX($Y$7:Y688)))</f>
        <v/>
      </c>
      <c r="AA688" s="13" t="str">
        <f aca="false">IF(U688="","",IF(U688&gt;0,"Win",IF(U688&lt;0,"Loss","Scratch")))</f>
        <v/>
      </c>
      <c r="AB688" s="18" t="e">
        <f aca="false">IF(W688="",NA(),W688)</f>
        <v>#N/A</v>
      </c>
      <c r="AC688" s="19" t="e">
        <f aca="false">IF(W688="",NA(),Y688)</f>
        <v>#N/A</v>
      </c>
    </row>
    <row r="689" customFormat="false" ht="15" hidden="false" customHeight="false" outlineLevel="0" collapsed="false">
      <c r="A689" s="10"/>
      <c r="B689" s="10"/>
      <c r="C689" s="7"/>
      <c r="D689" s="7"/>
      <c r="E689" s="7"/>
      <c r="F689" s="7"/>
      <c r="G689" s="11"/>
      <c r="H689" s="12"/>
      <c r="I689" s="12"/>
      <c r="J689" s="12"/>
      <c r="K689" s="5"/>
      <c r="L689" s="5"/>
      <c r="M689" s="5"/>
      <c r="N689" s="7"/>
      <c r="O689" s="7"/>
      <c r="P689" s="13" t="str">
        <f aca="false">IF(C689="","",IF(ISNUMBER(SEARCH("JPY",C689)),100,10000))</f>
        <v/>
      </c>
      <c r="Q689" s="14" t="str">
        <f aca="false">IF(OR(C689="",H689="",J689=""),"",ROUND((J689-H689)*P689*IF(D689="Short",-1,1),1))</f>
        <v/>
      </c>
      <c r="R689" s="14" t="str">
        <f aca="false">IF(OR(C689="",H689="",I689=""),"",ROUND(ABS(H689-I689)*P689,1))</f>
        <v/>
      </c>
      <c r="S689" s="15" t="str">
        <f aca="false">IF(OR(R689="",G689="",K689=""),"",R689*K689*G689)</f>
        <v/>
      </c>
      <c r="T689" s="15" t="str">
        <f aca="false">IF(OR(Q689="",G689="",K689=""),"",Q689*K689*G689)</f>
        <v/>
      </c>
      <c r="U689" s="15" t="str">
        <f aca="false">IF(T689="","",T689+N(L689)-N(M689))</f>
        <v/>
      </c>
      <c r="V689" s="16" t="str">
        <f aca="false">IF(OR(U689="",N(S689)=0),"",U689/S689)</f>
        <v/>
      </c>
      <c r="W689" s="13" t="str">
        <f aca="false">IF(U689="","",COUNT($U$7:U689))</f>
        <v/>
      </c>
      <c r="X689" s="17" t="str">
        <f aca="false">IF(U689="","",DATE(YEAR(IF(B689="",A689,B689)),MONTH(IF(B689="",A689,B689)),1))</f>
        <v/>
      </c>
      <c r="Y689" s="15" t="str">
        <f aca="false">IF(U689="","",N($C$3)+SUM($U$7:U689))</f>
        <v/>
      </c>
      <c r="Z689" s="15" t="str">
        <f aca="false">IF(Y689="","",Y689-MAX(N($C$3),MAX($Y$7:Y689)))</f>
        <v/>
      </c>
      <c r="AA689" s="13" t="str">
        <f aca="false">IF(U689="","",IF(U689&gt;0,"Win",IF(U689&lt;0,"Loss","Scratch")))</f>
        <v/>
      </c>
      <c r="AB689" s="18" t="e">
        <f aca="false">IF(W689="",NA(),W689)</f>
        <v>#N/A</v>
      </c>
      <c r="AC689" s="19" t="e">
        <f aca="false">IF(W689="",NA(),Y689)</f>
        <v>#N/A</v>
      </c>
    </row>
    <row r="690" customFormat="false" ht="15" hidden="false" customHeight="false" outlineLevel="0" collapsed="false">
      <c r="A690" s="10"/>
      <c r="B690" s="10"/>
      <c r="C690" s="7"/>
      <c r="D690" s="7"/>
      <c r="E690" s="7"/>
      <c r="F690" s="7"/>
      <c r="G690" s="11"/>
      <c r="H690" s="12"/>
      <c r="I690" s="12"/>
      <c r="J690" s="12"/>
      <c r="K690" s="5"/>
      <c r="L690" s="5"/>
      <c r="M690" s="5"/>
      <c r="N690" s="7"/>
      <c r="O690" s="7"/>
      <c r="P690" s="13" t="str">
        <f aca="false">IF(C690="","",IF(ISNUMBER(SEARCH("JPY",C690)),100,10000))</f>
        <v/>
      </c>
      <c r="Q690" s="14" t="str">
        <f aca="false">IF(OR(C690="",H690="",J690=""),"",ROUND((J690-H690)*P690*IF(D690="Short",-1,1),1))</f>
        <v/>
      </c>
      <c r="R690" s="14" t="str">
        <f aca="false">IF(OR(C690="",H690="",I690=""),"",ROUND(ABS(H690-I690)*P690,1))</f>
        <v/>
      </c>
      <c r="S690" s="15" t="str">
        <f aca="false">IF(OR(R690="",G690="",K690=""),"",R690*K690*G690)</f>
        <v/>
      </c>
      <c r="T690" s="15" t="str">
        <f aca="false">IF(OR(Q690="",G690="",K690=""),"",Q690*K690*G690)</f>
        <v/>
      </c>
      <c r="U690" s="15" t="str">
        <f aca="false">IF(T690="","",T690+N(L690)-N(M690))</f>
        <v/>
      </c>
      <c r="V690" s="16" t="str">
        <f aca="false">IF(OR(U690="",N(S690)=0),"",U690/S690)</f>
        <v/>
      </c>
      <c r="W690" s="13" t="str">
        <f aca="false">IF(U690="","",COUNT($U$7:U690))</f>
        <v/>
      </c>
      <c r="X690" s="17" t="str">
        <f aca="false">IF(U690="","",DATE(YEAR(IF(B690="",A690,B690)),MONTH(IF(B690="",A690,B690)),1))</f>
        <v/>
      </c>
      <c r="Y690" s="15" t="str">
        <f aca="false">IF(U690="","",N($C$3)+SUM($U$7:U690))</f>
        <v/>
      </c>
      <c r="Z690" s="15" t="str">
        <f aca="false">IF(Y690="","",Y690-MAX(N($C$3),MAX($Y$7:Y690)))</f>
        <v/>
      </c>
      <c r="AA690" s="13" t="str">
        <f aca="false">IF(U690="","",IF(U690&gt;0,"Win",IF(U690&lt;0,"Loss","Scratch")))</f>
        <v/>
      </c>
      <c r="AB690" s="18" t="e">
        <f aca="false">IF(W690="",NA(),W690)</f>
        <v>#N/A</v>
      </c>
      <c r="AC690" s="19" t="e">
        <f aca="false">IF(W690="",NA(),Y690)</f>
        <v>#N/A</v>
      </c>
    </row>
    <row r="691" customFormat="false" ht="15" hidden="false" customHeight="false" outlineLevel="0" collapsed="false">
      <c r="A691" s="10"/>
      <c r="B691" s="10"/>
      <c r="C691" s="7"/>
      <c r="D691" s="7"/>
      <c r="E691" s="7"/>
      <c r="F691" s="7"/>
      <c r="G691" s="11"/>
      <c r="H691" s="12"/>
      <c r="I691" s="12"/>
      <c r="J691" s="12"/>
      <c r="K691" s="5"/>
      <c r="L691" s="5"/>
      <c r="M691" s="5"/>
      <c r="N691" s="7"/>
      <c r="O691" s="7"/>
      <c r="P691" s="13" t="str">
        <f aca="false">IF(C691="","",IF(ISNUMBER(SEARCH("JPY",C691)),100,10000))</f>
        <v/>
      </c>
      <c r="Q691" s="14" t="str">
        <f aca="false">IF(OR(C691="",H691="",J691=""),"",ROUND((J691-H691)*P691*IF(D691="Short",-1,1),1))</f>
        <v/>
      </c>
      <c r="R691" s="14" t="str">
        <f aca="false">IF(OR(C691="",H691="",I691=""),"",ROUND(ABS(H691-I691)*P691,1))</f>
        <v/>
      </c>
      <c r="S691" s="15" t="str">
        <f aca="false">IF(OR(R691="",G691="",K691=""),"",R691*K691*G691)</f>
        <v/>
      </c>
      <c r="T691" s="15" t="str">
        <f aca="false">IF(OR(Q691="",G691="",K691=""),"",Q691*K691*G691)</f>
        <v/>
      </c>
      <c r="U691" s="15" t="str">
        <f aca="false">IF(T691="","",T691+N(L691)-N(M691))</f>
        <v/>
      </c>
      <c r="V691" s="16" t="str">
        <f aca="false">IF(OR(U691="",N(S691)=0),"",U691/S691)</f>
        <v/>
      </c>
      <c r="W691" s="13" t="str">
        <f aca="false">IF(U691="","",COUNT($U$7:U691))</f>
        <v/>
      </c>
      <c r="X691" s="17" t="str">
        <f aca="false">IF(U691="","",DATE(YEAR(IF(B691="",A691,B691)),MONTH(IF(B691="",A691,B691)),1))</f>
        <v/>
      </c>
      <c r="Y691" s="15" t="str">
        <f aca="false">IF(U691="","",N($C$3)+SUM($U$7:U691))</f>
        <v/>
      </c>
      <c r="Z691" s="15" t="str">
        <f aca="false">IF(Y691="","",Y691-MAX(N($C$3),MAX($Y$7:Y691)))</f>
        <v/>
      </c>
      <c r="AA691" s="13" t="str">
        <f aca="false">IF(U691="","",IF(U691&gt;0,"Win",IF(U691&lt;0,"Loss","Scratch")))</f>
        <v/>
      </c>
      <c r="AB691" s="18" t="e">
        <f aca="false">IF(W691="",NA(),W691)</f>
        <v>#N/A</v>
      </c>
      <c r="AC691" s="19" t="e">
        <f aca="false">IF(W691="",NA(),Y691)</f>
        <v>#N/A</v>
      </c>
    </row>
    <row r="692" customFormat="false" ht="15" hidden="false" customHeight="false" outlineLevel="0" collapsed="false">
      <c r="A692" s="10"/>
      <c r="B692" s="10"/>
      <c r="C692" s="7"/>
      <c r="D692" s="7"/>
      <c r="E692" s="7"/>
      <c r="F692" s="7"/>
      <c r="G692" s="11"/>
      <c r="H692" s="12"/>
      <c r="I692" s="12"/>
      <c r="J692" s="12"/>
      <c r="K692" s="5"/>
      <c r="L692" s="5"/>
      <c r="M692" s="5"/>
      <c r="N692" s="7"/>
      <c r="O692" s="7"/>
      <c r="P692" s="13" t="str">
        <f aca="false">IF(C692="","",IF(ISNUMBER(SEARCH("JPY",C692)),100,10000))</f>
        <v/>
      </c>
      <c r="Q692" s="14" t="str">
        <f aca="false">IF(OR(C692="",H692="",J692=""),"",ROUND((J692-H692)*P692*IF(D692="Short",-1,1),1))</f>
        <v/>
      </c>
      <c r="R692" s="14" t="str">
        <f aca="false">IF(OR(C692="",H692="",I692=""),"",ROUND(ABS(H692-I692)*P692,1))</f>
        <v/>
      </c>
      <c r="S692" s="15" t="str">
        <f aca="false">IF(OR(R692="",G692="",K692=""),"",R692*K692*G692)</f>
        <v/>
      </c>
      <c r="T692" s="15" t="str">
        <f aca="false">IF(OR(Q692="",G692="",K692=""),"",Q692*K692*G692)</f>
        <v/>
      </c>
      <c r="U692" s="15" t="str">
        <f aca="false">IF(T692="","",T692+N(L692)-N(M692))</f>
        <v/>
      </c>
      <c r="V692" s="16" t="str">
        <f aca="false">IF(OR(U692="",N(S692)=0),"",U692/S692)</f>
        <v/>
      </c>
      <c r="W692" s="13" t="str">
        <f aca="false">IF(U692="","",COUNT($U$7:U692))</f>
        <v/>
      </c>
      <c r="X692" s="17" t="str">
        <f aca="false">IF(U692="","",DATE(YEAR(IF(B692="",A692,B692)),MONTH(IF(B692="",A692,B692)),1))</f>
        <v/>
      </c>
      <c r="Y692" s="15" t="str">
        <f aca="false">IF(U692="","",N($C$3)+SUM($U$7:U692))</f>
        <v/>
      </c>
      <c r="Z692" s="15" t="str">
        <f aca="false">IF(Y692="","",Y692-MAX(N($C$3),MAX($Y$7:Y692)))</f>
        <v/>
      </c>
      <c r="AA692" s="13" t="str">
        <f aca="false">IF(U692="","",IF(U692&gt;0,"Win",IF(U692&lt;0,"Loss","Scratch")))</f>
        <v/>
      </c>
      <c r="AB692" s="18" t="e">
        <f aca="false">IF(W692="",NA(),W692)</f>
        <v>#N/A</v>
      </c>
      <c r="AC692" s="19" t="e">
        <f aca="false">IF(W692="",NA(),Y692)</f>
        <v>#N/A</v>
      </c>
    </row>
    <row r="693" customFormat="false" ht="15" hidden="false" customHeight="false" outlineLevel="0" collapsed="false">
      <c r="A693" s="10"/>
      <c r="B693" s="10"/>
      <c r="C693" s="7"/>
      <c r="D693" s="7"/>
      <c r="E693" s="7"/>
      <c r="F693" s="7"/>
      <c r="G693" s="11"/>
      <c r="H693" s="12"/>
      <c r="I693" s="12"/>
      <c r="J693" s="12"/>
      <c r="K693" s="5"/>
      <c r="L693" s="5"/>
      <c r="M693" s="5"/>
      <c r="N693" s="7"/>
      <c r="O693" s="7"/>
      <c r="P693" s="13" t="str">
        <f aca="false">IF(C693="","",IF(ISNUMBER(SEARCH("JPY",C693)),100,10000))</f>
        <v/>
      </c>
      <c r="Q693" s="14" t="str">
        <f aca="false">IF(OR(C693="",H693="",J693=""),"",ROUND((J693-H693)*P693*IF(D693="Short",-1,1),1))</f>
        <v/>
      </c>
      <c r="R693" s="14" t="str">
        <f aca="false">IF(OR(C693="",H693="",I693=""),"",ROUND(ABS(H693-I693)*P693,1))</f>
        <v/>
      </c>
      <c r="S693" s="15" t="str">
        <f aca="false">IF(OR(R693="",G693="",K693=""),"",R693*K693*G693)</f>
        <v/>
      </c>
      <c r="T693" s="15" t="str">
        <f aca="false">IF(OR(Q693="",G693="",K693=""),"",Q693*K693*G693)</f>
        <v/>
      </c>
      <c r="U693" s="15" t="str">
        <f aca="false">IF(T693="","",T693+N(L693)-N(M693))</f>
        <v/>
      </c>
      <c r="V693" s="16" t="str">
        <f aca="false">IF(OR(U693="",N(S693)=0),"",U693/S693)</f>
        <v/>
      </c>
      <c r="W693" s="13" t="str">
        <f aca="false">IF(U693="","",COUNT($U$7:U693))</f>
        <v/>
      </c>
      <c r="X693" s="17" t="str">
        <f aca="false">IF(U693="","",DATE(YEAR(IF(B693="",A693,B693)),MONTH(IF(B693="",A693,B693)),1))</f>
        <v/>
      </c>
      <c r="Y693" s="15" t="str">
        <f aca="false">IF(U693="","",N($C$3)+SUM($U$7:U693))</f>
        <v/>
      </c>
      <c r="Z693" s="15" t="str">
        <f aca="false">IF(Y693="","",Y693-MAX(N($C$3),MAX($Y$7:Y693)))</f>
        <v/>
      </c>
      <c r="AA693" s="13" t="str">
        <f aca="false">IF(U693="","",IF(U693&gt;0,"Win",IF(U693&lt;0,"Loss","Scratch")))</f>
        <v/>
      </c>
      <c r="AB693" s="18" t="e">
        <f aca="false">IF(W693="",NA(),W693)</f>
        <v>#N/A</v>
      </c>
      <c r="AC693" s="19" t="e">
        <f aca="false">IF(W693="",NA(),Y693)</f>
        <v>#N/A</v>
      </c>
    </row>
    <row r="694" customFormat="false" ht="15" hidden="false" customHeight="false" outlineLevel="0" collapsed="false">
      <c r="A694" s="10"/>
      <c r="B694" s="10"/>
      <c r="C694" s="7"/>
      <c r="D694" s="7"/>
      <c r="E694" s="7"/>
      <c r="F694" s="7"/>
      <c r="G694" s="11"/>
      <c r="H694" s="12"/>
      <c r="I694" s="12"/>
      <c r="J694" s="12"/>
      <c r="K694" s="5"/>
      <c r="L694" s="5"/>
      <c r="M694" s="5"/>
      <c r="N694" s="7"/>
      <c r="O694" s="7"/>
      <c r="P694" s="13" t="str">
        <f aca="false">IF(C694="","",IF(ISNUMBER(SEARCH("JPY",C694)),100,10000))</f>
        <v/>
      </c>
      <c r="Q694" s="14" t="str">
        <f aca="false">IF(OR(C694="",H694="",J694=""),"",ROUND((J694-H694)*P694*IF(D694="Short",-1,1),1))</f>
        <v/>
      </c>
      <c r="R694" s="14" t="str">
        <f aca="false">IF(OR(C694="",H694="",I694=""),"",ROUND(ABS(H694-I694)*P694,1))</f>
        <v/>
      </c>
      <c r="S694" s="15" t="str">
        <f aca="false">IF(OR(R694="",G694="",K694=""),"",R694*K694*G694)</f>
        <v/>
      </c>
      <c r="T694" s="15" t="str">
        <f aca="false">IF(OR(Q694="",G694="",K694=""),"",Q694*K694*G694)</f>
        <v/>
      </c>
      <c r="U694" s="15" t="str">
        <f aca="false">IF(T694="","",T694+N(L694)-N(M694))</f>
        <v/>
      </c>
      <c r="V694" s="16" t="str">
        <f aca="false">IF(OR(U694="",N(S694)=0),"",U694/S694)</f>
        <v/>
      </c>
      <c r="W694" s="13" t="str">
        <f aca="false">IF(U694="","",COUNT($U$7:U694))</f>
        <v/>
      </c>
      <c r="X694" s="17" t="str">
        <f aca="false">IF(U694="","",DATE(YEAR(IF(B694="",A694,B694)),MONTH(IF(B694="",A694,B694)),1))</f>
        <v/>
      </c>
      <c r="Y694" s="15" t="str">
        <f aca="false">IF(U694="","",N($C$3)+SUM($U$7:U694))</f>
        <v/>
      </c>
      <c r="Z694" s="15" t="str">
        <f aca="false">IF(Y694="","",Y694-MAX(N($C$3),MAX($Y$7:Y694)))</f>
        <v/>
      </c>
      <c r="AA694" s="13" t="str">
        <f aca="false">IF(U694="","",IF(U694&gt;0,"Win",IF(U694&lt;0,"Loss","Scratch")))</f>
        <v/>
      </c>
      <c r="AB694" s="18" t="e">
        <f aca="false">IF(W694="",NA(),W694)</f>
        <v>#N/A</v>
      </c>
      <c r="AC694" s="19" t="e">
        <f aca="false">IF(W694="",NA(),Y694)</f>
        <v>#N/A</v>
      </c>
    </row>
    <row r="695" customFormat="false" ht="15" hidden="false" customHeight="false" outlineLevel="0" collapsed="false">
      <c r="A695" s="10"/>
      <c r="B695" s="10"/>
      <c r="C695" s="7"/>
      <c r="D695" s="7"/>
      <c r="E695" s="7"/>
      <c r="F695" s="7"/>
      <c r="G695" s="11"/>
      <c r="H695" s="12"/>
      <c r="I695" s="12"/>
      <c r="J695" s="12"/>
      <c r="K695" s="5"/>
      <c r="L695" s="5"/>
      <c r="M695" s="5"/>
      <c r="N695" s="7"/>
      <c r="O695" s="7"/>
      <c r="P695" s="13" t="str">
        <f aca="false">IF(C695="","",IF(ISNUMBER(SEARCH("JPY",C695)),100,10000))</f>
        <v/>
      </c>
      <c r="Q695" s="14" t="str">
        <f aca="false">IF(OR(C695="",H695="",J695=""),"",ROUND((J695-H695)*P695*IF(D695="Short",-1,1),1))</f>
        <v/>
      </c>
      <c r="R695" s="14" t="str">
        <f aca="false">IF(OR(C695="",H695="",I695=""),"",ROUND(ABS(H695-I695)*P695,1))</f>
        <v/>
      </c>
      <c r="S695" s="15" t="str">
        <f aca="false">IF(OR(R695="",G695="",K695=""),"",R695*K695*G695)</f>
        <v/>
      </c>
      <c r="T695" s="15" t="str">
        <f aca="false">IF(OR(Q695="",G695="",K695=""),"",Q695*K695*G695)</f>
        <v/>
      </c>
      <c r="U695" s="15" t="str">
        <f aca="false">IF(T695="","",T695+N(L695)-N(M695))</f>
        <v/>
      </c>
      <c r="V695" s="16" t="str">
        <f aca="false">IF(OR(U695="",N(S695)=0),"",U695/S695)</f>
        <v/>
      </c>
      <c r="W695" s="13" t="str">
        <f aca="false">IF(U695="","",COUNT($U$7:U695))</f>
        <v/>
      </c>
      <c r="X695" s="17" t="str">
        <f aca="false">IF(U695="","",DATE(YEAR(IF(B695="",A695,B695)),MONTH(IF(B695="",A695,B695)),1))</f>
        <v/>
      </c>
      <c r="Y695" s="15" t="str">
        <f aca="false">IF(U695="","",N($C$3)+SUM($U$7:U695))</f>
        <v/>
      </c>
      <c r="Z695" s="15" t="str">
        <f aca="false">IF(Y695="","",Y695-MAX(N($C$3),MAX($Y$7:Y695)))</f>
        <v/>
      </c>
      <c r="AA695" s="13" t="str">
        <f aca="false">IF(U695="","",IF(U695&gt;0,"Win",IF(U695&lt;0,"Loss","Scratch")))</f>
        <v/>
      </c>
      <c r="AB695" s="18" t="e">
        <f aca="false">IF(W695="",NA(),W695)</f>
        <v>#N/A</v>
      </c>
      <c r="AC695" s="19" t="e">
        <f aca="false">IF(W695="",NA(),Y695)</f>
        <v>#N/A</v>
      </c>
    </row>
    <row r="696" customFormat="false" ht="15" hidden="false" customHeight="false" outlineLevel="0" collapsed="false">
      <c r="A696" s="10"/>
      <c r="B696" s="10"/>
      <c r="C696" s="7"/>
      <c r="D696" s="7"/>
      <c r="E696" s="7"/>
      <c r="F696" s="7"/>
      <c r="G696" s="11"/>
      <c r="H696" s="12"/>
      <c r="I696" s="12"/>
      <c r="J696" s="12"/>
      <c r="K696" s="5"/>
      <c r="L696" s="5"/>
      <c r="M696" s="5"/>
      <c r="N696" s="7"/>
      <c r="O696" s="7"/>
      <c r="P696" s="13" t="str">
        <f aca="false">IF(C696="","",IF(ISNUMBER(SEARCH("JPY",C696)),100,10000))</f>
        <v/>
      </c>
      <c r="Q696" s="14" t="str">
        <f aca="false">IF(OR(C696="",H696="",J696=""),"",ROUND((J696-H696)*P696*IF(D696="Short",-1,1),1))</f>
        <v/>
      </c>
      <c r="R696" s="14" t="str">
        <f aca="false">IF(OR(C696="",H696="",I696=""),"",ROUND(ABS(H696-I696)*P696,1))</f>
        <v/>
      </c>
      <c r="S696" s="15" t="str">
        <f aca="false">IF(OR(R696="",G696="",K696=""),"",R696*K696*G696)</f>
        <v/>
      </c>
      <c r="T696" s="15" t="str">
        <f aca="false">IF(OR(Q696="",G696="",K696=""),"",Q696*K696*G696)</f>
        <v/>
      </c>
      <c r="U696" s="15" t="str">
        <f aca="false">IF(T696="","",T696+N(L696)-N(M696))</f>
        <v/>
      </c>
      <c r="V696" s="16" t="str">
        <f aca="false">IF(OR(U696="",N(S696)=0),"",U696/S696)</f>
        <v/>
      </c>
      <c r="W696" s="13" t="str">
        <f aca="false">IF(U696="","",COUNT($U$7:U696))</f>
        <v/>
      </c>
      <c r="X696" s="17" t="str">
        <f aca="false">IF(U696="","",DATE(YEAR(IF(B696="",A696,B696)),MONTH(IF(B696="",A696,B696)),1))</f>
        <v/>
      </c>
      <c r="Y696" s="15" t="str">
        <f aca="false">IF(U696="","",N($C$3)+SUM($U$7:U696))</f>
        <v/>
      </c>
      <c r="Z696" s="15" t="str">
        <f aca="false">IF(Y696="","",Y696-MAX(N($C$3),MAX($Y$7:Y696)))</f>
        <v/>
      </c>
      <c r="AA696" s="13" t="str">
        <f aca="false">IF(U696="","",IF(U696&gt;0,"Win",IF(U696&lt;0,"Loss","Scratch")))</f>
        <v/>
      </c>
      <c r="AB696" s="18" t="e">
        <f aca="false">IF(W696="",NA(),W696)</f>
        <v>#N/A</v>
      </c>
      <c r="AC696" s="19" t="e">
        <f aca="false">IF(W696="",NA(),Y696)</f>
        <v>#N/A</v>
      </c>
    </row>
    <row r="697" customFormat="false" ht="15" hidden="false" customHeight="false" outlineLevel="0" collapsed="false">
      <c r="A697" s="10"/>
      <c r="B697" s="10"/>
      <c r="C697" s="7"/>
      <c r="D697" s="7"/>
      <c r="E697" s="7"/>
      <c r="F697" s="7"/>
      <c r="G697" s="11"/>
      <c r="H697" s="12"/>
      <c r="I697" s="12"/>
      <c r="J697" s="12"/>
      <c r="K697" s="5"/>
      <c r="L697" s="5"/>
      <c r="M697" s="5"/>
      <c r="N697" s="7"/>
      <c r="O697" s="7"/>
      <c r="P697" s="13" t="str">
        <f aca="false">IF(C697="","",IF(ISNUMBER(SEARCH("JPY",C697)),100,10000))</f>
        <v/>
      </c>
      <c r="Q697" s="14" t="str">
        <f aca="false">IF(OR(C697="",H697="",J697=""),"",ROUND((J697-H697)*P697*IF(D697="Short",-1,1),1))</f>
        <v/>
      </c>
      <c r="R697" s="14" t="str">
        <f aca="false">IF(OR(C697="",H697="",I697=""),"",ROUND(ABS(H697-I697)*P697,1))</f>
        <v/>
      </c>
      <c r="S697" s="15" t="str">
        <f aca="false">IF(OR(R697="",G697="",K697=""),"",R697*K697*G697)</f>
        <v/>
      </c>
      <c r="T697" s="15" t="str">
        <f aca="false">IF(OR(Q697="",G697="",K697=""),"",Q697*K697*G697)</f>
        <v/>
      </c>
      <c r="U697" s="15" t="str">
        <f aca="false">IF(T697="","",T697+N(L697)-N(M697))</f>
        <v/>
      </c>
      <c r="V697" s="16" t="str">
        <f aca="false">IF(OR(U697="",N(S697)=0),"",U697/S697)</f>
        <v/>
      </c>
      <c r="W697" s="13" t="str">
        <f aca="false">IF(U697="","",COUNT($U$7:U697))</f>
        <v/>
      </c>
      <c r="X697" s="17" t="str">
        <f aca="false">IF(U697="","",DATE(YEAR(IF(B697="",A697,B697)),MONTH(IF(B697="",A697,B697)),1))</f>
        <v/>
      </c>
      <c r="Y697" s="15" t="str">
        <f aca="false">IF(U697="","",N($C$3)+SUM($U$7:U697))</f>
        <v/>
      </c>
      <c r="Z697" s="15" t="str">
        <f aca="false">IF(Y697="","",Y697-MAX(N($C$3),MAX($Y$7:Y697)))</f>
        <v/>
      </c>
      <c r="AA697" s="13" t="str">
        <f aca="false">IF(U697="","",IF(U697&gt;0,"Win",IF(U697&lt;0,"Loss","Scratch")))</f>
        <v/>
      </c>
      <c r="AB697" s="18" t="e">
        <f aca="false">IF(W697="",NA(),W697)</f>
        <v>#N/A</v>
      </c>
      <c r="AC697" s="19" t="e">
        <f aca="false">IF(W697="",NA(),Y697)</f>
        <v>#N/A</v>
      </c>
    </row>
    <row r="698" customFormat="false" ht="15" hidden="false" customHeight="false" outlineLevel="0" collapsed="false">
      <c r="A698" s="10"/>
      <c r="B698" s="10"/>
      <c r="C698" s="7"/>
      <c r="D698" s="7"/>
      <c r="E698" s="7"/>
      <c r="F698" s="7"/>
      <c r="G698" s="11"/>
      <c r="H698" s="12"/>
      <c r="I698" s="12"/>
      <c r="J698" s="12"/>
      <c r="K698" s="5"/>
      <c r="L698" s="5"/>
      <c r="M698" s="5"/>
      <c r="N698" s="7"/>
      <c r="O698" s="7"/>
      <c r="P698" s="13" t="str">
        <f aca="false">IF(C698="","",IF(ISNUMBER(SEARCH("JPY",C698)),100,10000))</f>
        <v/>
      </c>
      <c r="Q698" s="14" t="str">
        <f aca="false">IF(OR(C698="",H698="",J698=""),"",ROUND((J698-H698)*P698*IF(D698="Short",-1,1),1))</f>
        <v/>
      </c>
      <c r="R698" s="14" t="str">
        <f aca="false">IF(OR(C698="",H698="",I698=""),"",ROUND(ABS(H698-I698)*P698,1))</f>
        <v/>
      </c>
      <c r="S698" s="15" t="str">
        <f aca="false">IF(OR(R698="",G698="",K698=""),"",R698*K698*G698)</f>
        <v/>
      </c>
      <c r="T698" s="15" t="str">
        <f aca="false">IF(OR(Q698="",G698="",K698=""),"",Q698*K698*G698)</f>
        <v/>
      </c>
      <c r="U698" s="15" t="str">
        <f aca="false">IF(T698="","",T698+N(L698)-N(M698))</f>
        <v/>
      </c>
      <c r="V698" s="16" t="str">
        <f aca="false">IF(OR(U698="",N(S698)=0),"",U698/S698)</f>
        <v/>
      </c>
      <c r="W698" s="13" t="str">
        <f aca="false">IF(U698="","",COUNT($U$7:U698))</f>
        <v/>
      </c>
      <c r="X698" s="17" t="str">
        <f aca="false">IF(U698="","",DATE(YEAR(IF(B698="",A698,B698)),MONTH(IF(B698="",A698,B698)),1))</f>
        <v/>
      </c>
      <c r="Y698" s="15" t="str">
        <f aca="false">IF(U698="","",N($C$3)+SUM($U$7:U698))</f>
        <v/>
      </c>
      <c r="Z698" s="15" t="str">
        <f aca="false">IF(Y698="","",Y698-MAX(N($C$3),MAX($Y$7:Y698)))</f>
        <v/>
      </c>
      <c r="AA698" s="13" t="str">
        <f aca="false">IF(U698="","",IF(U698&gt;0,"Win",IF(U698&lt;0,"Loss","Scratch")))</f>
        <v/>
      </c>
      <c r="AB698" s="18" t="e">
        <f aca="false">IF(W698="",NA(),W698)</f>
        <v>#N/A</v>
      </c>
      <c r="AC698" s="19" t="e">
        <f aca="false">IF(W698="",NA(),Y698)</f>
        <v>#N/A</v>
      </c>
    </row>
    <row r="699" customFormat="false" ht="15" hidden="false" customHeight="false" outlineLevel="0" collapsed="false">
      <c r="A699" s="10"/>
      <c r="B699" s="10"/>
      <c r="C699" s="7"/>
      <c r="D699" s="7"/>
      <c r="E699" s="7"/>
      <c r="F699" s="7"/>
      <c r="G699" s="11"/>
      <c r="H699" s="12"/>
      <c r="I699" s="12"/>
      <c r="J699" s="12"/>
      <c r="K699" s="5"/>
      <c r="L699" s="5"/>
      <c r="M699" s="5"/>
      <c r="N699" s="7"/>
      <c r="O699" s="7"/>
      <c r="P699" s="13" t="str">
        <f aca="false">IF(C699="","",IF(ISNUMBER(SEARCH("JPY",C699)),100,10000))</f>
        <v/>
      </c>
      <c r="Q699" s="14" t="str">
        <f aca="false">IF(OR(C699="",H699="",J699=""),"",ROUND((J699-H699)*P699*IF(D699="Short",-1,1),1))</f>
        <v/>
      </c>
      <c r="R699" s="14" t="str">
        <f aca="false">IF(OR(C699="",H699="",I699=""),"",ROUND(ABS(H699-I699)*P699,1))</f>
        <v/>
      </c>
      <c r="S699" s="15" t="str">
        <f aca="false">IF(OR(R699="",G699="",K699=""),"",R699*K699*G699)</f>
        <v/>
      </c>
      <c r="T699" s="15" t="str">
        <f aca="false">IF(OR(Q699="",G699="",K699=""),"",Q699*K699*G699)</f>
        <v/>
      </c>
      <c r="U699" s="15" t="str">
        <f aca="false">IF(T699="","",T699+N(L699)-N(M699))</f>
        <v/>
      </c>
      <c r="V699" s="16" t="str">
        <f aca="false">IF(OR(U699="",N(S699)=0),"",U699/S699)</f>
        <v/>
      </c>
      <c r="W699" s="13" t="str">
        <f aca="false">IF(U699="","",COUNT($U$7:U699))</f>
        <v/>
      </c>
      <c r="X699" s="17" t="str">
        <f aca="false">IF(U699="","",DATE(YEAR(IF(B699="",A699,B699)),MONTH(IF(B699="",A699,B699)),1))</f>
        <v/>
      </c>
      <c r="Y699" s="15" t="str">
        <f aca="false">IF(U699="","",N($C$3)+SUM($U$7:U699))</f>
        <v/>
      </c>
      <c r="Z699" s="15" t="str">
        <f aca="false">IF(Y699="","",Y699-MAX(N($C$3),MAX($Y$7:Y699)))</f>
        <v/>
      </c>
      <c r="AA699" s="13" t="str">
        <f aca="false">IF(U699="","",IF(U699&gt;0,"Win",IF(U699&lt;0,"Loss","Scratch")))</f>
        <v/>
      </c>
      <c r="AB699" s="18" t="e">
        <f aca="false">IF(W699="",NA(),W699)</f>
        <v>#N/A</v>
      </c>
      <c r="AC699" s="19" t="e">
        <f aca="false">IF(W699="",NA(),Y699)</f>
        <v>#N/A</v>
      </c>
    </row>
    <row r="700" customFormat="false" ht="15" hidden="false" customHeight="false" outlineLevel="0" collapsed="false">
      <c r="A700" s="10"/>
      <c r="B700" s="10"/>
      <c r="C700" s="7"/>
      <c r="D700" s="7"/>
      <c r="E700" s="7"/>
      <c r="F700" s="7"/>
      <c r="G700" s="11"/>
      <c r="H700" s="12"/>
      <c r="I700" s="12"/>
      <c r="J700" s="12"/>
      <c r="K700" s="5"/>
      <c r="L700" s="5"/>
      <c r="M700" s="5"/>
      <c r="N700" s="7"/>
      <c r="O700" s="7"/>
      <c r="P700" s="13" t="str">
        <f aca="false">IF(C700="","",IF(ISNUMBER(SEARCH("JPY",C700)),100,10000))</f>
        <v/>
      </c>
      <c r="Q700" s="14" t="str">
        <f aca="false">IF(OR(C700="",H700="",J700=""),"",ROUND((J700-H700)*P700*IF(D700="Short",-1,1),1))</f>
        <v/>
      </c>
      <c r="R700" s="14" t="str">
        <f aca="false">IF(OR(C700="",H700="",I700=""),"",ROUND(ABS(H700-I700)*P700,1))</f>
        <v/>
      </c>
      <c r="S700" s="15" t="str">
        <f aca="false">IF(OR(R700="",G700="",K700=""),"",R700*K700*G700)</f>
        <v/>
      </c>
      <c r="T700" s="15" t="str">
        <f aca="false">IF(OR(Q700="",G700="",K700=""),"",Q700*K700*G700)</f>
        <v/>
      </c>
      <c r="U700" s="15" t="str">
        <f aca="false">IF(T700="","",T700+N(L700)-N(M700))</f>
        <v/>
      </c>
      <c r="V700" s="16" t="str">
        <f aca="false">IF(OR(U700="",N(S700)=0),"",U700/S700)</f>
        <v/>
      </c>
      <c r="W700" s="13" t="str">
        <f aca="false">IF(U700="","",COUNT($U$7:U700))</f>
        <v/>
      </c>
      <c r="X700" s="17" t="str">
        <f aca="false">IF(U700="","",DATE(YEAR(IF(B700="",A700,B700)),MONTH(IF(B700="",A700,B700)),1))</f>
        <v/>
      </c>
      <c r="Y700" s="15" t="str">
        <f aca="false">IF(U700="","",N($C$3)+SUM($U$7:U700))</f>
        <v/>
      </c>
      <c r="Z700" s="15" t="str">
        <f aca="false">IF(Y700="","",Y700-MAX(N($C$3),MAX($Y$7:Y700)))</f>
        <v/>
      </c>
      <c r="AA700" s="13" t="str">
        <f aca="false">IF(U700="","",IF(U700&gt;0,"Win",IF(U700&lt;0,"Loss","Scratch")))</f>
        <v/>
      </c>
      <c r="AB700" s="18" t="e">
        <f aca="false">IF(W700="",NA(),W700)</f>
        <v>#N/A</v>
      </c>
      <c r="AC700" s="19" t="e">
        <f aca="false">IF(W700="",NA(),Y700)</f>
        <v>#N/A</v>
      </c>
    </row>
    <row r="701" customFormat="false" ht="15" hidden="false" customHeight="false" outlineLevel="0" collapsed="false">
      <c r="A701" s="10"/>
      <c r="B701" s="10"/>
      <c r="C701" s="7"/>
      <c r="D701" s="7"/>
      <c r="E701" s="7"/>
      <c r="F701" s="7"/>
      <c r="G701" s="11"/>
      <c r="H701" s="12"/>
      <c r="I701" s="12"/>
      <c r="J701" s="12"/>
      <c r="K701" s="5"/>
      <c r="L701" s="5"/>
      <c r="M701" s="5"/>
      <c r="N701" s="7"/>
      <c r="O701" s="7"/>
      <c r="P701" s="13" t="str">
        <f aca="false">IF(C701="","",IF(ISNUMBER(SEARCH("JPY",C701)),100,10000))</f>
        <v/>
      </c>
      <c r="Q701" s="14" t="str">
        <f aca="false">IF(OR(C701="",H701="",J701=""),"",ROUND((J701-H701)*P701*IF(D701="Short",-1,1),1))</f>
        <v/>
      </c>
      <c r="R701" s="14" t="str">
        <f aca="false">IF(OR(C701="",H701="",I701=""),"",ROUND(ABS(H701-I701)*P701,1))</f>
        <v/>
      </c>
      <c r="S701" s="15" t="str">
        <f aca="false">IF(OR(R701="",G701="",K701=""),"",R701*K701*G701)</f>
        <v/>
      </c>
      <c r="T701" s="15" t="str">
        <f aca="false">IF(OR(Q701="",G701="",K701=""),"",Q701*K701*G701)</f>
        <v/>
      </c>
      <c r="U701" s="15" t="str">
        <f aca="false">IF(T701="","",T701+N(L701)-N(M701))</f>
        <v/>
      </c>
      <c r="V701" s="16" t="str">
        <f aca="false">IF(OR(U701="",N(S701)=0),"",U701/S701)</f>
        <v/>
      </c>
      <c r="W701" s="13" t="str">
        <f aca="false">IF(U701="","",COUNT($U$7:U701))</f>
        <v/>
      </c>
      <c r="X701" s="17" t="str">
        <f aca="false">IF(U701="","",DATE(YEAR(IF(B701="",A701,B701)),MONTH(IF(B701="",A701,B701)),1))</f>
        <v/>
      </c>
      <c r="Y701" s="15" t="str">
        <f aca="false">IF(U701="","",N($C$3)+SUM($U$7:U701))</f>
        <v/>
      </c>
      <c r="Z701" s="15" t="str">
        <f aca="false">IF(Y701="","",Y701-MAX(N($C$3),MAX($Y$7:Y701)))</f>
        <v/>
      </c>
      <c r="AA701" s="13" t="str">
        <f aca="false">IF(U701="","",IF(U701&gt;0,"Win",IF(U701&lt;0,"Loss","Scratch")))</f>
        <v/>
      </c>
      <c r="AB701" s="18" t="e">
        <f aca="false">IF(W701="",NA(),W701)</f>
        <v>#N/A</v>
      </c>
      <c r="AC701" s="19" t="e">
        <f aca="false">IF(W701="",NA(),Y701)</f>
        <v>#N/A</v>
      </c>
    </row>
    <row r="702" customFormat="false" ht="15" hidden="false" customHeight="false" outlineLevel="0" collapsed="false">
      <c r="A702" s="10"/>
      <c r="B702" s="10"/>
      <c r="C702" s="7"/>
      <c r="D702" s="7"/>
      <c r="E702" s="7"/>
      <c r="F702" s="7"/>
      <c r="G702" s="11"/>
      <c r="H702" s="12"/>
      <c r="I702" s="12"/>
      <c r="J702" s="12"/>
      <c r="K702" s="5"/>
      <c r="L702" s="5"/>
      <c r="M702" s="5"/>
      <c r="N702" s="7"/>
      <c r="O702" s="7"/>
      <c r="P702" s="13" t="str">
        <f aca="false">IF(C702="","",IF(ISNUMBER(SEARCH("JPY",C702)),100,10000))</f>
        <v/>
      </c>
      <c r="Q702" s="14" t="str">
        <f aca="false">IF(OR(C702="",H702="",J702=""),"",ROUND((J702-H702)*P702*IF(D702="Short",-1,1),1))</f>
        <v/>
      </c>
      <c r="R702" s="14" t="str">
        <f aca="false">IF(OR(C702="",H702="",I702=""),"",ROUND(ABS(H702-I702)*P702,1))</f>
        <v/>
      </c>
      <c r="S702" s="15" t="str">
        <f aca="false">IF(OR(R702="",G702="",K702=""),"",R702*K702*G702)</f>
        <v/>
      </c>
      <c r="T702" s="15" t="str">
        <f aca="false">IF(OR(Q702="",G702="",K702=""),"",Q702*K702*G702)</f>
        <v/>
      </c>
      <c r="U702" s="15" t="str">
        <f aca="false">IF(T702="","",T702+N(L702)-N(M702))</f>
        <v/>
      </c>
      <c r="V702" s="16" t="str">
        <f aca="false">IF(OR(U702="",N(S702)=0),"",U702/S702)</f>
        <v/>
      </c>
      <c r="W702" s="13" t="str">
        <f aca="false">IF(U702="","",COUNT($U$7:U702))</f>
        <v/>
      </c>
      <c r="X702" s="17" t="str">
        <f aca="false">IF(U702="","",DATE(YEAR(IF(B702="",A702,B702)),MONTH(IF(B702="",A702,B702)),1))</f>
        <v/>
      </c>
      <c r="Y702" s="15" t="str">
        <f aca="false">IF(U702="","",N($C$3)+SUM($U$7:U702))</f>
        <v/>
      </c>
      <c r="Z702" s="15" t="str">
        <f aca="false">IF(Y702="","",Y702-MAX(N($C$3),MAX($Y$7:Y702)))</f>
        <v/>
      </c>
      <c r="AA702" s="13" t="str">
        <f aca="false">IF(U702="","",IF(U702&gt;0,"Win",IF(U702&lt;0,"Loss","Scratch")))</f>
        <v/>
      </c>
      <c r="AB702" s="18" t="e">
        <f aca="false">IF(W702="",NA(),W702)</f>
        <v>#N/A</v>
      </c>
      <c r="AC702" s="19" t="e">
        <f aca="false">IF(W702="",NA(),Y702)</f>
        <v>#N/A</v>
      </c>
    </row>
    <row r="703" customFormat="false" ht="15" hidden="false" customHeight="false" outlineLevel="0" collapsed="false">
      <c r="A703" s="10"/>
      <c r="B703" s="10"/>
      <c r="C703" s="7"/>
      <c r="D703" s="7"/>
      <c r="E703" s="7"/>
      <c r="F703" s="7"/>
      <c r="G703" s="11"/>
      <c r="H703" s="12"/>
      <c r="I703" s="12"/>
      <c r="J703" s="12"/>
      <c r="K703" s="5"/>
      <c r="L703" s="5"/>
      <c r="M703" s="5"/>
      <c r="N703" s="7"/>
      <c r="O703" s="7"/>
      <c r="P703" s="13" t="str">
        <f aca="false">IF(C703="","",IF(ISNUMBER(SEARCH("JPY",C703)),100,10000))</f>
        <v/>
      </c>
      <c r="Q703" s="14" t="str">
        <f aca="false">IF(OR(C703="",H703="",J703=""),"",ROUND((J703-H703)*P703*IF(D703="Short",-1,1),1))</f>
        <v/>
      </c>
      <c r="R703" s="14" t="str">
        <f aca="false">IF(OR(C703="",H703="",I703=""),"",ROUND(ABS(H703-I703)*P703,1))</f>
        <v/>
      </c>
      <c r="S703" s="15" t="str">
        <f aca="false">IF(OR(R703="",G703="",K703=""),"",R703*K703*G703)</f>
        <v/>
      </c>
      <c r="T703" s="15" t="str">
        <f aca="false">IF(OR(Q703="",G703="",K703=""),"",Q703*K703*G703)</f>
        <v/>
      </c>
      <c r="U703" s="15" t="str">
        <f aca="false">IF(T703="","",T703+N(L703)-N(M703))</f>
        <v/>
      </c>
      <c r="V703" s="16" t="str">
        <f aca="false">IF(OR(U703="",N(S703)=0),"",U703/S703)</f>
        <v/>
      </c>
      <c r="W703" s="13" t="str">
        <f aca="false">IF(U703="","",COUNT($U$7:U703))</f>
        <v/>
      </c>
      <c r="X703" s="17" t="str">
        <f aca="false">IF(U703="","",DATE(YEAR(IF(B703="",A703,B703)),MONTH(IF(B703="",A703,B703)),1))</f>
        <v/>
      </c>
      <c r="Y703" s="15" t="str">
        <f aca="false">IF(U703="","",N($C$3)+SUM($U$7:U703))</f>
        <v/>
      </c>
      <c r="Z703" s="15" t="str">
        <f aca="false">IF(Y703="","",Y703-MAX(N($C$3),MAX($Y$7:Y703)))</f>
        <v/>
      </c>
      <c r="AA703" s="13" t="str">
        <f aca="false">IF(U703="","",IF(U703&gt;0,"Win",IF(U703&lt;0,"Loss","Scratch")))</f>
        <v/>
      </c>
      <c r="AB703" s="18" t="e">
        <f aca="false">IF(W703="",NA(),W703)</f>
        <v>#N/A</v>
      </c>
      <c r="AC703" s="19" t="e">
        <f aca="false">IF(W703="",NA(),Y703)</f>
        <v>#N/A</v>
      </c>
    </row>
    <row r="704" customFormat="false" ht="15" hidden="false" customHeight="false" outlineLevel="0" collapsed="false">
      <c r="A704" s="10"/>
      <c r="B704" s="10"/>
      <c r="C704" s="7"/>
      <c r="D704" s="7"/>
      <c r="E704" s="7"/>
      <c r="F704" s="7"/>
      <c r="G704" s="11"/>
      <c r="H704" s="12"/>
      <c r="I704" s="12"/>
      <c r="J704" s="12"/>
      <c r="K704" s="5"/>
      <c r="L704" s="5"/>
      <c r="M704" s="5"/>
      <c r="N704" s="7"/>
      <c r="O704" s="7"/>
      <c r="P704" s="13" t="str">
        <f aca="false">IF(C704="","",IF(ISNUMBER(SEARCH("JPY",C704)),100,10000))</f>
        <v/>
      </c>
      <c r="Q704" s="14" t="str">
        <f aca="false">IF(OR(C704="",H704="",J704=""),"",ROUND((J704-H704)*P704*IF(D704="Short",-1,1),1))</f>
        <v/>
      </c>
      <c r="R704" s="14" t="str">
        <f aca="false">IF(OR(C704="",H704="",I704=""),"",ROUND(ABS(H704-I704)*P704,1))</f>
        <v/>
      </c>
      <c r="S704" s="15" t="str">
        <f aca="false">IF(OR(R704="",G704="",K704=""),"",R704*K704*G704)</f>
        <v/>
      </c>
      <c r="T704" s="15" t="str">
        <f aca="false">IF(OR(Q704="",G704="",K704=""),"",Q704*K704*G704)</f>
        <v/>
      </c>
      <c r="U704" s="15" t="str">
        <f aca="false">IF(T704="","",T704+N(L704)-N(M704))</f>
        <v/>
      </c>
      <c r="V704" s="16" t="str">
        <f aca="false">IF(OR(U704="",N(S704)=0),"",U704/S704)</f>
        <v/>
      </c>
      <c r="W704" s="13" t="str">
        <f aca="false">IF(U704="","",COUNT($U$7:U704))</f>
        <v/>
      </c>
      <c r="X704" s="17" t="str">
        <f aca="false">IF(U704="","",DATE(YEAR(IF(B704="",A704,B704)),MONTH(IF(B704="",A704,B704)),1))</f>
        <v/>
      </c>
      <c r="Y704" s="15" t="str">
        <f aca="false">IF(U704="","",N($C$3)+SUM($U$7:U704))</f>
        <v/>
      </c>
      <c r="Z704" s="15" t="str">
        <f aca="false">IF(Y704="","",Y704-MAX(N($C$3),MAX($Y$7:Y704)))</f>
        <v/>
      </c>
      <c r="AA704" s="13" t="str">
        <f aca="false">IF(U704="","",IF(U704&gt;0,"Win",IF(U704&lt;0,"Loss","Scratch")))</f>
        <v/>
      </c>
      <c r="AB704" s="18" t="e">
        <f aca="false">IF(W704="",NA(),W704)</f>
        <v>#N/A</v>
      </c>
      <c r="AC704" s="19" t="e">
        <f aca="false">IF(W704="",NA(),Y704)</f>
        <v>#N/A</v>
      </c>
    </row>
    <row r="705" customFormat="false" ht="15" hidden="false" customHeight="false" outlineLevel="0" collapsed="false">
      <c r="A705" s="10"/>
      <c r="B705" s="10"/>
      <c r="C705" s="7"/>
      <c r="D705" s="7"/>
      <c r="E705" s="7"/>
      <c r="F705" s="7"/>
      <c r="G705" s="11"/>
      <c r="H705" s="12"/>
      <c r="I705" s="12"/>
      <c r="J705" s="12"/>
      <c r="K705" s="5"/>
      <c r="L705" s="5"/>
      <c r="M705" s="5"/>
      <c r="N705" s="7"/>
      <c r="O705" s="7"/>
      <c r="P705" s="13" t="str">
        <f aca="false">IF(C705="","",IF(ISNUMBER(SEARCH("JPY",C705)),100,10000))</f>
        <v/>
      </c>
      <c r="Q705" s="14" t="str">
        <f aca="false">IF(OR(C705="",H705="",J705=""),"",ROUND((J705-H705)*P705*IF(D705="Short",-1,1),1))</f>
        <v/>
      </c>
      <c r="R705" s="14" t="str">
        <f aca="false">IF(OR(C705="",H705="",I705=""),"",ROUND(ABS(H705-I705)*P705,1))</f>
        <v/>
      </c>
      <c r="S705" s="15" t="str">
        <f aca="false">IF(OR(R705="",G705="",K705=""),"",R705*K705*G705)</f>
        <v/>
      </c>
      <c r="T705" s="15" t="str">
        <f aca="false">IF(OR(Q705="",G705="",K705=""),"",Q705*K705*G705)</f>
        <v/>
      </c>
      <c r="U705" s="15" t="str">
        <f aca="false">IF(T705="","",T705+N(L705)-N(M705))</f>
        <v/>
      </c>
      <c r="V705" s="16" t="str">
        <f aca="false">IF(OR(U705="",N(S705)=0),"",U705/S705)</f>
        <v/>
      </c>
      <c r="W705" s="13" t="str">
        <f aca="false">IF(U705="","",COUNT($U$7:U705))</f>
        <v/>
      </c>
      <c r="X705" s="17" t="str">
        <f aca="false">IF(U705="","",DATE(YEAR(IF(B705="",A705,B705)),MONTH(IF(B705="",A705,B705)),1))</f>
        <v/>
      </c>
      <c r="Y705" s="15" t="str">
        <f aca="false">IF(U705="","",N($C$3)+SUM($U$7:U705))</f>
        <v/>
      </c>
      <c r="Z705" s="15" t="str">
        <f aca="false">IF(Y705="","",Y705-MAX(N($C$3),MAX($Y$7:Y705)))</f>
        <v/>
      </c>
      <c r="AA705" s="13" t="str">
        <f aca="false">IF(U705="","",IF(U705&gt;0,"Win",IF(U705&lt;0,"Loss","Scratch")))</f>
        <v/>
      </c>
      <c r="AB705" s="18" t="e">
        <f aca="false">IF(W705="",NA(),W705)</f>
        <v>#N/A</v>
      </c>
      <c r="AC705" s="19" t="e">
        <f aca="false">IF(W705="",NA(),Y705)</f>
        <v>#N/A</v>
      </c>
    </row>
    <row r="706" customFormat="false" ht="15" hidden="false" customHeight="false" outlineLevel="0" collapsed="false">
      <c r="A706" s="10"/>
      <c r="B706" s="10"/>
      <c r="C706" s="7"/>
      <c r="D706" s="7"/>
      <c r="E706" s="7"/>
      <c r="F706" s="7"/>
      <c r="G706" s="11"/>
      <c r="H706" s="12"/>
      <c r="I706" s="12"/>
      <c r="J706" s="12"/>
      <c r="K706" s="5"/>
      <c r="L706" s="5"/>
      <c r="M706" s="5"/>
      <c r="N706" s="7"/>
      <c r="O706" s="7"/>
      <c r="P706" s="13" t="str">
        <f aca="false">IF(C706="","",IF(ISNUMBER(SEARCH("JPY",C706)),100,10000))</f>
        <v/>
      </c>
      <c r="Q706" s="14" t="str">
        <f aca="false">IF(OR(C706="",H706="",J706=""),"",ROUND((J706-H706)*P706*IF(D706="Short",-1,1),1))</f>
        <v/>
      </c>
      <c r="R706" s="14" t="str">
        <f aca="false">IF(OR(C706="",H706="",I706=""),"",ROUND(ABS(H706-I706)*P706,1))</f>
        <v/>
      </c>
      <c r="S706" s="15" t="str">
        <f aca="false">IF(OR(R706="",G706="",K706=""),"",R706*K706*G706)</f>
        <v/>
      </c>
      <c r="T706" s="15" t="str">
        <f aca="false">IF(OR(Q706="",G706="",K706=""),"",Q706*K706*G706)</f>
        <v/>
      </c>
      <c r="U706" s="15" t="str">
        <f aca="false">IF(T706="","",T706+N(L706)-N(M706))</f>
        <v/>
      </c>
      <c r="V706" s="16" t="str">
        <f aca="false">IF(OR(U706="",N(S706)=0),"",U706/S706)</f>
        <v/>
      </c>
      <c r="W706" s="13" t="str">
        <f aca="false">IF(U706="","",COUNT($U$7:U706))</f>
        <v/>
      </c>
      <c r="X706" s="17" t="str">
        <f aca="false">IF(U706="","",DATE(YEAR(IF(B706="",A706,B706)),MONTH(IF(B706="",A706,B706)),1))</f>
        <v/>
      </c>
      <c r="Y706" s="15" t="str">
        <f aca="false">IF(U706="","",N($C$3)+SUM($U$7:U706))</f>
        <v/>
      </c>
      <c r="Z706" s="15" t="str">
        <f aca="false">IF(Y706="","",Y706-MAX(N($C$3),MAX($Y$7:Y706)))</f>
        <v/>
      </c>
      <c r="AA706" s="13" t="str">
        <f aca="false">IF(U706="","",IF(U706&gt;0,"Win",IF(U706&lt;0,"Loss","Scratch")))</f>
        <v/>
      </c>
      <c r="AB706" s="18" t="e">
        <f aca="false">IF(W706="",NA(),W706)</f>
        <v>#N/A</v>
      </c>
      <c r="AC706" s="19" t="e">
        <f aca="false">IF(W706="",NA(),Y706)</f>
        <v>#N/A</v>
      </c>
    </row>
    <row r="707" customFormat="false" ht="15" hidden="false" customHeight="false" outlineLevel="0" collapsed="false">
      <c r="A707" s="10"/>
      <c r="B707" s="10"/>
      <c r="C707" s="7"/>
      <c r="D707" s="7"/>
      <c r="E707" s="7"/>
      <c r="F707" s="7"/>
      <c r="G707" s="11"/>
      <c r="H707" s="12"/>
      <c r="I707" s="12"/>
      <c r="J707" s="12"/>
      <c r="K707" s="5"/>
      <c r="L707" s="5"/>
      <c r="M707" s="5"/>
      <c r="N707" s="7"/>
      <c r="O707" s="7"/>
      <c r="P707" s="13" t="str">
        <f aca="false">IF(C707="","",IF(ISNUMBER(SEARCH("JPY",C707)),100,10000))</f>
        <v/>
      </c>
      <c r="Q707" s="14" t="str">
        <f aca="false">IF(OR(C707="",H707="",J707=""),"",ROUND((J707-H707)*P707*IF(D707="Short",-1,1),1))</f>
        <v/>
      </c>
      <c r="R707" s="14" t="str">
        <f aca="false">IF(OR(C707="",H707="",I707=""),"",ROUND(ABS(H707-I707)*P707,1))</f>
        <v/>
      </c>
      <c r="S707" s="15" t="str">
        <f aca="false">IF(OR(R707="",G707="",K707=""),"",R707*K707*G707)</f>
        <v/>
      </c>
      <c r="T707" s="15" t="str">
        <f aca="false">IF(OR(Q707="",G707="",K707=""),"",Q707*K707*G707)</f>
        <v/>
      </c>
      <c r="U707" s="15" t="str">
        <f aca="false">IF(T707="","",T707+N(L707)-N(M707))</f>
        <v/>
      </c>
      <c r="V707" s="16" t="str">
        <f aca="false">IF(OR(U707="",N(S707)=0),"",U707/S707)</f>
        <v/>
      </c>
      <c r="W707" s="13" t="str">
        <f aca="false">IF(U707="","",COUNT($U$7:U707))</f>
        <v/>
      </c>
      <c r="X707" s="17" t="str">
        <f aca="false">IF(U707="","",DATE(YEAR(IF(B707="",A707,B707)),MONTH(IF(B707="",A707,B707)),1))</f>
        <v/>
      </c>
      <c r="Y707" s="15" t="str">
        <f aca="false">IF(U707="","",N($C$3)+SUM($U$7:U707))</f>
        <v/>
      </c>
      <c r="Z707" s="15" t="str">
        <f aca="false">IF(Y707="","",Y707-MAX(N($C$3),MAX($Y$7:Y707)))</f>
        <v/>
      </c>
      <c r="AA707" s="13" t="str">
        <f aca="false">IF(U707="","",IF(U707&gt;0,"Win",IF(U707&lt;0,"Loss","Scratch")))</f>
        <v/>
      </c>
      <c r="AB707" s="18" t="e">
        <f aca="false">IF(W707="",NA(),W707)</f>
        <v>#N/A</v>
      </c>
      <c r="AC707" s="19" t="e">
        <f aca="false">IF(W707="",NA(),Y707)</f>
        <v>#N/A</v>
      </c>
    </row>
    <row r="708" customFormat="false" ht="15" hidden="false" customHeight="false" outlineLevel="0" collapsed="false">
      <c r="A708" s="10"/>
      <c r="B708" s="10"/>
      <c r="C708" s="7"/>
      <c r="D708" s="7"/>
      <c r="E708" s="7"/>
      <c r="F708" s="7"/>
      <c r="G708" s="11"/>
      <c r="H708" s="12"/>
      <c r="I708" s="12"/>
      <c r="J708" s="12"/>
      <c r="K708" s="5"/>
      <c r="L708" s="5"/>
      <c r="M708" s="5"/>
      <c r="N708" s="7"/>
      <c r="O708" s="7"/>
      <c r="P708" s="13" t="str">
        <f aca="false">IF(C708="","",IF(ISNUMBER(SEARCH("JPY",C708)),100,10000))</f>
        <v/>
      </c>
      <c r="Q708" s="14" t="str">
        <f aca="false">IF(OR(C708="",H708="",J708=""),"",ROUND((J708-H708)*P708*IF(D708="Short",-1,1),1))</f>
        <v/>
      </c>
      <c r="R708" s="14" t="str">
        <f aca="false">IF(OR(C708="",H708="",I708=""),"",ROUND(ABS(H708-I708)*P708,1))</f>
        <v/>
      </c>
      <c r="S708" s="15" t="str">
        <f aca="false">IF(OR(R708="",G708="",K708=""),"",R708*K708*G708)</f>
        <v/>
      </c>
      <c r="T708" s="15" t="str">
        <f aca="false">IF(OR(Q708="",G708="",K708=""),"",Q708*K708*G708)</f>
        <v/>
      </c>
      <c r="U708" s="15" t="str">
        <f aca="false">IF(T708="","",T708+N(L708)-N(M708))</f>
        <v/>
      </c>
      <c r="V708" s="16" t="str">
        <f aca="false">IF(OR(U708="",N(S708)=0),"",U708/S708)</f>
        <v/>
      </c>
      <c r="W708" s="13" t="str">
        <f aca="false">IF(U708="","",COUNT($U$7:U708))</f>
        <v/>
      </c>
      <c r="X708" s="17" t="str">
        <f aca="false">IF(U708="","",DATE(YEAR(IF(B708="",A708,B708)),MONTH(IF(B708="",A708,B708)),1))</f>
        <v/>
      </c>
      <c r="Y708" s="15" t="str">
        <f aca="false">IF(U708="","",N($C$3)+SUM($U$7:U708))</f>
        <v/>
      </c>
      <c r="Z708" s="15" t="str">
        <f aca="false">IF(Y708="","",Y708-MAX(N($C$3),MAX($Y$7:Y708)))</f>
        <v/>
      </c>
      <c r="AA708" s="13" t="str">
        <f aca="false">IF(U708="","",IF(U708&gt;0,"Win",IF(U708&lt;0,"Loss","Scratch")))</f>
        <v/>
      </c>
      <c r="AB708" s="18" t="e">
        <f aca="false">IF(W708="",NA(),W708)</f>
        <v>#N/A</v>
      </c>
      <c r="AC708" s="19" t="e">
        <f aca="false">IF(W708="",NA(),Y708)</f>
        <v>#N/A</v>
      </c>
    </row>
    <row r="709" customFormat="false" ht="15" hidden="false" customHeight="false" outlineLevel="0" collapsed="false">
      <c r="A709" s="10"/>
      <c r="B709" s="10"/>
      <c r="C709" s="7"/>
      <c r="D709" s="7"/>
      <c r="E709" s="7"/>
      <c r="F709" s="7"/>
      <c r="G709" s="11"/>
      <c r="H709" s="12"/>
      <c r="I709" s="12"/>
      <c r="J709" s="12"/>
      <c r="K709" s="5"/>
      <c r="L709" s="5"/>
      <c r="M709" s="5"/>
      <c r="N709" s="7"/>
      <c r="O709" s="7"/>
      <c r="P709" s="13" t="str">
        <f aca="false">IF(C709="","",IF(ISNUMBER(SEARCH("JPY",C709)),100,10000))</f>
        <v/>
      </c>
      <c r="Q709" s="14" t="str">
        <f aca="false">IF(OR(C709="",H709="",J709=""),"",ROUND((J709-H709)*P709*IF(D709="Short",-1,1),1))</f>
        <v/>
      </c>
      <c r="R709" s="14" t="str">
        <f aca="false">IF(OR(C709="",H709="",I709=""),"",ROUND(ABS(H709-I709)*P709,1))</f>
        <v/>
      </c>
      <c r="S709" s="15" t="str">
        <f aca="false">IF(OR(R709="",G709="",K709=""),"",R709*K709*G709)</f>
        <v/>
      </c>
      <c r="T709" s="15" t="str">
        <f aca="false">IF(OR(Q709="",G709="",K709=""),"",Q709*K709*G709)</f>
        <v/>
      </c>
      <c r="U709" s="15" t="str">
        <f aca="false">IF(T709="","",T709+N(L709)-N(M709))</f>
        <v/>
      </c>
      <c r="V709" s="16" t="str">
        <f aca="false">IF(OR(U709="",N(S709)=0),"",U709/S709)</f>
        <v/>
      </c>
      <c r="W709" s="13" t="str">
        <f aca="false">IF(U709="","",COUNT($U$7:U709))</f>
        <v/>
      </c>
      <c r="X709" s="17" t="str">
        <f aca="false">IF(U709="","",DATE(YEAR(IF(B709="",A709,B709)),MONTH(IF(B709="",A709,B709)),1))</f>
        <v/>
      </c>
      <c r="Y709" s="15" t="str">
        <f aca="false">IF(U709="","",N($C$3)+SUM($U$7:U709))</f>
        <v/>
      </c>
      <c r="Z709" s="15" t="str">
        <f aca="false">IF(Y709="","",Y709-MAX(N($C$3),MAX($Y$7:Y709)))</f>
        <v/>
      </c>
      <c r="AA709" s="13" t="str">
        <f aca="false">IF(U709="","",IF(U709&gt;0,"Win",IF(U709&lt;0,"Loss","Scratch")))</f>
        <v/>
      </c>
      <c r="AB709" s="18" t="e">
        <f aca="false">IF(W709="",NA(),W709)</f>
        <v>#N/A</v>
      </c>
      <c r="AC709" s="19" t="e">
        <f aca="false">IF(W709="",NA(),Y709)</f>
        <v>#N/A</v>
      </c>
    </row>
    <row r="710" customFormat="false" ht="15" hidden="false" customHeight="false" outlineLevel="0" collapsed="false">
      <c r="A710" s="10"/>
      <c r="B710" s="10"/>
      <c r="C710" s="7"/>
      <c r="D710" s="7"/>
      <c r="E710" s="7"/>
      <c r="F710" s="7"/>
      <c r="G710" s="11"/>
      <c r="H710" s="12"/>
      <c r="I710" s="12"/>
      <c r="J710" s="12"/>
      <c r="K710" s="5"/>
      <c r="L710" s="5"/>
      <c r="M710" s="5"/>
      <c r="N710" s="7"/>
      <c r="O710" s="7"/>
      <c r="P710" s="13" t="str">
        <f aca="false">IF(C710="","",IF(ISNUMBER(SEARCH("JPY",C710)),100,10000))</f>
        <v/>
      </c>
      <c r="Q710" s="14" t="str">
        <f aca="false">IF(OR(C710="",H710="",J710=""),"",ROUND((J710-H710)*P710*IF(D710="Short",-1,1),1))</f>
        <v/>
      </c>
      <c r="R710" s="14" t="str">
        <f aca="false">IF(OR(C710="",H710="",I710=""),"",ROUND(ABS(H710-I710)*P710,1))</f>
        <v/>
      </c>
      <c r="S710" s="15" t="str">
        <f aca="false">IF(OR(R710="",G710="",K710=""),"",R710*K710*G710)</f>
        <v/>
      </c>
      <c r="T710" s="15" t="str">
        <f aca="false">IF(OR(Q710="",G710="",K710=""),"",Q710*K710*G710)</f>
        <v/>
      </c>
      <c r="U710" s="15" t="str">
        <f aca="false">IF(T710="","",T710+N(L710)-N(M710))</f>
        <v/>
      </c>
      <c r="V710" s="16" t="str">
        <f aca="false">IF(OR(U710="",N(S710)=0),"",U710/S710)</f>
        <v/>
      </c>
      <c r="W710" s="13" t="str">
        <f aca="false">IF(U710="","",COUNT($U$7:U710))</f>
        <v/>
      </c>
      <c r="X710" s="17" t="str">
        <f aca="false">IF(U710="","",DATE(YEAR(IF(B710="",A710,B710)),MONTH(IF(B710="",A710,B710)),1))</f>
        <v/>
      </c>
      <c r="Y710" s="15" t="str">
        <f aca="false">IF(U710="","",N($C$3)+SUM($U$7:U710))</f>
        <v/>
      </c>
      <c r="Z710" s="15" t="str">
        <f aca="false">IF(Y710="","",Y710-MAX(N($C$3),MAX($Y$7:Y710)))</f>
        <v/>
      </c>
      <c r="AA710" s="13" t="str">
        <f aca="false">IF(U710="","",IF(U710&gt;0,"Win",IF(U710&lt;0,"Loss","Scratch")))</f>
        <v/>
      </c>
      <c r="AB710" s="18" t="e">
        <f aca="false">IF(W710="",NA(),W710)</f>
        <v>#N/A</v>
      </c>
      <c r="AC710" s="19" t="e">
        <f aca="false">IF(W710="",NA(),Y710)</f>
        <v>#N/A</v>
      </c>
    </row>
    <row r="711" customFormat="false" ht="15" hidden="false" customHeight="false" outlineLevel="0" collapsed="false">
      <c r="A711" s="10"/>
      <c r="B711" s="10"/>
      <c r="C711" s="7"/>
      <c r="D711" s="7"/>
      <c r="E711" s="7"/>
      <c r="F711" s="7"/>
      <c r="G711" s="11"/>
      <c r="H711" s="12"/>
      <c r="I711" s="12"/>
      <c r="J711" s="12"/>
      <c r="K711" s="5"/>
      <c r="L711" s="5"/>
      <c r="M711" s="5"/>
      <c r="N711" s="7"/>
      <c r="O711" s="7"/>
      <c r="P711" s="13" t="str">
        <f aca="false">IF(C711="","",IF(ISNUMBER(SEARCH("JPY",C711)),100,10000))</f>
        <v/>
      </c>
      <c r="Q711" s="14" t="str">
        <f aca="false">IF(OR(C711="",H711="",J711=""),"",ROUND((J711-H711)*P711*IF(D711="Short",-1,1),1))</f>
        <v/>
      </c>
      <c r="R711" s="14" t="str">
        <f aca="false">IF(OR(C711="",H711="",I711=""),"",ROUND(ABS(H711-I711)*P711,1))</f>
        <v/>
      </c>
      <c r="S711" s="15" t="str">
        <f aca="false">IF(OR(R711="",G711="",K711=""),"",R711*K711*G711)</f>
        <v/>
      </c>
      <c r="T711" s="15" t="str">
        <f aca="false">IF(OR(Q711="",G711="",K711=""),"",Q711*K711*G711)</f>
        <v/>
      </c>
      <c r="U711" s="15" t="str">
        <f aca="false">IF(T711="","",T711+N(L711)-N(M711))</f>
        <v/>
      </c>
      <c r="V711" s="16" t="str">
        <f aca="false">IF(OR(U711="",N(S711)=0),"",U711/S711)</f>
        <v/>
      </c>
      <c r="W711" s="13" t="str">
        <f aca="false">IF(U711="","",COUNT($U$7:U711))</f>
        <v/>
      </c>
      <c r="X711" s="17" t="str">
        <f aca="false">IF(U711="","",DATE(YEAR(IF(B711="",A711,B711)),MONTH(IF(B711="",A711,B711)),1))</f>
        <v/>
      </c>
      <c r="Y711" s="15" t="str">
        <f aca="false">IF(U711="","",N($C$3)+SUM($U$7:U711))</f>
        <v/>
      </c>
      <c r="Z711" s="15" t="str">
        <f aca="false">IF(Y711="","",Y711-MAX(N($C$3),MAX($Y$7:Y711)))</f>
        <v/>
      </c>
      <c r="AA711" s="13" t="str">
        <f aca="false">IF(U711="","",IF(U711&gt;0,"Win",IF(U711&lt;0,"Loss","Scratch")))</f>
        <v/>
      </c>
      <c r="AB711" s="18" t="e">
        <f aca="false">IF(W711="",NA(),W711)</f>
        <v>#N/A</v>
      </c>
      <c r="AC711" s="19" t="e">
        <f aca="false">IF(W711="",NA(),Y711)</f>
        <v>#N/A</v>
      </c>
    </row>
    <row r="712" customFormat="false" ht="15" hidden="false" customHeight="false" outlineLevel="0" collapsed="false">
      <c r="A712" s="10"/>
      <c r="B712" s="10"/>
      <c r="C712" s="7"/>
      <c r="D712" s="7"/>
      <c r="E712" s="7"/>
      <c r="F712" s="7"/>
      <c r="G712" s="11"/>
      <c r="H712" s="12"/>
      <c r="I712" s="12"/>
      <c r="J712" s="12"/>
      <c r="K712" s="5"/>
      <c r="L712" s="5"/>
      <c r="M712" s="5"/>
      <c r="N712" s="7"/>
      <c r="O712" s="7"/>
      <c r="P712" s="13" t="str">
        <f aca="false">IF(C712="","",IF(ISNUMBER(SEARCH("JPY",C712)),100,10000))</f>
        <v/>
      </c>
      <c r="Q712" s="14" t="str">
        <f aca="false">IF(OR(C712="",H712="",J712=""),"",ROUND((J712-H712)*P712*IF(D712="Short",-1,1),1))</f>
        <v/>
      </c>
      <c r="R712" s="14" t="str">
        <f aca="false">IF(OR(C712="",H712="",I712=""),"",ROUND(ABS(H712-I712)*P712,1))</f>
        <v/>
      </c>
      <c r="S712" s="15" t="str">
        <f aca="false">IF(OR(R712="",G712="",K712=""),"",R712*K712*G712)</f>
        <v/>
      </c>
      <c r="T712" s="15" t="str">
        <f aca="false">IF(OR(Q712="",G712="",K712=""),"",Q712*K712*G712)</f>
        <v/>
      </c>
      <c r="U712" s="15" t="str">
        <f aca="false">IF(T712="","",T712+N(L712)-N(M712))</f>
        <v/>
      </c>
      <c r="V712" s="16" t="str">
        <f aca="false">IF(OR(U712="",N(S712)=0),"",U712/S712)</f>
        <v/>
      </c>
      <c r="W712" s="13" t="str">
        <f aca="false">IF(U712="","",COUNT($U$7:U712))</f>
        <v/>
      </c>
      <c r="X712" s="17" t="str">
        <f aca="false">IF(U712="","",DATE(YEAR(IF(B712="",A712,B712)),MONTH(IF(B712="",A712,B712)),1))</f>
        <v/>
      </c>
      <c r="Y712" s="15" t="str">
        <f aca="false">IF(U712="","",N($C$3)+SUM($U$7:U712))</f>
        <v/>
      </c>
      <c r="Z712" s="15" t="str">
        <f aca="false">IF(Y712="","",Y712-MAX(N($C$3),MAX($Y$7:Y712)))</f>
        <v/>
      </c>
      <c r="AA712" s="13" t="str">
        <f aca="false">IF(U712="","",IF(U712&gt;0,"Win",IF(U712&lt;0,"Loss","Scratch")))</f>
        <v/>
      </c>
      <c r="AB712" s="18" t="e">
        <f aca="false">IF(W712="",NA(),W712)</f>
        <v>#N/A</v>
      </c>
      <c r="AC712" s="19" t="e">
        <f aca="false">IF(W712="",NA(),Y712)</f>
        <v>#N/A</v>
      </c>
    </row>
    <row r="713" customFormat="false" ht="15" hidden="false" customHeight="false" outlineLevel="0" collapsed="false">
      <c r="A713" s="10"/>
      <c r="B713" s="10"/>
      <c r="C713" s="7"/>
      <c r="D713" s="7"/>
      <c r="E713" s="7"/>
      <c r="F713" s="7"/>
      <c r="G713" s="11"/>
      <c r="H713" s="12"/>
      <c r="I713" s="12"/>
      <c r="J713" s="12"/>
      <c r="K713" s="5"/>
      <c r="L713" s="5"/>
      <c r="M713" s="5"/>
      <c r="N713" s="7"/>
      <c r="O713" s="7"/>
      <c r="P713" s="13" t="str">
        <f aca="false">IF(C713="","",IF(ISNUMBER(SEARCH("JPY",C713)),100,10000))</f>
        <v/>
      </c>
      <c r="Q713" s="14" t="str">
        <f aca="false">IF(OR(C713="",H713="",J713=""),"",ROUND((J713-H713)*P713*IF(D713="Short",-1,1),1))</f>
        <v/>
      </c>
      <c r="R713" s="14" t="str">
        <f aca="false">IF(OR(C713="",H713="",I713=""),"",ROUND(ABS(H713-I713)*P713,1))</f>
        <v/>
      </c>
      <c r="S713" s="15" t="str">
        <f aca="false">IF(OR(R713="",G713="",K713=""),"",R713*K713*G713)</f>
        <v/>
      </c>
      <c r="T713" s="15" t="str">
        <f aca="false">IF(OR(Q713="",G713="",K713=""),"",Q713*K713*G713)</f>
        <v/>
      </c>
      <c r="U713" s="15" t="str">
        <f aca="false">IF(T713="","",T713+N(L713)-N(M713))</f>
        <v/>
      </c>
      <c r="V713" s="16" t="str">
        <f aca="false">IF(OR(U713="",N(S713)=0),"",U713/S713)</f>
        <v/>
      </c>
      <c r="W713" s="13" t="str">
        <f aca="false">IF(U713="","",COUNT($U$7:U713))</f>
        <v/>
      </c>
      <c r="X713" s="17" t="str">
        <f aca="false">IF(U713="","",DATE(YEAR(IF(B713="",A713,B713)),MONTH(IF(B713="",A713,B713)),1))</f>
        <v/>
      </c>
      <c r="Y713" s="15" t="str">
        <f aca="false">IF(U713="","",N($C$3)+SUM($U$7:U713))</f>
        <v/>
      </c>
      <c r="Z713" s="15" t="str">
        <f aca="false">IF(Y713="","",Y713-MAX(N($C$3),MAX($Y$7:Y713)))</f>
        <v/>
      </c>
      <c r="AA713" s="13" t="str">
        <f aca="false">IF(U713="","",IF(U713&gt;0,"Win",IF(U713&lt;0,"Loss","Scratch")))</f>
        <v/>
      </c>
      <c r="AB713" s="18" t="e">
        <f aca="false">IF(W713="",NA(),W713)</f>
        <v>#N/A</v>
      </c>
      <c r="AC713" s="19" t="e">
        <f aca="false">IF(W713="",NA(),Y713)</f>
        <v>#N/A</v>
      </c>
    </row>
    <row r="714" customFormat="false" ht="15" hidden="false" customHeight="false" outlineLevel="0" collapsed="false">
      <c r="A714" s="10"/>
      <c r="B714" s="10"/>
      <c r="C714" s="7"/>
      <c r="D714" s="7"/>
      <c r="E714" s="7"/>
      <c r="F714" s="7"/>
      <c r="G714" s="11"/>
      <c r="H714" s="12"/>
      <c r="I714" s="12"/>
      <c r="J714" s="12"/>
      <c r="K714" s="5"/>
      <c r="L714" s="5"/>
      <c r="M714" s="5"/>
      <c r="N714" s="7"/>
      <c r="O714" s="7"/>
      <c r="P714" s="13" t="str">
        <f aca="false">IF(C714="","",IF(ISNUMBER(SEARCH("JPY",C714)),100,10000))</f>
        <v/>
      </c>
      <c r="Q714" s="14" t="str">
        <f aca="false">IF(OR(C714="",H714="",J714=""),"",ROUND((J714-H714)*P714*IF(D714="Short",-1,1),1))</f>
        <v/>
      </c>
      <c r="R714" s="14" t="str">
        <f aca="false">IF(OR(C714="",H714="",I714=""),"",ROUND(ABS(H714-I714)*P714,1))</f>
        <v/>
      </c>
      <c r="S714" s="15" t="str">
        <f aca="false">IF(OR(R714="",G714="",K714=""),"",R714*K714*G714)</f>
        <v/>
      </c>
      <c r="T714" s="15" t="str">
        <f aca="false">IF(OR(Q714="",G714="",K714=""),"",Q714*K714*G714)</f>
        <v/>
      </c>
      <c r="U714" s="15" t="str">
        <f aca="false">IF(T714="","",T714+N(L714)-N(M714))</f>
        <v/>
      </c>
      <c r="V714" s="16" t="str">
        <f aca="false">IF(OR(U714="",N(S714)=0),"",U714/S714)</f>
        <v/>
      </c>
      <c r="W714" s="13" t="str">
        <f aca="false">IF(U714="","",COUNT($U$7:U714))</f>
        <v/>
      </c>
      <c r="X714" s="17" t="str">
        <f aca="false">IF(U714="","",DATE(YEAR(IF(B714="",A714,B714)),MONTH(IF(B714="",A714,B714)),1))</f>
        <v/>
      </c>
      <c r="Y714" s="15" t="str">
        <f aca="false">IF(U714="","",N($C$3)+SUM($U$7:U714))</f>
        <v/>
      </c>
      <c r="Z714" s="15" t="str">
        <f aca="false">IF(Y714="","",Y714-MAX(N($C$3),MAX($Y$7:Y714)))</f>
        <v/>
      </c>
      <c r="AA714" s="13" t="str">
        <f aca="false">IF(U714="","",IF(U714&gt;0,"Win",IF(U714&lt;0,"Loss","Scratch")))</f>
        <v/>
      </c>
      <c r="AB714" s="18" t="e">
        <f aca="false">IF(W714="",NA(),W714)</f>
        <v>#N/A</v>
      </c>
      <c r="AC714" s="19" t="e">
        <f aca="false">IF(W714="",NA(),Y714)</f>
        <v>#N/A</v>
      </c>
    </row>
    <row r="715" customFormat="false" ht="15" hidden="false" customHeight="false" outlineLevel="0" collapsed="false">
      <c r="A715" s="10"/>
      <c r="B715" s="10"/>
      <c r="C715" s="7"/>
      <c r="D715" s="7"/>
      <c r="E715" s="7"/>
      <c r="F715" s="7"/>
      <c r="G715" s="11"/>
      <c r="H715" s="12"/>
      <c r="I715" s="12"/>
      <c r="J715" s="12"/>
      <c r="K715" s="5"/>
      <c r="L715" s="5"/>
      <c r="M715" s="5"/>
      <c r="N715" s="7"/>
      <c r="O715" s="7"/>
      <c r="P715" s="13" t="str">
        <f aca="false">IF(C715="","",IF(ISNUMBER(SEARCH("JPY",C715)),100,10000))</f>
        <v/>
      </c>
      <c r="Q715" s="14" t="str">
        <f aca="false">IF(OR(C715="",H715="",J715=""),"",ROUND((J715-H715)*P715*IF(D715="Short",-1,1),1))</f>
        <v/>
      </c>
      <c r="R715" s="14" t="str">
        <f aca="false">IF(OR(C715="",H715="",I715=""),"",ROUND(ABS(H715-I715)*P715,1))</f>
        <v/>
      </c>
      <c r="S715" s="15" t="str">
        <f aca="false">IF(OR(R715="",G715="",K715=""),"",R715*K715*G715)</f>
        <v/>
      </c>
      <c r="T715" s="15" t="str">
        <f aca="false">IF(OR(Q715="",G715="",K715=""),"",Q715*K715*G715)</f>
        <v/>
      </c>
      <c r="U715" s="15" t="str">
        <f aca="false">IF(T715="","",T715+N(L715)-N(M715))</f>
        <v/>
      </c>
      <c r="V715" s="16" t="str">
        <f aca="false">IF(OR(U715="",N(S715)=0),"",U715/S715)</f>
        <v/>
      </c>
      <c r="W715" s="13" t="str">
        <f aca="false">IF(U715="","",COUNT($U$7:U715))</f>
        <v/>
      </c>
      <c r="X715" s="17" t="str">
        <f aca="false">IF(U715="","",DATE(YEAR(IF(B715="",A715,B715)),MONTH(IF(B715="",A715,B715)),1))</f>
        <v/>
      </c>
      <c r="Y715" s="15" t="str">
        <f aca="false">IF(U715="","",N($C$3)+SUM($U$7:U715))</f>
        <v/>
      </c>
      <c r="Z715" s="15" t="str">
        <f aca="false">IF(Y715="","",Y715-MAX(N($C$3),MAX($Y$7:Y715)))</f>
        <v/>
      </c>
      <c r="AA715" s="13" t="str">
        <f aca="false">IF(U715="","",IF(U715&gt;0,"Win",IF(U715&lt;0,"Loss","Scratch")))</f>
        <v/>
      </c>
      <c r="AB715" s="18" t="e">
        <f aca="false">IF(W715="",NA(),W715)</f>
        <v>#N/A</v>
      </c>
      <c r="AC715" s="19" t="e">
        <f aca="false">IF(W715="",NA(),Y715)</f>
        <v>#N/A</v>
      </c>
    </row>
    <row r="716" customFormat="false" ht="15" hidden="false" customHeight="false" outlineLevel="0" collapsed="false">
      <c r="A716" s="10"/>
      <c r="B716" s="10"/>
      <c r="C716" s="7"/>
      <c r="D716" s="7"/>
      <c r="E716" s="7"/>
      <c r="F716" s="7"/>
      <c r="G716" s="11"/>
      <c r="H716" s="12"/>
      <c r="I716" s="12"/>
      <c r="J716" s="12"/>
      <c r="K716" s="5"/>
      <c r="L716" s="5"/>
      <c r="M716" s="5"/>
      <c r="N716" s="7"/>
      <c r="O716" s="7"/>
      <c r="P716" s="13" t="str">
        <f aca="false">IF(C716="","",IF(ISNUMBER(SEARCH("JPY",C716)),100,10000))</f>
        <v/>
      </c>
      <c r="Q716" s="14" t="str">
        <f aca="false">IF(OR(C716="",H716="",J716=""),"",ROUND((J716-H716)*P716*IF(D716="Short",-1,1),1))</f>
        <v/>
      </c>
      <c r="R716" s="14" t="str">
        <f aca="false">IF(OR(C716="",H716="",I716=""),"",ROUND(ABS(H716-I716)*P716,1))</f>
        <v/>
      </c>
      <c r="S716" s="15" t="str">
        <f aca="false">IF(OR(R716="",G716="",K716=""),"",R716*K716*G716)</f>
        <v/>
      </c>
      <c r="T716" s="15" t="str">
        <f aca="false">IF(OR(Q716="",G716="",K716=""),"",Q716*K716*G716)</f>
        <v/>
      </c>
      <c r="U716" s="15" t="str">
        <f aca="false">IF(T716="","",T716+N(L716)-N(M716))</f>
        <v/>
      </c>
      <c r="V716" s="16" t="str">
        <f aca="false">IF(OR(U716="",N(S716)=0),"",U716/S716)</f>
        <v/>
      </c>
      <c r="W716" s="13" t="str">
        <f aca="false">IF(U716="","",COUNT($U$7:U716))</f>
        <v/>
      </c>
      <c r="X716" s="17" t="str">
        <f aca="false">IF(U716="","",DATE(YEAR(IF(B716="",A716,B716)),MONTH(IF(B716="",A716,B716)),1))</f>
        <v/>
      </c>
      <c r="Y716" s="15" t="str">
        <f aca="false">IF(U716="","",N($C$3)+SUM($U$7:U716))</f>
        <v/>
      </c>
      <c r="Z716" s="15" t="str">
        <f aca="false">IF(Y716="","",Y716-MAX(N($C$3),MAX($Y$7:Y716)))</f>
        <v/>
      </c>
      <c r="AA716" s="13" t="str">
        <f aca="false">IF(U716="","",IF(U716&gt;0,"Win",IF(U716&lt;0,"Loss","Scratch")))</f>
        <v/>
      </c>
      <c r="AB716" s="18" t="e">
        <f aca="false">IF(W716="",NA(),W716)</f>
        <v>#N/A</v>
      </c>
      <c r="AC716" s="19" t="e">
        <f aca="false">IF(W716="",NA(),Y716)</f>
        <v>#N/A</v>
      </c>
    </row>
    <row r="717" customFormat="false" ht="15" hidden="false" customHeight="false" outlineLevel="0" collapsed="false">
      <c r="A717" s="10"/>
      <c r="B717" s="10"/>
      <c r="C717" s="7"/>
      <c r="D717" s="7"/>
      <c r="E717" s="7"/>
      <c r="F717" s="7"/>
      <c r="G717" s="11"/>
      <c r="H717" s="12"/>
      <c r="I717" s="12"/>
      <c r="J717" s="12"/>
      <c r="K717" s="5"/>
      <c r="L717" s="5"/>
      <c r="M717" s="5"/>
      <c r="N717" s="7"/>
      <c r="O717" s="7"/>
      <c r="P717" s="13" t="str">
        <f aca="false">IF(C717="","",IF(ISNUMBER(SEARCH("JPY",C717)),100,10000))</f>
        <v/>
      </c>
      <c r="Q717" s="14" t="str">
        <f aca="false">IF(OR(C717="",H717="",J717=""),"",ROUND((J717-H717)*P717*IF(D717="Short",-1,1),1))</f>
        <v/>
      </c>
      <c r="R717" s="14" t="str">
        <f aca="false">IF(OR(C717="",H717="",I717=""),"",ROUND(ABS(H717-I717)*P717,1))</f>
        <v/>
      </c>
      <c r="S717" s="15" t="str">
        <f aca="false">IF(OR(R717="",G717="",K717=""),"",R717*K717*G717)</f>
        <v/>
      </c>
      <c r="T717" s="15" t="str">
        <f aca="false">IF(OR(Q717="",G717="",K717=""),"",Q717*K717*G717)</f>
        <v/>
      </c>
      <c r="U717" s="15" t="str">
        <f aca="false">IF(T717="","",T717+N(L717)-N(M717))</f>
        <v/>
      </c>
      <c r="V717" s="16" t="str">
        <f aca="false">IF(OR(U717="",N(S717)=0),"",U717/S717)</f>
        <v/>
      </c>
      <c r="W717" s="13" t="str">
        <f aca="false">IF(U717="","",COUNT($U$7:U717))</f>
        <v/>
      </c>
      <c r="X717" s="17" t="str">
        <f aca="false">IF(U717="","",DATE(YEAR(IF(B717="",A717,B717)),MONTH(IF(B717="",A717,B717)),1))</f>
        <v/>
      </c>
      <c r="Y717" s="15" t="str">
        <f aca="false">IF(U717="","",N($C$3)+SUM($U$7:U717))</f>
        <v/>
      </c>
      <c r="Z717" s="15" t="str">
        <f aca="false">IF(Y717="","",Y717-MAX(N($C$3),MAX($Y$7:Y717)))</f>
        <v/>
      </c>
      <c r="AA717" s="13" t="str">
        <f aca="false">IF(U717="","",IF(U717&gt;0,"Win",IF(U717&lt;0,"Loss","Scratch")))</f>
        <v/>
      </c>
      <c r="AB717" s="18" t="e">
        <f aca="false">IF(W717="",NA(),W717)</f>
        <v>#N/A</v>
      </c>
      <c r="AC717" s="19" t="e">
        <f aca="false">IF(W717="",NA(),Y717)</f>
        <v>#N/A</v>
      </c>
    </row>
    <row r="718" customFormat="false" ht="15" hidden="false" customHeight="false" outlineLevel="0" collapsed="false">
      <c r="A718" s="10"/>
      <c r="B718" s="10"/>
      <c r="C718" s="7"/>
      <c r="D718" s="7"/>
      <c r="E718" s="7"/>
      <c r="F718" s="7"/>
      <c r="G718" s="11"/>
      <c r="H718" s="12"/>
      <c r="I718" s="12"/>
      <c r="J718" s="12"/>
      <c r="K718" s="5"/>
      <c r="L718" s="5"/>
      <c r="M718" s="5"/>
      <c r="N718" s="7"/>
      <c r="O718" s="7"/>
      <c r="P718" s="13" t="str">
        <f aca="false">IF(C718="","",IF(ISNUMBER(SEARCH("JPY",C718)),100,10000))</f>
        <v/>
      </c>
      <c r="Q718" s="14" t="str">
        <f aca="false">IF(OR(C718="",H718="",J718=""),"",ROUND((J718-H718)*P718*IF(D718="Short",-1,1),1))</f>
        <v/>
      </c>
      <c r="R718" s="14" t="str">
        <f aca="false">IF(OR(C718="",H718="",I718=""),"",ROUND(ABS(H718-I718)*P718,1))</f>
        <v/>
      </c>
      <c r="S718" s="15" t="str">
        <f aca="false">IF(OR(R718="",G718="",K718=""),"",R718*K718*G718)</f>
        <v/>
      </c>
      <c r="T718" s="15" t="str">
        <f aca="false">IF(OR(Q718="",G718="",K718=""),"",Q718*K718*G718)</f>
        <v/>
      </c>
      <c r="U718" s="15" t="str">
        <f aca="false">IF(T718="","",T718+N(L718)-N(M718))</f>
        <v/>
      </c>
      <c r="V718" s="16" t="str">
        <f aca="false">IF(OR(U718="",N(S718)=0),"",U718/S718)</f>
        <v/>
      </c>
      <c r="W718" s="13" t="str">
        <f aca="false">IF(U718="","",COUNT($U$7:U718))</f>
        <v/>
      </c>
      <c r="X718" s="17" t="str">
        <f aca="false">IF(U718="","",DATE(YEAR(IF(B718="",A718,B718)),MONTH(IF(B718="",A718,B718)),1))</f>
        <v/>
      </c>
      <c r="Y718" s="15" t="str">
        <f aca="false">IF(U718="","",N($C$3)+SUM($U$7:U718))</f>
        <v/>
      </c>
      <c r="Z718" s="15" t="str">
        <f aca="false">IF(Y718="","",Y718-MAX(N($C$3),MAX($Y$7:Y718)))</f>
        <v/>
      </c>
      <c r="AA718" s="13" t="str">
        <f aca="false">IF(U718="","",IF(U718&gt;0,"Win",IF(U718&lt;0,"Loss","Scratch")))</f>
        <v/>
      </c>
      <c r="AB718" s="18" t="e">
        <f aca="false">IF(W718="",NA(),W718)</f>
        <v>#N/A</v>
      </c>
      <c r="AC718" s="19" t="e">
        <f aca="false">IF(W718="",NA(),Y718)</f>
        <v>#N/A</v>
      </c>
    </row>
    <row r="719" customFormat="false" ht="15" hidden="false" customHeight="false" outlineLevel="0" collapsed="false">
      <c r="A719" s="10"/>
      <c r="B719" s="10"/>
      <c r="C719" s="7"/>
      <c r="D719" s="7"/>
      <c r="E719" s="7"/>
      <c r="F719" s="7"/>
      <c r="G719" s="11"/>
      <c r="H719" s="12"/>
      <c r="I719" s="12"/>
      <c r="J719" s="12"/>
      <c r="K719" s="5"/>
      <c r="L719" s="5"/>
      <c r="M719" s="5"/>
      <c r="N719" s="7"/>
      <c r="O719" s="7"/>
      <c r="P719" s="13" t="str">
        <f aca="false">IF(C719="","",IF(ISNUMBER(SEARCH("JPY",C719)),100,10000))</f>
        <v/>
      </c>
      <c r="Q719" s="14" t="str">
        <f aca="false">IF(OR(C719="",H719="",J719=""),"",ROUND((J719-H719)*P719*IF(D719="Short",-1,1),1))</f>
        <v/>
      </c>
      <c r="R719" s="14" t="str">
        <f aca="false">IF(OR(C719="",H719="",I719=""),"",ROUND(ABS(H719-I719)*P719,1))</f>
        <v/>
      </c>
      <c r="S719" s="15" t="str">
        <f aca="false">IF(OR(R719="",G719="",K719=""),"",R719*K719*G719)</f>
        <v/>
      </c>
      <c r="T719" s="15" t="str">
        <f aca="false">IF(OR(Q719="",G719="",K719=""),"",Q719*K719*G719)</f>
        <v/>
      </c>
      <c r="U719" s="15" t="str">
        <f aca="false">IF(T719="","",T719+N(L719)-N(M719))</f>
        <v/>
      </c>
      <c r="V719" s="16" t="str">
        <f aca="false">IF(OR(U719="",N(S719)=0),"",U719/S719)</f>
        <v/>
      </c>
      <c r="W719" s="13" t="str">
        <f aca="false">IF(U719="","",COUNT($U$7:U719))</f>
        <v/>
      </c>
      <c r="X719" s="17" t="str">
        <f aca="false">IF(U719="","",DATE(YEAR(IF(B719="",A719,B719)),MONTH(IF(B719="",A719,B719)),1))</f>
        <v/>
      </c>
      <c r="Y719" s="15" t="str">
        <f aca="false">IF(U719="","",N($C$3)+SUM($U$7:U719))</f>
        <v/>
      </c>
      <c r="Z719" s="15" t="str">
        <f aca="false">IF(Y719="","",Y719-MAX(N($C$3),MAX($Y$7:Y719)))</f>
        <v/>
      </c>
      <c r="AA719" s="13" t="str">
        <f aca="false">IF(U719="","",IF(U719&gt;0,"Win",IF(U719&lt;0,"Loss","Scratch")))</f>
        <v/>
      </c>
      <c r="AB719" s="18" t="e">
        <f aca="false">IF(W719="",NA(),W719)</f>
        <v>#N/A</v>
      </c>
      <c r="AC719" s="19" t="e">
        <f aca="false">IF(W719="",NA(),Y719)</f>
        <v>#N/A</v>
      </c>
    </row>
    <row r="720" customFormat="false" ht="15" hidden="false" customHeight="false" outlineLevel="0" collapsed="false">
      <c r="A720" s="10"/>
      <c r="B720" s="10"/>
      <c r="C720" s="7"/>
      <c r="D720" s="7"/>
      <c r="E720" s="7"/>
      <c r="F720" s="7"/>
      <c r="G720" s="11"/>
      <c r="H720" s="12"/>
      <c r="I720" s="12"/>
      <c r="J720" s="12"/>
      <c r="K720" s="5"/>
      <c r="L720" s="5"/>
      <c r="M720" s="5"/>
      <c r="N720" s="7"/>
      <c r="O720" s="7"/>
      <c r="P720" s="13" t="str">
        <f aca="false">IF(C720="","",IF(ISNUMBER(SEARCH("JPY",C720)),100,10000))</f>
        <v/>
      </c>
      <c r="Q720" s="14" t="str">
        <f aca="false">IF(OR(C720="",H720="",J720=""),"",ROUND((J720-H720)*P720*IF(D720="Short",-1,1),1))</f>
        <v/>
      </c>
      <c r="R720" s="14" t="str">
        <f aca="false">IF(OR(C720="",H720="",I720=""),"",ROUND(ABS(H720-I720)*P720,1))</f>
        <v/>
      </c>
      <c r="S720" s="15" t="str">
        <f aca="false">IF(OR(R720="",G720="",K720=""),"",R720*K720*G720)</f>
        <v/>
      </c>
      <c r="T720" s="15" t="str">
        <f aca="false">IF(OR(Q720="",G720="",K720=""),"",Q720*K720*G720)</f>
        <v/>
      </c>
      <c r="U720" s="15" t="str">
        <f aca="false">IF(T720="","",T720+N(L720)-N(M720))</f>
        <v/>
      </c>
      <c r="V720" s="16" t="str">
        <f aca="false">IF(OR(U720="",N(S720)=0),"",U720/S720)</f>
        <v/>
      </c>
      <c r="W720" s="13" t="str">
        <f aca="false">IF(U720="","",COUNT($U$7:U720))</f>
        <v/>
      </c>
      <c r="X720" s="17" t="str">
        <f aca="false">IF(U720="","",DATE(YEAR(IF(B720="",A720,B720)),MONTH(IF(B720="",A720,B720)),1))</f>
        <v/>
      </c>
      <c r="Y720" s="15" t="str">
        <f aca="false">IF(U720="","",N($C$3)+SUM($U$7:U720))</f>
        <v/>
      </c>
      <c r="Z720" s="15" t="str">
        <f aca="false">IF(Y720="","",Y720-MAX(N($C$3),MAX($Y$7:Y720)))</f>
        <v/>
      </c>
      <c r="AA720" s="13" t="str">
        <f aca="false">IF(U720="","",IF(U720&gt;0,"Win",IF(U720&lt;0,"Loss","Scratch")))</f>
        <v/>
      </c>
      <c r="AB720" s="18" t="e">
        <f aca="false">IF(W720="",NA(),W720)</f>
        <v>#N/A</v>
      </c>
      <c r="AC720" s="19" t="e">
        <f aca="false">IF(W720="",NA(),Y720)</f>
        <v>#N/A</v>
      </c>
    </row>
    <row r="721" customFormat="false" ht="15" hidden="false" customHeight="false" outlineLevel="0" collapsed="false">
      <c r="A721" s="10"/>
      <c r="B721" s="10"/>
      <c r="C721" s="7"/>
      <c r="D721" s="7"/>
      <c r="E721" s="7"/>
      <c r="F721" s="7"/>
      <c r="G721" s="11"/>
      <c r="H721" s="12"/>
      <c r="I721" s="12"/>
      <c r="J721" s="12"/>
      <c r="K721" s="5"/>
      <c r="L721" s="5"/>
      <c r="M721" s="5"/>
      <c r="N721" s="7"/>
      <c r="O721" s="7"/>
      <c r="P721" s="13" t="str">
        <f aca="false">IF(C721="","",IF(ISNUMBER(SEARCH("JPY",C721)),100,10000))</f>
        <v/>
      </c>
      <c r="Q721" s="14" t="str">
        <f aca="false">IF(OR(C721="",H721="",J721=""),"",ROUND((J721-H721)*P721*IF(D721="Short",-1,1),1))</f>
        <v/>
      </c>
      <c r="R721" s="14" t="str">
        <f aca="false">IF(OR(C721="",H721="",I721=""),"",ROUND(ABS(H721-I721)*P721,1))</f>
        <v/>
      </c>
      <c r="S721" s="15" t="str">
        <f aca="false">IF(OR(R721="",G721="",K721=""),"",R721*K721*G721)</f>
        <v/>
      </c>
      <c r="T721" s="15" t="str">
        <f aca="false">IF(OR(Q721="",G721="",K721=""),"",Q721*K721*G721)</f>
        <v/>
      </c>
      <c r="U721" s="15" t="str">
        <f aca="false">IF(T721="","",T721+N(L721)-N(M721))</f>
        <v/>
      </c>
      <c r="V721" s="16" t="str">
        <f aca="false">IF(OR(U721="",N(S721)=0),"",U721/S721)</f>
        <v/>
      </c>
      <c r="W721" s="13" t="str">
        <f aca="false">IF(U721="","",COUNT($U$7:U721))</f>
        <v/>
      </c>
      <c r="X721" s="17" t="str">
        <f aca="false">IF(U721="","",DATE(YEAR(IF(B721="",A721,B721)),MONTH(IF(B721="",A721,B721)),1))</f>
        <v/>
      </c>
      <c r="Y721" s="15" t="str">
        <f aca="false">IF(U721="","",N($C$3)+SUM($U$7:U721))</f>
        <v/>
      </c>
      <c r="Z721" s="15" t="str">
        <f aca="false">IF(Y721="","",Y721-MAX(N($C$3),MAX($Y$7:Y721)))</f>
        <v/>
      </c>
      <c r="AA721" s="13" t="str">
        <f aca="false">IF(U721="","",IF(U721&gt;0,"Win",IF(U721&lt;0,"Loss","Scratch")))</f>
        <v/>
      </c>
      <c r="AB721" s="18" t="e">
        <f aca="false">IF(W721="",NA(),W721)</f>
        <v>#N/A</v>
      </c>
      <c r="AC721" s="19" t="e">
        <f aca="false">IF(W721="",NA(),Y721)</f>
        <v>#N/A</v>
      </c>
    </row>
    <row r="722" customFormat="false" ht="15" hidden="false" customHeight="false" outlineLevel="0" collapsed="false">
      <c r="A722" s="10"/>
      <c r="B722" s="10"/>
      <c r="C722" s="7"/>
      <c r="D722" s="7"/>
      <c r="E722" s="7"/>
      <c r="F722" s="7"/>
      <c r="G722" s="11"/>
      <c r="H722" s="12"/>
      <c r="I722" s="12"/>
      <c r="J722" s="12"/>
      <c r="K722" s="5"/>
      <c r="L722" s="5"/>
      <c r="M722" s="5"/>
      <c r="N722" s="7"/>
      <c r="O722" s="7"/>
      <c r="P722" s="13" t="str">
        <f aca="false">IF(C722="","",IF(ISNUMBER(SEARCH("JPY",C722)),100,10000))</f>
        <v/>
      </c>
      <c r="Q722" s="14" t="str">
        <f aca="false">IF(OR(C722="",H722="",J722=""),"",ROUND((J722-H722)*P722*IF(D722="Short",-1,1),1))</f>
        <v/>
      </c>
      <c r="R722" s="14" t="str">
        <f aca="false">IF(OR(C722="",H722="",I722=""),"",ROUND(ABS(H722-I722)*P722,1))</f>
        <v/>
      </c>
      <c r="S722" s="15" t="str">
        <f aca="false">IF(OR(R722="",G722="",K722=""),"",R722*K722*G722)</f>
        <v/>
      </c>
      <c r="T722" s="15" t="str">
        <f aca="false">IF(OR(Q722="",G722="",K722=""),"",Q722*K722*G722)</f>
        <v/>
      </c>
      <c r="U722" s="15" t="str">
        <f aca="false">IF(T722="","",T722+N(L722)-N(M722))</f>
        <v/>
      </c>
      <c r="V722" s="16" t="str">
        <f aca="false">IF(OR(U722="",N(S722)=0),"",U722/S722)</f>
        <v/>
      </c>
      <c r="W722" s="13" t="str">
        <f aca="false">IF(U722="","",COUNT($U$7:U722))</f>
        <v/>
      </c>
      <c r="X722" s="17" t="str">
        <f aca="false">IF(U722="","",DATE(YEAR(IF(B722="",A722,B722)),MONTH(IF(B722="",A722,B722)),1))</f>
        <v/>
      </c>
      <c r="Y722" s="15" t="str">
        <f aca="false">IF(U722="","",N($C$3)+SUM($U$7:U722))</f>
        <v/>
      </c>
      <c r="Z722" s="15" t="str">
        <f aca="false">IF(Y722="","",Y722-MAX(N($C$3),MAX($Y$7:Y722)))</f>
        <v/>
      </c>
      <c r="AA722" s="13" t="str">
        <f aca="false">IF(U722="","",IF(U722&gt;0,"Win",IF(U722&lt;0,"Loss","Scratch")))</f>
        <v/>
      </c>
      <c r="AB722" s="18" t="e">
        <f aca="false">IF(W722="",NA(),W722)</f>
        <v>#N/A</v>
      </c>
      <c r="AC722" s="19" t="e">
        <f aca="false">IF(W722="",NA(),Y722)</f>
        <v>#N/A</v>
      </c>
    </row>
    <row r="723" customFormat="false" ht="15" hidden="false" customHeight="false" outlineLevel="0" collapsed="false">
      <c r="A723" s="10"/>
      <c r="B723" s="10"/>
      <c r="C723" s="7"/>
      <c r="D723" s="7"/>
      <c r="E723" s="7"/>
      <c r="F723" s="7"/>
      <c r="G723" s="11"/>
      <c r="H723" s="12"/>
      <c r="I723" s="12"/>
      <c r="J723" s="12"/>
      <c r="K723" s="5"/>
      <c r="L723" s="5"/>
      <c r="M723" s="5"/>
      <c r="N723" s="7"/>
      <c r="O723" s="7"/>
      <c r="P723" s="13" t="str">
        <f aca="false">IF(C723="","",IF(ISNUMBER(SEARCH("JPY",C723)),100,10000))</f>
        <v/>
      </c>
      <c r="Q723" s="14" t="str">
        <f aca="false">IF(OR(C723="",H723="",J723=""),"",ROUND((J723-H723)*P723*IF(D723="Short",-1,1),1))</f>
        <v/>
      </c>
      <c r="R723" s="14" t="str">
        <f aca="false">IF(OR(C723="",H723="",I723=""),"",ROUND(ABS(H723-I723)*P723,1))</f>
        <v/>
      </c>
      <c r="S723" s="15" t="str">
        <f aca="false">IF(OR(R723="",G723="",K723=""),"",R723*K723*G723)</f>
        <v/>
      </c>
      <c r="T723" s="15" t="str">
        <f aca="false">IF(OR(Q723="",G723="",K723=""),"",Q723*K723*G723)</f>
        <v/>
      </c>
      <c r="U723" s="15" t="str">
        <f aca="false">IF(T723="","",T723+N(L723)-N(M723))</f>
        <v/>
      </c>
      <c r="V723" s="16" t="str">
        <f aca="false">IF(OR(U723="",N(S723)=0),"",U723/S723)</f>
        <v/>
      </c>
      <c r="W723" s="13" t="str">
        <f aca="false">IF(U723="","",COUNT($U$7:U723))</f>
        <v/>
      </c>
      <c r="X723" s="17" t="str">
        <f aca="false">IF(U723="","",DATE(YEAR(IF(B723="",A723,B723)),MONTH(IF(B723="",A723,B723)),1))</f>
        <v/>
      </c>
      <c r="Y723" s="15" t="str">
        <f aca="false">IF(U723="","",N($C$3)+SUM($U$7:U723))</f>
        <v/>
      </c>
      <c r="Z723" s="15" t="str">
        <f aca="false">IF(Y723="","",Y723-MAX(N($C$3),MAX($Y$7:Y723)))</f>
        <v/>
      </c>
      <c r="AA723" s="13" t="str">
        <f aca="false">IF(U723="","",IF(U723&gt;0,"Win",IF(U723&lt;0,"Loss","Scratch")))</f>
        <v/>
      </c>
      <c r="AB723" s="18" t="e">
        <f aca="false">IF(W723="",NA(),W723)</f>
        <v>#N/A</v>
      </c>
      <c r="AC723" s="19" t="e">
        <f aca="false">IF(W723="",NA(),Y723)</f>
        <v>#N/A</v>
      </c>
    </row>
    <row r="724" customFormat="false" ht="15" hidden="false" customHeight="false" outlineLevel="0" collapsed="false">
      <c r="A724" s="10"/>
      <c r="B724" s="10"/>
      <c r="C724" s="7"/>
      <c r="D724" s="7"/>
      <c r="E724" s="7"/>
      <c r="F724" s="7"/>
      <c r="G724" s="11"/>
      <c r="H724" s="12"/>
      <c r="I724" s="12"/>
      <c r="J724" s="12"/>
      <c r="K724" s="5"/>
      <c r="L724" s="5"/>
      <c r="M724" s="5"/>
      <c r="N724" s="7"/>
      <c r="O724" s="7"/>
      <c r="P724" s="13" t="str">
        <f aca="false">IF(C724="","",IF(ISNUMBER(SEARCH("JPY",C724)),100,10000))</f>
        <v/>
      </c>
      <c r="Q724" s="14" t="str">
        <f aca="false">IF(OR(C724="",H724="",J724=""),"",ROUND((J724-H724)*P724*IF(D724="Short",-1,1),1))</f>
        <v/>
      </c>
      <c r="R724" s="14" t="str">
        <f aca="false">IF(OR(C724="",H724="",I724=""),"",ROUND(ABS(H724-I724)*P724,1))</f>
        <v/>
      </c>
      <c r="S724" s="15" t="str">
        <f aca="false">IF(OR(R724="",G724="",K724=""),"",R724*K724*G724)</f>
        <v/>
      </c>
      <c r="T724" s="15" t="str">
        <f aca="false">IF(OR(Q724="",G724="",K724=""),"",Q724*K724*G724)</f>
        <v/>
      </c>
      <c r="U724" s="15" t="str">
        <f aca="false">IF(T724="","",T724+N(L724)-N(M724))</f>
        <v/>
      </c>
      <c r="V724" s="16" t="str">
        <f aca="false">IF(OR(U724="",N(S724)=0),"",U724/S724)</f>
        <v/>
      </c>
      <c r="W724" s="13" t="str">
        <f aca="false">IF(U724="","",COUNT($U$7:U724))</f>
        <v/>
      </c>
      <c r="X724" s="17" t="str">
        <f aca="false">IF(U724="","",DATE(YEAR(IF(B724="",A724,B724)),MONTH(IF(B724="",A724,B724)),1))</f>
        <v/>
      </c>
      <c r="Y724" s="15" t="str">
        <f aca="false">IF(U724="","",N($C$3)+SUM($U$7:U724))</f>
        <v/>
      </c>
      <c r="Z724" s="15" t="str">
        <f aca="false">IF(Y724="","",Y724-MAX(N($C$3),MAX($Y$7:Y724)))</f>
        <v/>
      </c>
      <c r="AA724" s="13" t="str">
        <f aca="false">IF(U724="","",IF(U724&gt;0,"Win",IF(U724&lt;0,"Loss","Scratch")))</f>
        <v/>
      </c>
      <c r="AB724" s="18" t="e">
        <f aca="false">IF(W724="",NA(),W724)</f>
        <v>#N/A</v>
      </c>
      <c r="AC724" s="19" t="e">
        <f aca="false">IF(W724="",NA(),Y724)</f>
        <v>#N/A</v>
      </c>
    </row>
    <row r="725" customFormat="false" ht="15" hidden="false" customHeight="false" outlineLevel="0" collapsed="false">
      <c r="A725" s="10"/>
      <c r="B725" s="10"/>
      <c r="C725" s="7"/>
      <c r="D725" s="7"/>
      <c r="E725" s="7"/>
      <c r="F725" s="7"/>
      <c r="G725" s="11"/>
      <c r="H725" s="12"/>
      <c r="I725" s="12"/>
      <c r="J725" s="12"/>
      <c r="K725" s="5"/>
      <c r="L725" s="5"/>
      <c r="M725" s="5"/>
      <c r="N725" s="7"/>
      <c r="O725" s="7"/>
      <c r="P725" s="13" t="str">
        <f aca="false">IF(C725="","",IF(ISNUMBER(SEARCH("JPY",C725)),100,10000))</f>
        <v/>
      </c>
      <c r="Q725" s="14" t="str">
        <f aca="false">IF(OR(C725="",H725="",J725=""),"",ROUND((J725-H725)*P725*IF(D725="Short",-1,1),1))</f>
        <v/>
      </c>
      <c r="R725" s="14" t="str">
        <f aca="false">IF(OR(C725="",H725="",I725=""),"",ROUND(ABS(H725-I725)*P725,1))</f>
        <v/>
      </c>
      <c r="S725" s="15" t="str">
        <f aca="false">IF(OR(R725="",G725="",K725=""),"",R725*K725*G725)</f>
        <v/>
      </c>
      <c r="T725" s="15" t="str">
        <f aca="false">IF(OR(Q725="",G725="",K725=""),"",Q725*K725*G725)</f>
        <v/>
      </c>
      <c r="U725" s="15" t="str">
        <f aca="false">IF(T725="","",T725+N(L725)-N(M725))</f>
        <v/>
      </c>
      <c r="V725" s="16" t="str">
        <f aca="false">IF(OR(U725="",N(S725)=0),"",U725/S725)</f>
        <v/>
      </c>
      <c r="W725" s="13" t="str">
        <f aca="false">IF(U725="","",COUNT($U$7:U725))</f>
        <v/>
      </c>
      <c r="X725" s="17" t="str">
        <f aca="false">IF(U725="","",DATE(YEAR(IF(B725="",A725,B725)),MONTH(IF(B725="",A725,B725)),1))</f>
        <v/>
      </c>
      <c r="Y725" s="15" t="str">
        <f aca="false">IF(U725="","",N($C$3)+SUM($U$7:U725))</f>
        <v/>
      </c>
      <c r="Z725" s="15" t="str">
        <f aca="false">IF(Y725="","",Y725-MAX(N($C$3),MAX($Y$7:Y725)))</f>
        <v/>
      </c>
      <c r="AA725" s="13" t="str">
        <f aca="false">IF(U725="","",IF(U725&gt;0,"Win",IF(U725&lt;0,"Loss","Scratch")))</f>
        <v/>
      </c>
      <c r="AB725" s="18" t="e">
        <f aca="false">IF(W725="",NA(),W725)</f>
        <v>#N/A</v>
      </c>
      <c r="AC725" s="19" t="e">
        <f aca="false">IF(W725="",NA(),Y725)</f>
        <v>#N/A</v>
      </c>
    </row>
    <row r="726" customFormat="false" ht="15" hidden="false" customHeight="false" outlineLevel="0" collapsed="false">
      <c r="A726" s="10"/>
      <c r="B726" s="10"/>
      <c r="C726" s="7"/>
      <c r="D726" s="7"/>
      <c r="E726" s="7"/>
      <c r="F726" s="7"/>
      <c r="G726" s="11"/>
      <c r="H726" s="12"/>
      <c r="I726" s="12"/>
      <c r="J726" s="12"/>
      <c r="K726" s="5"/>
      <c r="L726" s="5"/>
      <c r="M726" s="5"/>
      <c r="N726" s="7"/>
      <c r="O726" s="7"/>
      <c r="P726" s="13" t="str">
        <f aca="false">IF(C726="","",IF(ISNUMBER(SEARCH("JPY",C726)),100,10000))</f>
        <v/>
      </c>
      <c r="Q726" s="14" t="str">
        <f aca="false">IF(OR(C726="",H726="",J726=""),"",ROUND((J726-H726)*P726*IF(D726="Short",-1,1),1))</f>
        <v/>
      </c>
      <c r="R726" s="14" t="str">
        <f aca="false">IF(OR(C726="",H726="",I726=""),"",ROUND(ABS(H726-I726)*P726,1))</f>
        <v/>
      </c>
      <c r="S726" s="15" t="str">
        <f aca="false">IF(OR(R726="",G726="",K726=""),"",R726*K726*G726)</f>
        <v/>
      </c>
      <c r="T726" s="15" t="str">
        <f aca="false">IF(OR(Q726="",G726="",K726=""),"",Q726*K726*G726)</f>
        <v/>
      </c>
      <c r="U726" s="15" t="str">
        <f aca="false">IF(T726="","",T726+N(L726)-N(M726))</f>
        <v/>
      </c>
      <c r="V726" s="16" t="str">
        <f aca="false">IF(OR(U726="",N(S726)=0),"",U726/S726)</f>
        <v/>
      </c>
      <c r="W726" s="13" t="str">
        <f aca="false">IF(U726="","",COUNT($U$7:U726))</f>
        <v/>
      </c>
      <c r="X726" s="17" t="str">
        <f aca="false">IF(U726="","",DATE(YEAR(IF(B726="",A726,B726)),MONTH(IF(B726="",A726,B726)),1))</f>
        <v/>
      </c>
      <c r="Y726" s="15" t="str">
        <f aca="false">IF(U726="","",N($C$3)+SUM($U$7:U726))</f>
        <v/>
      </c>
      <c r="Z726" s="15" t="str">
        <f aca="false">IF(Y726="","",Y726-MAX(N($C$3),MAX($Y$7:Y726)))</f>
        <v/>
      </c>
      <c r="AA726" s="13" t="str">
        <f aca="false">IF(U726="","",IF(U726&gt;0,"Win",IF(U726&lt;0,"Loss","Scratch")))</f>
        <v/>
      </c>
      <c r="AB726" s="18" t="e">
        <f aca="false">IF(W726="",NA(),W726)</f>
        <v>#N/A</v>
      </c>
      <c r="AC726" s="19" t="e">
        <f aca="false">IF(W726="",NA(),Y726)</f>
        <v>#N/A</v>
      </c>
    </row>
    <row r="727" customFormat="false" ht="15" hidden="false" customHeight="false" outlineLevel="0" collapsed="false">
      <c r="A727" s="10"/>
      <c r="B727" s="10"/>
      <c r="C727" s="7"/>
      <c r="D727" s="7"/>
      <c r="E727" s="7"/>
      <c r="F727" s="7"/>
      <c r="G727" s="11"/>
      <c r="H727" s="12"/>
      <c r="I727" s="12"/>
      <c r="J727" s="12"/>
      <c r="K727" s="5"/>
      <c r="L727" s="5"/>
      <c r="M727" s="5"/>
      <c r="N727" s="7"/>
      <c r="O727" s="7"/>
      <c r="P727" s="13" t="str">
        <f aca="false">IF(C727="","",IF(ISNUMBER(SEARCH("JPY",C727)),100,10000))</f>
        <v/>
      </c>
      <c r="Q727" s="14" t="str">
        <f aca="false">IF(OR(C727="",H727="",J727=""),"",ROUND((J727-H727)*P727*IF(D727="Short",-1,1),1))</f>
        <v/>
      </c>
      <c r="R727" s="14" t="str">
        <f aca="false">IF(OR(C727="",H727="",I727=""),"",ROUND(ABS(H727-I727)*P727,1))</f>
        <v/>
      </c>
      <c r="S727" s="15" t="str">
        <f aca="false">IF(OR(R727="",G727="",K727=""),"",R727*K727*G727)</f>
        <v/>
      </c>
      <c r="T727" s="15" t="str">
        <f aca="false">IF(OR(Q727="",G727="",K727=""),"",Q727*K727*G727)</f>
        <v/>
      </c>
      <c r="U727" s="15" t="str">
        <f aca="false">IF(T727="","",T727+N(L727)-N(M727))</f>
        <v/>
      </c>
      <c r="V727" s="16" t="str">
        <f aca="false">IF(OR(U727="",N(S727)=0),"",U727/S727)</f>
        <v/>
      </c>
      <c r="W727" s="13" t="str">
        <f aca="false">IF(U727="","",COUNT($U$7:U727))</f>
        <v/>
      </c>
      <c r="X727" s="17" t="str">
        <f aca="false">IF(U727="","",DATE(YEAR(IF(B727="",A727,B727)),MONTH(IF(B727="",A727,B727)),1))</f>
        <v/>
      </c>
      <c r="Y727" s="15" t="str">
        <f aca="false">IF(U727="","",N($C$3)+SUM($U$7:U727))</f>
        <v/>
      </c>
      <c r="Z727" s="15" t="str">
        <f aca="false">IF(Y727="","",Y727-MAX(N($C$3),MAX($Y$7:Y727)))</f>
        <v/>
      </c>
      <c r="AA727" s="13" t="str">
        <f aca="false">IF(U727="","",IF(U727&gt;0,"Win",IF(U727&lt;0,"Loss","Scratch")))</f>
        <v/>
      </c>
      <c r="AB727" s="18" t="e">
        <f aca="false">IF(W727="",NA(),W727)</f>
        <v>#N/A</v>
      </c>
      <c r="AC727" s="19" t="e">
        <f aca="false">IF(W727="",NA(),Y727)</f>
        <v>#N/A</v>
      </c>
    </row>
    <row r="728" customFormat="false" ht="15" hidden="false" customHeight="false" outlineLevel="0" collapsed="false">
      <c r="A728" s="10"/>
      <c r="B728" s="10"/>
      <c r="C728" s="7"/>
      <c r="D728" s="7"/>
      <c r="E728" s="7"/>
      <c r="F728" s="7"/>
      <c r="G728" s="11"/>
      <c r="H728" s="12"/>
      <c r="I728" s="12"/>
      <c r="J728" s="12"/>
      <c r="K728" s="5"/>
      <c r="L728" s="5"/>
      <c r="M728" s="5"/>
      <c r="N728" s="7"/>
      <c r="O728" s="7"/>
      <c r="P728" s="13" t="str">
        <f aca="false">IF(C728="","",IF(ISNUMBER(SEARCH("JPY",C728)),100,10000))</f>
        <v/>
      </c>
      <c r="Q728" s="14" t="str">
        <f aca="false">IF(OR(C728="",H728="",J728=""),"",ROUND((J728-H728)*P728*IF(D728="Short",-1,1),1))</f>
        <v/>
      </c>
      <c r="R728" s="14" t="str">
        <f aca="false">IF(OR(C728="",H728="",I728=""),"",ROUND(ABS(H728-I728)*P728,1))</f>
        <v/>
      </c>
      <c r="S728" s="15" t="str">
        <f aca="false">IF(OR(R728="",G728="",K728=""),"",R728*K728*G728)</f>
        <v/>
      </c>
      <c r="T728" s="15" t="str">
        <f aca="false">IF(OR(Q728="",G728="",K728=""),"",Q728*K728*G728)</f>
        <v/>
      </c>
      <c r="U728" s="15" t="str">
        <f aca="false">IF(T728="","",T728+N(L728)-N(M728))</f>
        <v/>
      </c>
      <c r="V728" s="16" t="str">
        <f aca="false">IF(OR(U728="",N(S728)=0),"",U728/S728)</f>
        <v/>
      </c>
      <c r="W728" s="13" t="str">
        <f aca="false">IF(U728="","",COUNT($U$7:U728))</f>
        <v/>
      </c>
      <c r="X728" s="17" t="str">
        <f aca="false">IF(U728="","",DATE(YEAR(IF(B728="",A728,B728)),MONTH(IF(B728="",A728,B728)),1))</f>
        <v/>
      </c>
      <c r="Y728" s="15" t="str">
        <f aca="false">IF(U728="","",N($C$3)+SUM($U$7:U728))</f>
        <v/>
      </c>
      <c r="Z728" s="15" t="str">
        <f aca="false">IF(Y728="","",Y728-MAX(N($C$3),MAX($Y$7:Y728)))</f>
        <v/>
      </c>
      <c r="AA728" s="13" t="str">
        <f aca="false">IF(U728="","",IF(U728&gt;0,"Win",IF(U728&lt;0,"Loss","Scratch")))</f>
        <v/>
      </c>
      <c r="AB728" s="18" t="e">
        <f aca="false">IF(W728="",NA(),W728)</f>
        <v>#N/A</v>
      </c>
      <c r="AC728" s="19" t="e">
        <f aca="false">IF(W728="",NA(),Y728)</f>
        <v>#N/A</v>
      </c>
    </row>
    <row r="729" customFormat="false" ht="15" hidden="false" customHeight="false" outlineLevel="0" collapsed="false">
      <c r="A729" s="10"/>
      <c r="B729" s="10"/>
      <c r="C729" s="7"/>
      <c r="D729" s="7"/>
      <c r="E729" s="7"/>
      <c r="F729" s="7"/>
      <c r="G729" s="11"/>
      <c r="H729" s="12"/>
      <c r="I729" s="12"/>
      <c r="J729" s="12"/>
      <c r="K729" s="5"/>
      <c r="L729" s="5"/>
      <c r="M729" s="5"/>
      <c r="N729" s="7"/>
      <c r="O729" s="7"/>
      <c r="P729" s="13" t="str">
        <f aca="false">IF(C729="","",IF(ISNUMBER(SEARCH("JPY",C729)),100,10000))</f>
        <v/>
      </c>
      <c r="Q729" s="14" t="str">
        <f aca="false">IF(OR(C729="",H729="",J729=""),"",ROUND((J729-H729)*P729*IF(D729="Short",-1,1),1))</f>
        <v/>
      </c>
      <c r="R729" s="14" t="str">
        <f aca="false">IF(OR(C729="",H729="",I729=""),"",ROUND(ABS(H729-I729)*P729,1))</f>
        <v/>
      </c>
      <c r="S729" s="15" t="str">
        <f aca="false">IF(OR(R729="",G729="",K729=""),"",R729*K729*G729)</f>
        <v/>
      </c>
      <c r="T729" s="15" t="str">
        <f aca="false">IF(OR(Q729="",G729="",K729=""),"",Q729*K729*G729)</f>
        <v/>
      </c>
      <c r="U729" s="15" t="str">
        <f aca="false">IF(T729="","",T729+N(L729)-N(M729))</f>
        <v/>
      </c>
      <c r="V729" s="16" t="str">
        <f aca="false">IF(OR(U729="",N(S729)=0),"",U729/S729)</f>
        <v/>
      </c>
      <c r="W729" s="13" t="str">
        <f aca="false">IF(U729="","",COUNT($U$7:U729))</f>
        <v/>
      </c>
      <c r="X729" s="17" t="str">
        <f aca="false">IF(U729="","",DATE(YEAR(IF(B729="",A729,B729)),MONTH(IF(B729="",A729,B729)),1))</f>
        <v/>
      </c>
      <c r="Y729" s="15" t="str">
        <f aca="false">IF(U729="","",N($C$3)+SUM($U$7:U729))</f>
        <v/>
      </c>
      <c r="Z729" s="15" t="str">
        <f aca="false">IF(Y729="","",Y729-MAX(N($C$3),MAX($Y$7:Y729)))</f>
        <v/>
      </c>
      <c r="AA729" s="13" t="str">
        <f aca="false">IF(U729="","",IF(U729&gt;0,"Win",IF(U729&lt;0,"Loss","Scratch")))</f>
        <v/>
      </c>
      <c r="AB729" s="18" t="e">
        <f aca="false">IF(W729="",NA(),W729)</f>
        <v>#N/A</v>
      </c>
      <c r="AC729" s="19" t="e">
        <f aca="false">IF(W729="",NA(),Y729)</f>
        <v>#N/A</v>
      </c>
    </row>
    <row r="730" customFormat="false" ht="15" hidden="false" customHeight="false" outlineLevel="0" collapsed="false">
      <c r="A730" s="10"/>
      <c r="B730" s="10"/>
      <c r="C730" s="7"/>
      <c r="D730" s="7"/>
      <c r="E730" s="7"/>
      <c r="F730" s="7"/>
      <c r="G730" s="11"/>
      <c r="H730" s="12"/>
      <c r="I730" s="12"/>
      <c r="J730" s="12"/>
      <c r="K730" s="5"/>
      <c r="L730" s="5"/>
      <c r="M730" s="5"/>
      <c r="N730" s="7"/>
      <c r="O730" s="7"/>
      <c r="P730" s="13" t="str">
        <f aca="false">IF(C730="","",IF(ISNUMBER(SEARCH("JPY",C730)),100,10000))</f>
        <v/>
      </c>
      <c r="Q730" s="14" t="str">
        <f aca="false">IF(OR(C730="",H730="",J730=""),"",ROUND((J730-H730)*P730*IF(D730="Short",-1,1),1))</f>
        <v/>
      </c>
      <c r="R730" s="14" t="str">
        <f aca="false">IF(OR(C730="",H730="",I730=""),"",ROUND(ABS(H730-I730)*P730,1))</f>
        <v/>
      </c>
      <c r="S730" s="15" t="str">
        <f aca="false">IF(OR(R730="",G730="",K730=""),"",R730*K730*G730)</f>
        <v/>
      </c>
      <c r="T730" s="15" t="str">
        <f aca="false">IF(OR(Q730="",G730="",K730=""),"",Q730*K730*G730)</f>
        <v/>
      </c>
      <c r="U730" s="15" t="str">
        <f aca="false">IF(T730="","",T730+N(L730)-N(M730))</f>
        <v/>
      </c>
      <c r="V730" s="16" t="str">
        <f aca="false">IF(OR(U730="",N(S730)=0),"",U730/S730)</f>
        <v/>
      </c>
      <c r="W730" s="13" t="str">
        <f aca="false">IF(U730="","",COUNT($U$7:U730))</f>
        <v/>
      </c>
      <c r="X730" s="17" t="str">
        <f aca="false">IF(U730="","",DATE(YEAR(IF(B730="",A730,B730)),MONTH(IF(B730="",A730,B730)),1))</f>
        <v/>
      </c>
      <c r="Y730" s="15" t="str">
        <f aca="false">IF(U730="","",N($C$3)+SUM($U$7:U730))</f>
        <v/>
      </c>
      <c r="Z730" s="15" t="str">
        <f aca="false">IF(Y730="","",Y730-MAX(N($C$3),MAX($Y$7:Y730)))</f>
        <v/>
      </c>
      <c r="AA730" s="13" t="str">
        <f aca="false">IF(U730="","",IF(U730&gt;0,"Win",IF(U730&lt;0,"Loss","Scratch")))</f>
        <v/>
      </c>
      <c r="AB730" s="18" t="e">
        <f aca="false">IF(W730="",NA(),W730)</f>
        <v>#N/A</v>
      </c>
      <c r="AC730" s="19" t="e">
        <f aca="false">IF(W730="",NA(),Y730)</f>
        <v>#N/A</v>
      </c>
    </row>
    <row r="731" customFormat="false" ht="15" hidden="false" customHeight="false" outlineLevel="0" collapsed="false">
      <c r="A731" s="10"/>
      <c r="B731" s="10"/>
      <c r="C731" s="7"/>
      <c r="D731" s="7"/>
      <c r="E731" s="7"/>
      <c r="F731" s="7"/>
      <c r="G731" s="11"/>
      <c r="H731" s="12"/>
      <c r="I731" s="12"/>
      <c r="J731" s="12"/>
      <c r="K731" s="5"/>
      <c r="L731" s="5"/>
      <c r="M731" s="5"/>
      <c r="N731" s="7"/>
      <c r="O731" s="7"/>
      <c r="P731" s="13" t="str">
        <f aca="false">IF(C731="","",IF(ISNUMBER(SEARCH("JPY",C731)),100,10000))</f>
        <v/>
      </c>
      <c r="Q731" s="14" t="str">
        <f aca="false">IF(OR(C731="",H731="",J731=""),"",ROUND((J731-H731)*P731*IF(D731="Short",-1,1),1))</f>
        <v/>
      </c>
      <c r="R731" s="14" t="str">
        <f aca="false">IF(OR(C731="",H731="",I731=""),"",ROUND(ABS(H731-I731)*P731,1))</f>
        <v/>
      </c>
      <c r="S731" s="15" t="str">
        <f aca="false">IF(OR(R731="",G731="",K731=""),"",R731*K731*G731)</f>
        <v/>
      </c>
      <c r="T731" s="15" t="str">
        <f aca="false">IF(OR(Q731="",G731="",K731=""),"",Q731*K731*G731)</f>
        <v/>
      </c>
      <c r="U731" s="15" t="str">
        <f aca="false">IF(T731="","",T731+N(L731)-N(M731))</f>
        <v/>
      </c>
      <c r="V731" s="16" t="str">
        <f aca="false">IF(OR(U731="",N(S731)=0),"",U731/S731)</f>
        <v/>
      </c>
      <c r="W731" s="13" t="str">
        <f aca="false">IF(U731="","",COUNT($U$7:U731))</f>
        <v/>
      </c>
      <c r="X731" s="17" t="str">
        <f aca="false">IF(U731="","",DATE(YEAR(IF(B731="",A731,B731)),MONTH(IF(B731="",A731,B731)),1))</f>
        <v/>
      </c>
      <c r="Y731" s="15" t="str">
        <f aca="false">IF(U731="","",N($C$3)+SUM($U$7:U731))</f>
        <v/>
      </c>
      <c r="Z731" s="15" t="str">
        <f aca="false">IF(Y731="","",Y731-MAX(N($C$3),MAX($Y$7:Y731)))</f>
        <v/>
      </c>
      <c r="AA731" s="13" t="str">
        <f aca="false">IF(U731="","",IF(U731&gt;0,"Win",IF(U731&lt;0,"Loss","Scratch")))</f>
        <v/>
      </c>
      <c r="AB731" s="18" t="e">
        <f aca="false">IF(W731="",NA(),W731)</f>
        <v>#N/A</v>
      </c>
      <c r="AC731" s="19" t="e">
        <f aca="false">IF(W731="",NA(),Y731)</f>
        <v>#N/A</v>
      </c>
    </row>
    <row r="732" customFormat="false" ht="15" hidden="false" customHeight="false" outlineLevel="0" collapsed="false">
      <c r="A732" s="10"/>
      <c r="B732" s="10"/>
      <c r="C732" s="7"/>
      <c r="D732" s="7"/>
      <c r="E732" s="7"/>
      <c r="F732" s="7"/>
      <c r="G732" s="11"/>
      <c r="H732" s="12"/>
      <c r="I732" s="12"/>
      <c r="J732" s="12"/>
      <c r="K732" s="5"/>
      <c r="L732" s="5"/>
      <c r="M732" s="5"/>
      <c r="N732" s="7"/>
      <c r="O732" s="7"/>
      <c r="P732" s="13" t="str">
        <f aca="false">IF(C732="","",IF(ISNUMBER(SEARCH("JPY",C732)),100,10000))</f>
        <v/>
      </c>
      <c r="Q732" s="14" t="str">
        <f aca="false">IF(OR(C732="",H732="",J732=""),"",ROUND((J732-H732)*P732*IF(D732="Short",-1,1),1))</f>
        <v/>
      </c>
      <c r="R732" s="14" t="str">
        <f aca="false">IF(OR(C732="",H732="",I732=""),"",ROUND(ABS(H732-I732)*P732,1))</f>
        <v/>
      </c>
      <c r="S732" s="15" t="str">
        <f aca="false">IF(OR(R732="",G732="",K732=""),"",R732*K732*G732)</f>
        <v/>
      </c>
      <c r="T732" s="15" t="str">
        <f aca="false">IF(OR(Q732="",G732="",K732=""),"",Q732*K732*G732)</f>
        <v/>
      </c>
      <c r="U732" s="15" t="str">
        <f aca="false">IF(T732="","",T732+N(L732)-N(M732))</f>
        <v/>
      </c>
      <c r="V732" s="16" t="str">
        <f aca="false">IF(OR(U732="",N(S732)=0),"",U732/S732)</f>
        <v/>
      </c>
      <c r="W732" s="13" t="str">
        <f aca="false">IF(U732="","",COUNT($U$7:U732))</f>
        <v/>
      </c>
      <c r="X732" s="17" t="str">
        <f aca="false">IF(U732="","",DATE(YEAR(IF(B732="",A732,B732)),MONTH(IF(B732="",A732,B732)),1))</f>
        <v/>
      </c>
      <c r="Y732" s="15" t="str">
        <f aca="false">IF(U732="","",N($C$3)+SUM($U$7:U732))</f>
        <v/>
      </c>
      <c r="Z732" s="15" t="str">
        <f aca="false">IF(Y732="","",Y732-MAX(N($C$3),MAX($Y$7:Y732)))</f>
        <v/>
      </c>
      <c r="AA732" s="13" t="str">
        <f aca="false">IF(U732="","",IF(U732&gt;0,"Win",IF(U732&lt;0,"Loss","Scratch")))</f>
        <v/>
      </c>
      <c r="AB732" s="18" t="e">
        <f aca="false">IF(W732="",NA(),W732)</f>
        <v>#N/A</v>
      </c>
      <c r="AC732" s="19" t="e">
        <f aca="false">IF(W732="",NA(),Y732)</f>
        <v>#N/A</v>
      </c>
    </row>
    <row r="733" customFormat="false" ht="15" hidden="false" customHeight="false" outlineLevel="0" collapsed="false">
      <c r="A733" s="10"/>
      <c r="B733" s="10"/>
      <c r="C733" s="7"/>
      <c r="D733" s="7"/>
      <c r="E733" s="7"/>
      <c r="F733" s="7"/>
      <c r="G733" s="11"/>
      <c r="H733" s="12"/>
      <c r="I733" s="12"/>
      <c r="J733" s="12"/>
      <c r="K733" s="5"/>
      <c r="L733" s="5"/>
      <c r="M733" s="5"/>
      <c r="N733" s="7"/>
      <c r="O733" s="7"/>
      <c r="P733" s="13" t="str">
        <f aca="false">IF(C733="","",IF(ISNUMBER(SEARCH("JPY",C733)),100,10000))</f>
        <v/>
      </c>
      <c r="Q733" s="14" t="str">
        <f aca="false">IF(OR(C733="",H733="",J733=""),"",ROUND((J733-H733)*P733*IF(D733="Short",-1,1),1))</f>
        <v/>
      </c>
      <c r="R733" s="14" t="str">
        <f aca="false">IF(OR(C733="",H733="",I733=""),"",ROUND(ABS(H733-I733)*P733,1))</f>
        <v/>
      </c>
      <c r="S733" s="15" t="str">
        <f aca="false">IF(OR(R733="",G733="",K733=""),"",R733*K733*G733)</f>
        <v/>
      </c>
      <c r="T733" s="15" t="str">
        <f aca="false">IF(OR(Q733="",G733="",K733=""),"",Q733*K733*G733)</f>
        <v/>
      </c>
      <c r="U733" s="15" t="str">
        <f aca="false">IF(T733="","",T733+N(L733)-N(M733))</f>
        <v/>
      </c>
      <c r="V733" s="16" t="str">
        <f aca="false">IF(OR(U733="",N(S733)=0),"",U733/S733)</f>
        <v/>
      </c>
      <c r="W733" s="13" t="str">
        <f aca="false">IF(U733="","",COUNT($U$7:U733))</f>
        <v/>
      </c>
      <c r="X733" s="17" t="str">
        <f aca="false">IF(U733="","",DATE(YEAR(IF(B733="",A733,B733)),MONTH(IF(B733="",A733,B733)),1))</f>
        <v/>
      </c>
      <c r="Y733" s="15" t="str">
        <f aca="false">IF(U733="","",N($C$3)+SUM($U$7:U733))</f>
        <v/>
      </c>
      <c r="Z733" s="15" t="str">
        <f aca="false">IF(Y733="","",Y733-MAX(N($C$3),MAX($Y$7:Y733)))</f>
        <v/>
      </c>
      <c r="AA733" s="13" t="str">
        <f aca="false">IF(U733="","",IF(U733&gt;0,"Win",IF(U733&lt;0,"Loss","Scratch")))</f>
        <v/>
      </c>
      <c r="AB733" s="18" t="e">
        <f aca="false">IF(W733="",NA(),W733)</f>
        <v>#N/A</v>
      </c>
      <c r="AC733" s="19" t="e">
        <f aca="false">IF(W733="",NA(),Y733)</f>
        <v>#N/A</v>
      </c>
    </row>
    <row r="734" customFormat="false" ht="15" hidden="false" customHeight="false" outlineLevel="0" collapsed="false">
      <c r="A734" s="10"/>
      <c r="B734" s="10"/>
      <c r="C734" s="7"/>
      <c r="D734" s="7"/>
      <c r="E734" s="7"/>
      <c r="F734" s="7"/>
      <c r="G734" s="11"/>
      <c r="H734" s="12"/>
      <c r="I734" s="12"/>
      <c r="J734" s="12"/>
      <c r="K734" s="5"/>
      <c r="L734" s="5"/>
      <c r="M734" s="5"/>
      <c r="N734" s="7"/>
      <c r="O734" s="7"/>
      <c r="P734" s="13" t="str">
        <f aca="false">IF(C734="","",IF(ISNUMBER(SEARCH("JPY",C734)),100,10000))</f>
        <v/>
      </c>
      <c r="Q734" s="14" t="str">
        <f aca="false">IF(OR(C734="",H734="",J734=""),"",ROUND((J734-H734)*P734*IF(D734="Short",-1,1),1))</f>
        <v/>
      </c>
      <c r="R734" s="14" t="str">
        <f aca="false">IF(OR(C734="",H734="",I734=""),"",ROUND(ABS(H734-I734)*P734,1))</f>
        <v/>
      </c>
      <c r="S734" s="15" t="str">
        <f aca="false">IF(OR(R734="",G734="",K734=""),"",R734*K734*G734)</f>
        <v/>
      </c>
      <c r="T734" s="15" t="str">
        <f aca="false">IF(OR(Q734="",G734="",K734=""),"",Q734*K734*G734)</f>
        <v/>
      </c>
      <c r="U734" s="15" t="str">
        <f aca="false">IF(T734="","",T734+N(L734)-N(M734))</f>
        <v/>
      </c>
      <c r="V734" s="16" t="str">
        <f aca="false">IF(OR(U734="",N(S734)=0),"",U734/S734)</f>
        <v/>
      </c>
      <c r="W734" s="13" t="str">
        <f aca="false">IF(U734="","",COUNT($U$7:U734))</f>
        <v/>
      </c>
      <c r="X734" s="17" t="str">
        <f aca="false">IF(U734="","",DATE(YEAR(IF(B734="",A734,B734)),MONTH(IF(B734="",A734,B734)),1))</f>
        <v/>
      </c>
      <c r="Y734" s="15" t="str">
        <f aca="false">IF(U734="","",N($C$3)+SUM($U$7:U734))</f>
        <v/>
      </c>
      <c r="Z734" s="15" t="str">
        <f aca="false">IF(Y734="","",Y734-MAX(N($C$3),MAX($Y$7:Y734)))</f>
        <v/>
      </c>
      <c r="AA734" s="13" t="str">
        <f aca="false">IF(U734="","",IF(U734&gt;0,"Win",IF(U734&lt;0,"Loss","Scratch")))</f>
        <v/>
      </c>
      <c r="AB734" s="18" t="e">
        <f aca="false">IF(W734="",NA(),W734)</f>
        <v>#N/A</v>
      </c>
      <c r="AC734" s="19" t="e">
        <f aca="false">IF(W734="",NA(),Y734)</f>
        <v>#N/A</v>
      </c>
    </row>
    <row r="735" customFormat="false" ht="15" hidden="false" customHeight="false" outlineLevel="0" collapsed="false">
      <c r="A735" s="10"/>
      <c r="B735" s="10"/>
      <c r="C735" s="7"/>
      <c r="D735" s="7"/>
      <c r="E735" s="7"/>
      <c r="F735" s="7"/>
      <c r="G735" s="11"/>
      <c r="H735" s="12"/>
      <c r="I735" s="12"/>
      <c r="J735" s="12"/>
      <c r="K735" s="5"/>
      <c r="L735" s="5"/>
      <c r="M735" s="5"/>
      <c r="N735" s="7"/>
      <c r="O735" s="7"/>
      <c r="P735" s="13" t="str">
        <f aca="false">IF(C735="","",IF(ISNUMBER(SEARCH("JPY",C735)),100,10000))</f>
        <v/>
      </c>
      <c r="Q735" s="14" t="str">
        <f aca="false">IF(OR(C735="",H735="",J735=""),"",ROUND((J735-H735)*P735*IF(D735="Short",-1,1),1))</f>
        <v/>
      </c>
      <c r="R735" s="14" t="str">
        <f aca="false">IF(OR(C735="",H735="",I735=""),"",ROUND(ABS(H735-I735)*P735,1))</f>
        <v/>
      </c>
      <c r="S735" s="15" t="str">
        <f aca="false">IF(OR(R735="",G735="",K735=""),"",R735*K735*G735)</f>
        <v/>
      </c>
      <c r="T735" s="15" t="str">
        <f aca="false">IF(OR(Q735="",G735="",K735=""),"",Q735*K735*G735)</f>
        <v/>
      </c>
      <c r="U735" s="15" t="str">
        <f aca="false">IF(T735="","",T735+N(L735)-N(M735))</f>
        <v/>
      </c>
      <c r="V735" s="16" t="str">
        <f aca="false">IF(OR(U735="",N(S735)=0),"",U735/S735)</f>
        <v/>
      </c>
      <c r="W735" s="13" t="str">
        <f aca="false">IF(U735="","",COUNT($U$7:U735))</f>
        <v/>
      </c>
      <c r="X735" s="17" t="str">
        <f aca="false">IF(U735="","",DATE(YEAR(IF(B735="",A735,B735)),MONTH(IF(B735="",A735,B735)),1))</f>
        <v/>
      </c>
      <c r="Y735" s="15" t="str">
        <f aca="false">IF(U735="","",N($C$3)+SUM($U$7:U735))</f>
        <v/>
      </c>
      <c r="Z735" s="15" t="str">
        <f aca="false">IF(Y735="","",Y735-MAX(N($C$3),MAX($Y$7:Y735)))</f>
        <v/>
      </c>
      <c r="AA735" s="13" t="str">
        <f aca="false">IF(U735="","",IF(U735&gt;0,"Win",IF(U735&lt;0,"Loss","Scratch")))</f>
        <v/>
      </c>
      <c r="AB735" s="18" t="e">
        <f aca="false">IF(W735="",NA(),W735)</f>
        <v>#N/A</v>
      </c>
      <c r="AC735" s="19" t="e">
        <f aca="false">IF(W735="",NA(),Y735)</f>
        <v>#N/A</v>
      </c>
    </row>
    <row r="736" customFormat="false" ht="15" hidden="false" customHeight="false" outlineLevel="0" collapsed="false">
      <c r="A736" s="10"/>
      <c r="B736" s="10"/>
      <c r="C736" s="7"/>
      <c r="D736" s="7"/>
      <c r="E736" s="7"/>
      <c r="F736" s="7"/>
      <c r="G736" s="11"/>
      <c r="H736" s="12"/>
      <c r="I736" s="12"/>
      <c r="J736" s="12"/>
      <c r="K736" s="5"/>
      <c r="L736" s="5"/>
      <c r="M736" s="5"/>
      <c r="N736" s="7"/>
      <c r="O736" s="7"/>
      <c r="P736" s="13" t="str">
        <f aca="false">IF(C736="","",IF(ISNUMBER(SEARCH("JPY",C736)),100,10000))</f>
        <v/>
      </c>
      <c r="Q736" s="14" t="str">
        <f aca="false">IF(OR(C736="",H736="",J736=""),"",ROUND((J736-H736)*P736*IF(D736="Short",-1,1),1))</f>
        <v/>
      </c>
      <c r="R736" s="14" t="str">
        <f aca="false">IF(OR(C736="",H736="",I736=""),"",ROUND(ABS(H736-I736)*P736,1))</f>
        <v/>
      </c>
      <c r="S736" s="15" t="str">
        <f aca="false">IF(OR(R736="",G736="",K736=""),"",R736*K736*G736)</f>
        <v/>
      </c>
      <c r="T736" s="15" t="str">
        <f aca="false">IF(OR(Q736="",G736="",K736=""),"",Q736*K736*G736)</f>
        <v/>
      </c>
      <c r="U736" s="15" t="str">
        <f aca="false">IF(T736="","",T736+N(L736)-N(M736))</f>
        <v/>
      </c>
      <c r="V736" s="16" t="str">
        <f aca="false">IF(OR(U736="",N(S736)=0),"",U736/S736)</f>
        <v/>
      </c>
      <c r="W736" s="13" t="str">
        <f aca="false">IF(U736="","",COUNT($U$7:U736))</f>
        <v/>
      </c>
      <c r="X736" s="17" t="str">
        <f aca="false">IF(U736="","",DATE(YEAR(IF(B736="",A736,B736)),MONTH(IF(B736="",A736,B736)),1))</f>
        <v/>
      </c>
      <c r="Y736" s="15" t="str">
        <f aca="false">IF(U736="","",N($C$3)+SUM($U$7:U736))</f>
        <v/>
      </c>
      <c r="Z736" s="15" t="str">
        <f aca="false">IF(Y736="","",Y736-MAX(N($C$3),MAX($Y$7:Y736)))</f>
        <v/>
      </c>
      <c r="AA736" s="13" t="str">
        <f aca="false">IF(U736="","",IF(U736&gt;0,"Win",IF(U736&lt;0,"Loss","Scratch")))</f>
        <v/>
      </c>
      <c r="AB736" s="18" t="e">
        <f aca="false">IF(W736="",NA(),W736)</f>
        <v>#N/A</v>
      </c>
      <c r="AC736" s="19" t="e">
        <f aca="false">IF(W736="",NA(),Y736)</f>
        <v>#N/A</v>
      </c>
    </row>
    <row r="737" customFormat="false" ht="15" hidden="false" customHeight="false" outlineLevel="0" collapsed="false">
      <c r="A737" s="10"/>
      <c r="B737" s="10"/>
      <c r="C737" s="7"/>
      <c r="D737" s="7"/>
      <c r="E737" s="7"/>
      <c r="F737" s="7"/>
      <c r="G737" s="11"/>
      <c r="H737" s="12"/>
      <c r="I737" s="12"/>
      <c r="J737" s="12"/>
      <c r="K737" s="5"/>
      <c r="L737" s="5"/>
      <c r="M737" s="5"/>
      <c r="N737" s="7"/>
      <c r="O737" s="7"/>
      <c r="P737" s="13" t="str">
        <f aca="false">IF(C737="","",IF(ISNUMBER(SEARCH("JPY",C737)),100,10000))</f>
        <v/>
      </c>
      <c r="Q737" s="14" t="str">
        <f aca="false">IF(OR(C737="",H737="",J737=""),"",ROUND((J737-H737)*P737*IF(D737="Short",-1,1),1))</f>
        <v/>
      </c>
      <c r="R737" s="14" t="str">
        <f aca="false">IF(OR(C737="",H737="",I737=""),"",ROUND(ABS(H737-I737)*P737,1))</f>
        <v/>
      </c>
      <c r="S737" s="15" t="str">
        <f aca="false">IF(OR(R737="",G737="",K737=""),"",R737*K737*G737)</f>
        <v/>
      </c>
      <c r="T737" s="15" t="str">
        <f aca="false">IF(OR(Q737="",G737="",K737=""),"",Q737*K737*G737)</f>
        <v/>
      </c>
      <c r="U737" s="15" t="str">
        <f aca="false">IF(T737="","",T737+N(L737)-N(M737))</f>
        <v/>
      </c>
      <c r="V737" s="16" t="str">
        <f aca="false">IF(OR(U737="",N(S737)=0),"",U737/S737)</f>
        <v/>
      </c>
      <c r="W737" s="13" t="str">
        <f aca="false">IF(U737="","",COUNT($U$7:U737))</f>
        <v/>
      </c>
      <c r="X737" s="17" t="str">
        <f aca="false">IF(U737="","",DATE(YEAR(IF(B737="",A737,B737)),MONTH(IF(B737="",A737,B737)),1))</f>
        <v/>
      </c>
      <c r="Y737" s="15" t="str">
        <f aca="false">IF(U737="","",N($C$3)+SUM($U$7:U737))</f>
        <v/>
      </c>
      <c r="Z737" s="15" t="str">
        <f aca="false">IF(Y737="","",Y737-MAX(N($C$3),MAX($Y$7:Y737)))</f>
        <v/>
      </c>
      <c r="AA737" s="13" t="str">
        <f aca="false">IF(U737="","",IF(U737&gt;0,"Win",IF(U737&lt;0,"Loss","Scratch")))</f>
        <v/>
      </c>
      <c r="AB737" s="18" t="e">
        <f aca="false">IF(W737="",NA(),W737)</f>
        <v>#N/A</v>
      </c>
      <c r="AC737" s="19" t="e">
        <f aca="false">IF(W737="",NA(),Y737)</f>
        <v>#N/A</v>
      </c>
    </row>
    <row r="738" customFormat="false" ht="15" hidden="false" customHeight="false" outlineLevel="0" collapsed="false">
      <c r="A738" s="10"/>
      <c r="B738" s="10"/>
      <c r="C738" s="7"/>
      <c r="D738" s="7"/>
      <c r="E738" s="7"/>
      <c r="F738" s="7"/>
      <c r="G738" s="11"/>
      <c r="H738" s="12"/>
      <c r="I738" s="12"/>
      <c r="J738" s="12"/>
      <c r="K738" s="5"/>
      <c r="L738" s="5"/>
      <c r="M738" s="5"/>
      <c r="N738" s="7"/>
      <c r="O738" s="7"/>
      <c r="P738" s="13" t="str">
        <f aca="false">IF(C738="","",IF(ISNUMBER(SEARCH("JPY",C738)),100,10000))</f>
        <v/>
      </c>
      <c r="Q738" s="14" t="str">
        <f aca="false">IF(OR(C738="",H738="",J738=""),"",ROUND((J738-H738)*P738*IF(D738="Short",-1,1),1))</f>
        <v/>
      </c>
      <c r="R738" s="14" t="str">
        <f aca="false">IF(OR(C738="",H738="",I738=""),"",ROUND(ABS(H738-I738)*P738,1))</f>
        <v/>
      </c>
      <c r="S738" s="15" t="str">
        <f aca="false">IF(OR(R738="",G738="",K738=""),"",R738*K738*G738)</f>
        <v/>
      </c>
      <c r="T738" s="15" t="str">
        <f aca="false">IF(OR(Q738="",G738="",K738=""),"",Q738*K738*G738)</f>
        <v/>
      </c>
      <c r="U738" s="15" t="str">
        <f aca="false">IF(T738="","",T738+N(L738)-N(M738))</f>
        <v/>
      </c>
      <c r="V738" s="16" t="str">
        <f aca="false">IF(OR(U738="",N(S738)=0),"",U738/S738)</f>
        <v/>
      </c>
      <c r="W738" s="13" t="str">
        <f aca="false">IF(U738="","",COUNT($U$7:U738))</f>
        <v/>
      </c>
      <c r="X738" s="17" t="str">
        <f aca="false">IF(U738="","",DATE(YEAR(IF(B738="",A738,B738)),MONTH(IF(B738="",A738,B738)),1))</f>
        <v/>
      </c>
      <c r="Y738" s="15" t="str">
        <f aca="false">IF(U738="","",N($C$3)+SUM($U$7:U738))</f>
        <v/>
      </c>
      <c r="Z738" s="15" t="str">
        <f aca="false">IF(Y738="","",Y738-MAX(N($C$3),MAX($Y$7:Y738)))</f>
        <v/>
      </c>
      <c r="AA738" s="13" t="str">
        <f aca="false">IF(U738="","",IF(U738&gt;0,"Win",IF(U738&lt;0,"Loss","Scratch")))</f>
        <v/>
      </c>
      <c r="AB738" s="18" t="e">
        <f aca="false">IF(W738="",NA(),W738)</f>
        <v>#N/A</v>
      </c>
      <c r="AC738" s="19" t="e">
        <f aca="false">IF(W738="",NA(),Y738)</f>
        <v>#N/A</v>
      </c>
    </row>
    <row r="739" customFormat="false" ht="15" hidden="false" customHeight="false" outlineLevel="0" collapsed="false">
      <c r="A739" s="10"/>
      <c r="B739" s="10"/>
      <c r="C739" s="7"/>
      <c r="D739" s="7"/>
      <c r="E739" s="7"/>
      <c r="F739" s="7"/>
      <c r="G739" s="11"/>
      <c r="H739" s="12"/>
      <c r="I739" s="12"/>
      <c r="J739" s="12"/>
      <c r="K739" s="5"/>
      <c r="L739" s="5"/>
      <c r="M739" s="5"/>
      <c r="N739" s="7"/>
      <c r="O739" s="7"/>
      <c r="P739" s="13" t="str">
        <f aca="false">IF(C739="","",IF(ISNUMBER(SEARCH("JPY",C739)),100,10000))</f>
        <v/>
      </c>
      <c r="Q739" s="14" t="str">
        <f aca="false">IF(OR(C739="",H739="",J739=""),"",ROUND((J739-H739)*P739*IF(D739="Short",-1,1),1))</f>
        <v/>
      </c>
      <c r="R739" s="14" t="str">
        <f aca="false">IF(OR(C739="",H739="",I739=""),"",ROUND(ABS(H739-I739)*P739,1))</f>
        <v/>
      </c>
      <c r="S739" s="15" t="str">
        <f aca="false">IF(OR(R739="",G739="",K739=""),"",R739*K739*G739)</f>
        <v/>
      </c>
      <c r="T739" s="15" t="str">
        <f aca="false">IF(OR(Q739="",G739="",K739=""),"",Q739*K739*G739)</f>
        <v/>
      </c>
      <c r="U739" s="15" t="str">
        <f aca="false">IF(T739="","",T739+N(L739)-N(M739))</f>
        <v/>
      </c>
      <c r="V739" s="16" t="str">
        <f aca="false">IF(OR(U739="",N(S739)=0),"",U739/S739)</f>
        <v/>
      </c>
      <c r="W739" s="13" t="str">
        <f aca="false">IF(U739="","",COUNT($U$7:U739))</f>
        <v/>
      </c>
      <c r="X739" s="17" t="str">
        <f aca="false">IF(U739="","",DATE(YEAR(IF(B739="",A739,B739)),MONTH(IF(B739="",A739,B739)),1))</f>
        <v/>
      </c>
      <c r="Y739" s="15" t="str">
        <f aca="false">IF(U739="","",N($C$3)+SUM($U$7:U739))</f>
        <v/>
      </c>
      <c r="Z739" s="15" t="str">
        <f aca="false">IF(Y739="","",Y739-MAX(N($C$3),MAX($Y$7:Y739)))</f>
        <v/>
      </c>
      <c r="AA739" s="13" t="str">
        <f aca="false">IF(U739="","",IF(U739&gt;0,"Win",IF(U739&lt;0,"Loss","Scratch")))</f>
        <v/>
      </c>
      <c r="AB739" s="18" t="e">
        <f aca="false">IF(W739="",NA(),W739)</f>
        <v>#N/A</v>
      </c>
      <c r="AC739" s="19" t="e">
        <f aca="false">IF(W739="",NA(),Y739)</f>
        <v>#N/A</v>
      </c>
    </row>
    <row r="740" customFormat="false" ht="15" hidden="false" customHeight="false" outlineLevel="0" collapsed="false">
      <c r="A740" s="10"/>
      <c r="B740" s="10"/>
      <c r="C740" s="7"/>
      <c r="D740" s="7"/>
      <c r="E740" s="7"/>
      <c r="F740" s="7"/>
      <c r="G740" s="11"/>
      <c r="H740" s="12"/>
      <c r="I740" s="12"/>
      <c r="J740" s="12"/>
      <c r="K740" s="5"/>
      <c r="L740" s="5"/>
      <c r="M740" s="5"/>
      <c r="N740" s="7"/>
      <c r="O740" s="7"/>
      <c r="P740" s="13" t="str">
        <f aca="false">IF(C740="","",IF(ISNUMBER(SEARCH("JPY",C740)),100,10000))</f>
        <v/>
      </c>
      <c r="Q740" s="14" t="str">
        <f aca="false">IF(OR(C740="",H740="",J740=""),"",ROUND((J740-H740)*P740*IF(D740="Short",-1,1),1))</f>
        <v/>
      </c>
      <c r="R740" s="14" t="str">
        <f aca="false">IF(OR(C740="",H740="",I740=""),"",ROUND(ABS(H740-I740)*P740,1))</f>
        <v/>
      </c>
      <c r="S740" s="15" t="str">
        <f aca="false">IF(OR(R740="",G740="",K740=""),"",R740*K740*G740)</f>
        <v/>
      </c>
      <c r="T740" s="15" t="str">
        <f aca="false">IF(OR(Q740="",G740="",K740=""),"",Q740*K740*G740)</f>
        <v/>
      </c>
      <c r="U740" s="15" t="str">
        <f aca="false">IF(T740="","",T740+N(L740)-N(M740))</f>
        <v/>
      </c>
      <c r="V740" s="16" t="str">
        <f aca="false">IF(OR(U740="",N(S740)=0),"",U740/S740)</f>
        <v/>
      </c>
      <c r="W740" s="13" t="str">
        <f aca="false">IF(U740="","",COUNT($U$7:U740))</f>
        <v/>
      </c>
      <c r="X740" s="17" t="str">
        <f aca="false">IF(U740="","",DATE(YEAR(IF(B740="",A740,B740)),MONTH(IF(B740="",A740,B740)),1))</f>
        <v/>
      </c>
      <c r="Y740" s="15" t="str">
        <f aca="false">IF(U740="","",N($C$3)+SUM($U$7:U740))</f>
        <v/>
      </c>
      <c r="Z740" s="15" t="str">
        <f aca="false">IF(Y740="","",Y740-MAX(N($C$3),MAX($Y$7:Y740)))</f>
        <v/>
      </c>
      <c r="AA740" s="13" t="str">
        <f aca="false">IF(U740="","",IF(U740&gt;0,"Win",IF(U740&lt;0,"Loss","Scratch")))</f>
        <v/>
      </c>
      <c r="AB740" s="18" t="e">
        <f aca="false">IF(W740="",NA(),W740)</f>
        <v>#N/A</v>
      </c>
      <c r="AC740" s="19" t="e">
        <f aca="false">IF(W740="",NA(),Y740)</f>
        <v>#N/A</v>
      </c>
    </row>
    <row r="741" customFormat="false" ht="15" hidden="false" customHeight="false" outlineLevel="0" collapsed="false">
      <c r="A741" s="10"/>
      <c r="B741" s="10"/>
      <c r="C741" s="7"/>
      <c r="D741" s="7"/>
      <c r="E741" s="7"/>
      <c r="F741" s="7"/>
      <c r="G741" s="11"/>
      <c r="H741" s="12"/>
      <c r="I741" s="12"/>
      <c r="J741" s="12"/>
      <c r="K741" s="5"/>
      <c r="L741" s="5"/>
      <c r="M741" s="5"/>
      <c r="N741" s="7"/>
      <c r="O741" s="7"/>
      <c r="P741" s="13" t="str">
        <f aca="false">IF(C741="","",IF(ISNUMBER(SEARCH("JPY",C741)),100,10000))</f>
        <v/>
      </c>
      <c r="Q741" s="14" t="str">
        <f aca="false">IF(OR(C741="",H741="",J741=""),"",ROUND((J741-H741)*P741*IF(D741="Short",-1,1),1))</f>
        <v/>
      </c>
      <c r="R741" s="14" t="str">
        <f aca="false">IF(OR(C741="",H741="",I741=""),"",ROUND(ABS(H741-I741)*P741,1))</f>
        <v/>
      </c>
      <c r="S741" s="15" t="str">
        <f aca="false">IF(OR(R741="",G741="",K741=""),"",R741*K741*G741)</f>
        <v/>
      </c>
      <c r="T741" s="15" t="str">
        <f aca="false">IF(OR(Q741="",G741="",K741=""),"",Q741*K741*G741)</f>
        <v/>
      </c>
      <c r="U741" s="15" t="str">
        <f aca="false">IF(T741="","",T741+N(L741)-N(M741))</f>
        <v/>
      </c>
      <c r="V741" s="16" t="str">
        <f aca="false">IF(OR(U741="",N(S741)=0),"",U741/S741)</f>
        <v/>
      </c>
      <c r="W741" s="13" t="str">
        <f aca="false">IF(U741="","",COUNT($U$7:U741))</f>
        <v/>
      </c>
      <c r="X741" s="17" t="str">
        <f aca="false">IF(U741="","",DATE(YEAR(IF(B741="",A741,B741)),MONTH(IF(B741="",A741,B741)),1))</f>
        <v/>
      </c>
      <c r="Y741" s="15" t="str">
        <f aca="false">IF(U741="","",N($C$3)+SUM($U$7:U741))</f>
        <v/>
      </c>
      <c r="Z741" s="15" t="str">
        <f aca="false">IF(Y741="","",Y741-MAX(N($C$3),MAX($Y$7:Y741)))</f>
        <v/>
      </c>
      <c r="AA741" s="13" t="str">
        <f aca="false">IF(U741="","",IF(U741&gt;0,"Win",IF(U741&lt;0,"Loss","Scratch")))</f>
        <v/>
      </c>
      <c r="AB741" s="18" t="e">
        <f aca="false">IF(W741="",NA(),W741)</f>
        <v>#N/A</v>
      </c>
      <c r="AC741" s="19" t="e">
        <f aca="false">IF(W741="",NA(),Y741)</f>
        <v>#N/A</v>
      </c>
    </row>
    <row r="742" customFormat="false" ht="15" hidden="false" customHeight="false" outlineLevel="0" collapsed="false">
      <c r="A742" s="10"/>
      <c r="B742" s="10"/>
      <c r="C742" s="7"/>
      <c r="D742" s="7"/>
      <c r="E742" s="7"/>
      <c r="F742" s="7"/>
      <c r="G742" s="11"/>
      <c r="H742" s="12"/>
      <c r="I742" s="12"/>
      <c r="J742" s="12"/>
      <c r="K742" s="5"/>
      <c r="L742" s="5"/>
      <c r="M742" s="5"/>
      <c r="N742" s="7"/>
      <c r="O742" s="7"/>
      <c r="P742" s="13" t="str">
        <f aca="false">IF(C742="","",IF(ISNUMBER(SEARCH("JPY",C742)),100,10000))</f>
        <v/>
      </c>
      <c r="Q742" s="14" t="str">
        <f aca="false">IF(OR(C742="",H742="",J742=""),"",ROUND((J742-H742)*P742*IF(D742="Short",-1,1),1))</f>
        <v/>
      </c>
      <c r="R742" s="14" t="str">
        <f aca="false">IF(OR(C742="",H742="",I742=""),"",ROUND(ABS(H742-I742)*P742,1))</f>
        <v/>
      </c>
      <c r="S742" s="15" t="str">
        <f aca="false">IF(OR(R742="",G742="",K742=""),"",R742*K742*G742)</f>
        <v/>
      </c>
      <c r="T742" s="15" t="str">
        <f aca="false">IF(OR(Q742="",G742="",K742=""),"",Q742*K742*G742)</f>
        <v/>
      </c>
      <c r="U742" s="15" t="str">
        <f aca="false">IF(T742="","",T742+N(L742)-N(M742))</f>
        <v/>
      </c>
      <c r="V742" s="16" t="str">
        <f aca="false">IF(OR(U742="",N(S742)=0),"",U742/S742)</f>
        <v/>
      </c>
      <c r="W742" s="13" t="str">
        <f aca="false">IF(U742="","",COUNT($U$7:U742))</f>
        <v/>
      </c>
      <c r="X742" s="17" t="str">
        <f aca="false">IF(U742="","",DATE(YEAR(IF(B742="",A742,B742)),MONTH(IF(B742="",A742,B742)),1))</f>
        <v/>
      </c>
      <c r="Y742" s="15" t="str">
        <f aca="false">IF(U742="","",N($C$3)+SUM($U$7:U742))</f>
        <v/>
      </c>
      <c r="Z742" s="15" t="str">
        <f aca="false">IF(Y742="","",Y742-MAX(N($C$3),MAX($Y$7:Y742)))</f>
        <v/>
      </c>
      <c r="AA742" s="13" t="str">
        <f aca="false">IF(U742="","",IF(U742&gt;0,"Win",IF(U742&lt;0,"Loss","Scratch")))</f>
        <v/>
      </c>
      <c r="AB742" s="18" t="e">
        <f aca="false">IF(W742="",NA(),W742)</f>
        <v>#N/A</v>
      </c>
      <c r="AC742" s="19" t="e">
        <f aca="false">IF(W742="",NA(),Y742)</f>
        <v>#N/A</v>
      </c>
    </row>
    <row r="743" customFormat="false" ht="15" hidden="false" customHeight="false" outlineLevel="0" collapsed="false">
      <c r="A743" s="10"/>
      <c r="B743" s="10"/>
      <c r="C743" s="7"/>
      <c r="D743" s="7"/>
      <c r="E743" s="7"/>
      <c r="F743" s="7"/>
      <c r="G743" s="11"/>
      <c r="H743" s="12"/>
      <c r="I743" s="12"/>
      <c r="J743" s="12"/>
      <c r="K743" s="5"/>
      <c r="L743" s="5"/>
      <c r="M743" s="5"/>
      <c r="N743" s="7"/>
      <c r="O743" s="7"/>
      <c r="P743" s="13" t="str">
        <f aca="false">IF(C743="","",IF(ISNUMBER(SEARCH("JPY",C743)),100,10000))</f>
        <v/>
      </c>
      <c r="Q743" s="14" t="str">
        <f aca="false">IF(OR(C743="",H743="",J743=""),"",ROUND((J743-H743)*P743*IF(D743="Short",-1,1),1))</f>
        <v/>
      </c>
      <c r="R743" s="14" t="str">
        <f aca="false">IF(OR(C743="",H743="",I743=""),"",ROUND(ABS(H743-I743)*P743,1))</f>
        <v/>
      </c>
      <c r="S743" s="15" t="str">
        <f aca="false">IF(OR(R743="",G743="",K743=""),"",R743*K743*G743)</f>
        <v/>
      </c>
      <c r="T743" s="15" t="str">
        <f aca="false">IF(OR(Q743="",G743="",K743=""),"",Q743*K743*G743)</f>
        <v/>
      </c>
      <c r="U743" s="15" t="str">
        <f aca="false">IF(T743="","",T743+N(L743)-N(M743))</f>
        <v/>
      </c>
      <c r="V743" s="16" t="str">
        <f aca="false">IF(OR(U743="",N(S743)=0),"",U743/S743)</f>
        <v/>
      </c>
      <c r="W743" s="13" t="str">
        <f aca="false">IF(U743="","",COUNT($U$7:U743))</f>
        <v/>
      </c>
      <c r="X743" s="17" t="str">
        <f aca="false">IF(U743="","",DATE(YEAR(IF(B743="",A743,B743)),MONTH(IF(B743="",A743,B743)),1))</f>
        <v/>
      </c>
      <c r="Y743" s="15" t="str">
        <f aca="false">IF(U743="","",N($C$3)+SUM($U$7:U743))</f>
        <v/>
      </c>
      <c r="Z743" s="15" t="str">
        <f aca="false">IF(Y743="","",Y743-MAX(N($C$3),MAX($Y$7:Y743)))</f>
        <v/>
      </c>
      <c r="AA743" s="13" t="str">
        <f aca="false">IF(U743="","",IF(U743&gt;0,"Win",IF(U743&lt;0,"Loss","Scratch")))</f>
        <v/>
      </c>
      <c r="AB743" s="18" t="e">
        <f aca="false">IF(W743="",NA(),W743)</f>
        <v>#N/A</v>
      </c>
      <c r="AC743" s="19" t="e">
        <f aca="false">IF(W743="",NA(),Y743)</f>
        <v>#N/A</v>
      </c>
    </row>
    <row r="744" customFormat="false" ht="15" hidden="false" customHeight="false" outlineLevel="0" collapsed="false">
      <c r="A744" s="10"/>
      <c r="B744" s="10"/>
      <c r="C744" s="7"/>
      <c r="D744" s="7"/>
      <c r="E744" s="7"/>
      <c r="F744" s="7"/>
      <c r="G744" s="11"/>
      <c r="H744" s="12"/>
      <c r="I744" s="12"/>
      <c r="J744" s="12"/>
      <c r="K744" s="5"/>
      <c r="L744" s="5"/>
      <c r="M744" s="5"/>
      <c r="N744" s="7"/>
      <c r="O744" s="7"/>
      <c r="P744" s="13" t="str">
        <f aca="false">IF(C744="","",IF(ISNUMBER(SEARCH("JPY",C744)),100,10000))</f>
        <v/>
      </c>
      <c r="Q744" s="14" t="str">
        <f aca="false">IF(OR(C744="",H744="",J744=""),"",ROUND((J744-H744)*P744*IF(D744="Short",-1,1),1))</f>
        <v/>
      </c>
      <c r="R744" s="14" t="str">
        <f aca="false">IF(OR(C744="",H744="",I744=""),"",ROUND(ABS(H744-I744)*P744,1))</f>
        <v/>
      </c>
      <c r="S744" s="15" t="str">
        <f aca="false">IF(OR(R744="",G744="",K744=""),"",R744*K744*G744)</f>
        <v/>
      </c>
      <c r="T744" s="15" t="str">
        <f aca="false">IF(OR(Q744="",G744="",K744=""),"",Q744*K744*G744)</f>
        <v/>
      </c>
      <c r="U744" s="15" t="str">
        <f aca="false">IF(T744="","",T744+N(L744)-N(M744))</f>
        <v/>
      </c>
      <c r="V744" s="16" t="str">
        <f aca="false">IF(OR(U744="",N(S744)=0),"",U744/S744)</f>
        <v/>
      </c>
      <c r="W744" s="13" t="str">
        <f aca="false">IF(U744="","",COUNT($U$7:U744))</f>
        <v/>
      </c>
      <c r="X744" s="17" t="str">
        <f aca="false">IF(U744="","",DATE(YEAR(IF(B744="",A744,B744)),MONTH(IF(B744="",A744,B744)),1))</f>
        <v/>
      </c>
      <c r="Y744" s="15" t="str">
        <f aca="false">IF(U744="","",N($C$3)+SUM($U$7:U744))</f>
        <v/>
      </c>
      <c r="Z744" s="15" t="str">
        <f aca="false">IF(Y744="","",Y744-MAX(N($C$3),MAX($Y$7:Y744)))</f>
        <v/>
      </c>
      <c r="AA744" s="13" t="str">
        <f aca="false">IF(U744="","",IF(U744&gt;0,"Win",IF(U744&lt;0,"Loss","Scratch")))</f>
        <v/>
      </c>
      <c r="AB744" s="18" t="e">
        <f aca="false">IF(W744="",NA(),W744)</f>
        <v>#N/A</v>
      </c>
      <c r="AC744" s="19" t="e">
        <f aca="false">IF(W744="",NA(),Y744)</f>
        <v>#N/A</v>
      </c>
    </row>
    <row r="745" customFormat="false" ht="15" hidden="false" customHeight="false" outlineLevel="0" collapsed="false">
      <c r="A745" s="10"/>
      <c r="B745" s="10"/>
      <c r="C745" s="7"/>
      <c r="D745" s="7"/>
      <c r="E745" s="7"/>
      <c r="F745" s="7"/>
      <c r="G745" s="11"/>
      <c r="H745" s="12"/>
      <c r="I745" s="12"/>
      <c r="J745" s="12"/>
      <c r="K745" s="5"/>
      <c r="L745" s="5"/>
      <c r="M745" s="5"/>
      <c r="N745" s="7"/>
      <c r="O745" s="7"/>
      <c r="P745" s="13" t="str">
        <f aca="false">IF(C745="","",IF(ISNUMBER(SEARCH("JPY",C745)),100,10000))</f>
        <v/>
      </c>
      <c r="Q745" s="14" t="str">
        <f aca="false">IF(OR(C745="",H745="",J745=""),"",ROUND((J745-H745)*P745*IF(D745="Short",-1,1),1))</f>
        <v/>
      </c>
      <c r="R745" s="14" t="str">
        <f aca="false">IF(OR(C745="",H745="",I745=""),"",ROUND(ABS(H745-I745)*P745,1))</f>
        <v/>
      </c>
      <c r="S745" s="15" t="str">
        <f aca="false">IF(OR(R745="",G745="",K745=""),"",R745*K745*G745)</f>
        <v/>
      </c>
      <c r="T745" s="15" t="str">
        <f aca="false">IF(OR(Q745="",G745="",K745=""),"",Q745*K745*G745)</f>
        <v/>
      </c>
      <c r="U745" s="15" t="str">
        <f aca="false">IF(T745="","",T745+N(L745)-N(M745))</f>
        <v/>
      </c>
      <c r="V745" s="16" t="str">
        <f aca="false">IF(OR(U745="",N(S745)=0),"",U745/S745)</f>
        <v/>
      </c>
      <c r="W745" s="13" t="str">
        <f aca="false">IF(U745="","",COUNT($U$7:U745))</f>
        <v/>
      </c>
      <c r="X745" s="17" t="str">
        <f aca="false">IF(U745="","",DATE(YEAR(IF(B745="",A745,B745)),MONTH(IF(B745="",A745,B745)),1))</f>
        <v/>
      </c>
      <c r="Y745" s="15" t="str">
        <f aca="false">IF(U745="","",N($C$3)+SUM($U$7:U745))</f>
        <v/>
      </c>
      <c r="Z745" s="15" t="str">
        <f aca="false">IF(Y745="","",Y745-MAX(N($C$3),MAX($Y$7:Y745)))</f>
        <v/>
      </c>
      <c r="AA745" s="13" t="str">
        <f aca="false">IF(U745="","",IF(U745&gt;0,"Win",IF(U745&lt;0,"Loss","Scratch")))</f>
        <v/>
      </c>
      <c r="AB745" s="18" t="e">
        <f aca="false">IF(W745="",NA(),W745)</f>
        <v>#N/A</v>
      </c>
      <c r="AC745" s="19" t="e">
        <f aca="false">IF(W745="",NA(),Y745)</f>
        <v>#N/A</v>
      </c>
    </row>
    <row r="746" customFormat="false" ht="15" hidden="false" customHeight="false" outlineLevel="0" collapsed="false">
      <c r="A746" s="10"/>
      <c r="B746" s="10"/>
      <c r="C746" s="7"/>
      <c r="D746" s="7"/>
      <c r="E746" s="7"/>
      <c r="F746" s="7"/>
      <c r="G746" s="11"/>
      <c r="H746" s="12"/>
      <c r="I746" s="12"/>
      <c r="J746" s="12"/>
      <c r="K746" s="5"/>
      <c r="L746" s="5"/>
      <c r="M746" s="5"/>
      <c r="N746" s="7"/>
      <c r="O746" s="7"/>
      <c r="P746" s="13" t="str">
        <f aca="false">IF(C746="","",IF(ISNUMBER(SEARCH("JPY",C746)),100,10000))</f>
        <v/>
      </c>
      <c r="Q746" s="14" t="str">
        <f aca="false">IF(OR(C746="",H746="",J746=""),"",ROUND((J746-H746)*P746*IF(D746="Short",-1,1),1))</f>
        <v/>
      </c>
      <c r="R746" s="14" t="str">
        <f aca="false">IF(OR(C746="",H746="",I746=""),"",ROUND(ABS(H746-I746)*P746,1))</f>
        <v/>
      </c>
      <c r="S746" s="15" t="str">
        <f aca="false">IF(OR(R746="",G746="",K746=""),"",R746*K746*G746)</f>
        <v/>
      </c>
      <c r="T746" s="15" t="str">
        <f aca="false">IF(OR(Q746="",G746="",K746=""),"",Q746*K746*G746)</f>
        <v/>
      </c>
      <c r="U746" s="15" t="str">
        <f aca="false">IF(T746="","",T746+N(L746)-N(M746))</f>
        <v/>
      </c>
      <c r="V746" s="16" t="str">
        <f aca="false">IF(OR(U746="",N(S746)=0),"",U746/S746)</f>
        <v/>
      </c>
      <c r="W746" s="13" t="str">
        <f aca="false">IF(U746="","",COUNT($U$7:U746))</f>
        <v/>
      </c>
      <c r="X746" s="17" t="str">
        <f aca="false">IF(U746="","",DATE(YEAR(IF(B746="",A746,B746)),MONTH(IF(B746="",A746,B746)),1))</f>
        <v/>
      </c>
      <c r="Y746" s="15" t="str">
        <f aca="false">IF(U746="","",N($C$3)+SUM($U$7:U746))</f>
        <v/>
      </c>
      <c r="Z746" s="15" t="str">
        <f aca="false">IF(Y746="","",Y746-MAX(N($C$3),MAX($Y$7:Y746)))</f>
        <v/>
      </c>
      <c r="AA746" s="13" t="str">
        <f aca="false">IF(U746="","",IF(U746&gt;0,"Win",IF(U746&lt;0,"Loss","Scratch")))</f>
        <v/>
      </c>
      <c r="AB746" s="18" t="e">
        <f aca="false">IF(W746="",NA(),W746)</f>
        <v>#N/A</v>
      </c>
      <c r="AC746" s="19" t="e">
        <f aca="false">IF(W746="",NA(),Y746)</f>
        <v>#N/A</v>
      </c>
    </row>
    <row r="747" customFormat="false" ht="15" hidden="false" customHeight="false" outlineLevel="0" collapsed="false">
      <c r="A747" s="10"/>
      <c r="B747" s="10"/>
      <c r="C747" s="7"/>
      <c r="D747" s="7"/>
      <c r="E747" s="7"/>
      <c r="F747" s="7"/>
      <c r="G747" s="11"/>
      <c r="H747" s="12"/>
      <c r="I747" s="12"/>
      <c r="J747" s="12"/>
      <c r="K747" s="5"/>
      <c r="L747" s="5"/>
      <c r="M747" s="5"/>
      <c r="N747" s="7"/>
      <c r="O747" s="7"/>
      <c r="P747" s="13" t="str">
        <f aca="false">IF(C747="","",IF(ISNUMBER(SEARCH("JPY",C747)),100,10000))</f>
        <v/>
      </c>
      <c r="Q747" s="14" t="str">
        <f aca="false">IF(OR(C747="",H747="",J747=""),"",ROUND((J747-H747)*P747*IF(D747="Short",-1,1),1))</f>
        <v/>
      </c>
      <c r="R747" s="14" t="str">
        <f aca="false">IF(OR(C747="",H747="",I747=""),"",ROUND(ABS(H747-I747)*P747,1))</f>
        <v/>
      </c>
      <c r="S747" s="15" t="str">
        <f aca="false">IF(OR(R747="",G747="",K747=""),"",R747*K747*G747)</f>
        <v/>
      </c>
      <c r="T747" s="15" t="str">
        <f aca="false">IF(OR(Q747="",G747="",K747=""),"",Q747*K747*G747)</f>
        <v/>
      </c>
      <c r="U747" s="15" t="str">
        <f aca="false">IF(T747="","",T747+N(L747)-N(M747))</f>
        <v/>
      </c>
      <c r="V747" s="16" t="str">
        <f aca="false">IF(OR(U747="",N(S747)=0),"",U747/S747)</f>
        <v/>
      </c>
      <c r="W747" s="13" t="str">
        <f aca="false">IF(U747="","",COUNT($U$7:U747))</f>
        <v/>
      </c>
      <c r="X747" s="17" t="str">
        <f aca="false">IF(U747="","",DATE(YEAR(IF(B747="",A747,B747)),MONTH(IF(B747="",A747,B747)),1))</f>
        <v/>
      </c>
      <c r="Y747" s="15" t="str">
        <f aca="false">IF(U747="","",N($C$3)+SUM($U$7:U747))</f>
        <v/>
      </c>
      <c r="Z747" s="15" t="str">
        <f aca="false">IF(Y747="","",Y747-MAX(N($C$3),MAX($Y$7:Y747)))</f>
        <v/>
      </c>
      <c r="AA747" s="13" t="str">
        <f aca="false">IF(U747="","",IF(U747&gt;0,"Win",IF(U747&lt;0,"Loss","Scratch")))</f>
        <v/>
      </c>
      <c r="AB747" s="18" t="e">
        <f aca="false">IF(W747="",NA(),W747)</f>
        <v>#N/A</v>
      </c>
      <c r="AC747" s="19" t="e">
        <f aca="false">IF(W747="",NA(),Y747)</f>
        <v>#N/A</v>
      </c>
    </row>
    <row r="748" customFormat="false" ht="15" hidden="false" customHeight="false" outlineLevel="0" collapsed="false">
      <c r="A748" s="10"/>
      <c r="B748" s="10"/>
      <c r="C748" s="7"/>
      <c r="D748" s="7"/>
      <c r="E748" s="7"/>
      <c r="F748" s="7"/>
      <c r="G748" s="11"/>
      <c r="H748" s="12"/>
      <c r="I748" s="12"/>
      <c r="J748" s="12"/>
      <c r="K748" s="5"/>
      <c r="L748" s="5"/>
      <c r="M748" s="5"/>
      <c r="N748" s="7"/>
      <c r="O748" s="7"/>
      <c r="P748" s="13" t="str">
        <f aca="false">IF(C748="","",IF(ISNUMBER(SEARCH("JPY",C748)),100,10000))</f>
        <v/>
      </c>
      <c r="Q748" s="14" t="str">
        <f aca="false">IF(OR(C748="",H748="",J748=""),"",ROUND((J748-H748)*P748*IF(D748="Short",-1,1),1))</f>
        <v/>
      </c>
      <c r="R748" s="14" t="str">
        <f aca="false">IF(OR(C748="",H748="",I748=""),"",ROUND(ABS(H748-I748)*P748,1))</f>
        <v/>
      </c>
      <c r="S748" s="15" t="str">
        <f aca="false">IF(OR(R748="",G748="",K748=""),"",R748*K748*G748)</f>
        <v/>
      </c>
      <c r="T748" s="15" t="str">
        <f aca="false">IF(OR(Q748="",G748="",K748=""),"",Q748*K748*G748)</f>
        <v/>
      </c>
      <c r="U748" s="15" t="str">
        <f aca="false">IF(T748="","",T748+N(L748)-N(M748))</f>
        <v/>
      </c>
      <c r="V748" s="16" t="str">
        <f aca="false">IF(OR(U748="",N(S748)=0),"",U748/S748)</f>
        <v/>
      </c>
      <c r="W748" s="13" t="str">
        <f aca="false">IF(U748="","",COUNT($U$7:U748))</f>
        <v/>
      </c>
      <c r="X748" s="17" t="str">
        <f aca="false">IF(U748="","",DATE(YEAR(IF(B748="",A748,B748)),MONTH(IF(B748="",A748,B748)),1))</f>
        <v/>
      </c>
      <c r="Y748" s="15" t="str">
        <f aca="false">IF(U748="","",N($C$3)+SUM($U$7:U748))</f>
        <v/>
      </c>
      <c r="Z748" s="15" t="str">
        <f aca="false">IF(Y748="","",Y748-MAX(N($C$3),MAX($Y$7:Y748)))</f>
        <v/>
      </c>
      <c r="AA748" s="13" t="str">
        <f aca="false">IF(U748="","",IF(U748&gt;0,"Win",IF(U748&lt;0,"Loss","Scratch")))</f>
        <v/>
      </c>
      <c r="AB748" s="18" t="e">
        <f aca="false">IF(W748="",NA(),W748)</f>
        <v>#N/A</v>
      </c>
      <c r="AC748" s="19" t="e">
        <f aca="false">IF(W748="",NA(),Y748)</f>
        <v>#N/A</v>
      </c>
    </row>
    <row r="749" customFormat="false" ht="15" hidden="false" customHeight="false" outlineLevel="0" collapsed="false">
      <c r="A749" s="10"/>
      <c r="B749" s="10"/>
      <c r="C749" s="7"/>
      <c r="D749" s="7"/>
      <c r="E749" s="7"/>
      <c r="F749" s="7"/>
      <c r="G749" s="11"/>
      <c r="H749" s="12"/>
      <c r="I749" s="12"/>
      <c r="J749" s="12"/>
      <c r="K749" s="5"/>
      <c r="L749" s="5"/>
      <c r="M749" s="5"/>
      <c r="N749" s="7"/>
      <c r="O749" s="7"/>
      <c r="P749" s="13" t="str">
        <f aca="false">IF(C749="","",IF(ISNUMBER(SEARCH("JPY",C749)),100,10000))</f>
        <v/>
      </c>
      <c r="Q749" s="14" t="str">
        <f aca="false">IF(OR(C749="",H749="",J749=""),"",ROUND((J749-H749)*P749*IF(D749="Short",-1,1),1))</f>
        <v/>
      </c>
      <c r="R749" s="14" t="str">
        <f aca="false">IF(OR(C749="",H749="",I749=""),"",ROUND(ABS(H749-I749)*P749,1))</f>
        <v/>
      </c>
      <c r="S749" s="15" t="str">
        <f aca="false">IF(OR(R749="",G749="",K749=""),"",R749*K749*G749)</f>
        <v/>
      </c>
      <c r="T749" s="15" t="str">
        <f aca="false">IF(OR(Q749="",G749="",K749=""),"",Q749*K749*G749)</f>
        <v/>
      </c>
      <c r="U749" s="15" t="str">
        <f aca="false">IF(T749="","",T749+N(L749)-N(M749))</f>
        <v/>
      </c>
      <c r="V749" s="16" t="str">
        <f aca="false">IF(OR(U749="",N(S749)=0),"",U749/S749)</f>
        <v/>
      </c>
      <c r="W749" s="13" t="str">
        <f aca="false">IF(U749="","",COUNT($U$7:U749))</f>
        <v/>
      </c>
      <c r="X749" s="17" t="str">
        <f aca="false">IF(U749="","",DATE(YEAR(IF(B749="",A749,B749)),MONTH(IF(B749="",A749,B749)),1))</f>
        <v/>
      </c>
      <c r="Y749" s="15" t="str">
        <f aca="false">IF(U749="","",N($C$3)+SUM($U$7:U749))</f>
        <v/>
      </c>
      <c r="Z749" s="15" t="str">
        <f aca="false">IF(Y749="","",Y749-MAX(N($C$3),MAX($Y$7:Y749)))</f>
        <v/>
      </c>
      <c r="AA749" s="13" t="str">
        <f aca="false">IF(U749="","",IF(U749&gt;0,"Win",IF(U749&lt;0,"Loss","Scratch")))</f>
        <v/>
      </c>
      <c r="AB749" s="18" t="e">
        <f aca="false">IF(W749="",NA(),W749)</f>
        <v>#N/A</v>
      </c>
      <c r="AC749" s="19" t="e">
        <f aca="false">IF(W749="",NA(),Y749)</f>
        <v>#N/A</v>
      </c>
    </row>
    <row r="750" customFormat="false" ht="15" hidden="false" customHeight="false" outlineLevel="0" collapsed="false">
      <c r="A750" s="10"/>
      <c r="B750" s="10"/>
      <c r="C750" s="7"/>
      <c r="D750" s="7"/>
      <c r="E750" s="7"/>
      <c r="F750" s="7"/>
      <c r="G750" s="11"/>
      <c r="H750" s="12"/>
      <c r="I750" s="12"/>
      <c r="J750" s="12"/>
      <c r="K750" s="5"/>
      <c r="L750" s="5"/>
      <c r="M750" s="5"/>
      <c r="N750" s="7"/>
      <c r="O750" s="7"/>
      <c r="P750" s="13" t="str">
        <f aca="false">IF(C750="","",IF(ISNUMBER(SEARCH("JPY",C750)),100,10000))</f>
        <v/>
      </c>
      <c r="Q750" s="14" t="str">
        <f aca="false">IF(OR(C750="",H750="",J750=""),"",ROUND((J750-H750)*P750*IF(D750="Short",-1,1),1))</f>
        <v/>
      </c>
      <c r="R750" s="14" t="str">
        <f aca="false">IF(OR(C750="",H750="",I750=""),"",ROUND(ABS(H750-I750)*P750,1))</f>
        <v/>
      </c>
      <c r="S750" s="15" t="str">
        <f aca="false">IF(OR(R750="",G750="",K750=""),"",R750*K750*G750)</f>
        <v/>
      </c>
      <c r="T750" s="15" t="str">
        <f aca="false">IF(OR(Q750="",G750="",K750=""),"",Q750*K750*G750)</f>
        <v/>
      </c>
      <c r="U750" s="15" t="str">
        <f aca="false">IF(T750="","",T750+N(L750)-N(M750))</f>
        <v/>
      </c>
      <c r="V750" s="16" t="str">
        <f aca="false">IF(OR(U750="",N(S750)=0),"",U750/S750)</f>
        <v/>
      </c>
      <c r="W750" s="13" t="str">
        <f aca="false">IF(U750="","",COUNT($U$7:U750))</f>
        <v/>
      </c>
      <c r="X750" s="17" t="str">
        <f aca="false">IF(U750="","",DATE(YEAR(IF(B750="",A750,B750)),MONTH(IF(B750="",A750,B750)),1))</f>
        <v/>
      </c>
      <c r="Y750" s="15" t="str">
        <f aca="false">IF(U750="","",N($C$3)+SUM($U$7:U750))</f>
        <v/>
      </c>
      <c r="Z750" s="15" t="str">
        <f aca="false">IF(Y750="","",Y750-MAX(N($C$3),MAX($Y$7:Y750)))</f>
        <v/>
      </c>
      <c r="AA750" s="13" t="str">
        <f aca="false">IF(U750="","",IF(U750&gt;0,"Win",IF(U750&lt;0,"Loss","Scratch")))</f>
        <v/>
      </c>
      <c r="AB750" s="18" t="e">
        <f aca="false">IF(W750="",NA(),W750)</f>
        <v>#N/A</v>
      </c>
      <c r="AC750" s="19" t="e">
        <f aca="false">IF(W750="",NA(),Y750)</f>
        <v>#N/A</v>
      </c>
    </row>
    <row r="751" customFormat="false" ht="15" hidden="false" customHeight="false" outlineLevel="0" collapsed="false">
      <c r="A751" s="10"/>
      <c r="B751" s="10"/>
      <c r="C751" s="7"/>
      <c r="D751" s="7"/>
      <c r="E751" s="7"/>
      <c r="F751" s="7"/>
      <c r="G751" s="11"/>
      <c r="H751" s="12"/>
      <c r="I751" s="12"/>
      <c r="J751" s="12"/>
      <c r="K751" s="5"/>
      <c r="L751" s="5"/>
      <c r="M751" s="5"/>
      <c r="N751" s="7"/>
      <c r="O751" s="7"/>
      <c r="P751" s="13" t="str">
        <f aca="false">IF(C751="","",IF(ISNUMBER(SEARCH("JPY",C751)),100,10000))</f>
        <v/>
      </c>
      <c r="Q751" s="14" t="str">
        <f aca="false">IF(OR(C751="",H751="",J751=""),"",ROUND((J751-H751)*P751*IF(D751="Short",-1,1),1))</f>
        <v/>
      </c>
      <c r="R751" s="14" t="str">
        <f aca="false">IF(OR(C751="",H751="",I751=""),"",ROUND(ABS(H751-I751)*P751,1))</f>
        <v/>
      </c>
      <c r="S751" s="15" t="str">
        <f aca="false">IF(OR(R751="",G751="",K751=""),"",R751*K751*G751)</f>
        <v/>
      </c>
      <c r="T751" s="15" t="str">
        <f aca="false">IF(OR(Q751="",G751="",K751=""),"",Q751*K751*G751)</f>
        <v/>
      </c>
      <c r="U751" s="15" t="str">
        <f aca="false">IF(T751="","",T751+N(L751)-N(M751))</f>
        <v/>
      </c>
      <c r="V751" s="16" t="str">
        <f aca="false">IF(OR(U751="",N(S751)=0),"",U751/S751)</f>
        <v/>
      </c>
      <c r="W751" s="13" t="str">
        <f aca="false">IF(U751="","",COUNT($U$7:U751))</f>
        <v/>
      </c>
      <c r="X751" s="17" t="str">
        <f aca="false">IF(U751="","",DATE(YEAR(IF(B751="",A751,B751)),MONTH(IF(B751="",A751,B751)),1))</f>
        <v/>
      </c>
      <c r="Y751" s="15" t="str">
        <f aca="false">IF(U751="","",N($C$3)+SUM($U$7:U751))</f>
        <v/>
      </c>
      <c r="Z751" s="15" t="str">
        <f aca="false">IF(Y751="","",Y751-MAX(N($C$3),MAX($Y$7:Y751)))</f>
        <v/>
      </c>
      <c r="AA751" s="13" t="str">
        <f aca="false">IF(U751="","",IF(U751&gt;0,"Win",IF(U751&lt;0,"Loss","Scratch")))</f>
        <v/>
      </c>
      <c r="AB751" s="18" t="e">
        <f aca="false">IF(W751="",NA(),W751)</f>
        <v>#N/A</v>
      </c>
      <c r="AC751" s="19" t="e">
        <f aca="false">IF(W751="",NA(),Y751)</f>
        <v>#N/A</v>
      </c>
    </row>
    <row r="752" customFormat="false" ht="15" hidden="false" customHeight="false" outlineLevel="0" collapsed="false">
      <c r="A752" s="10"/>
      <c r="B752" s="10"/>
      <c r="C752" s="7"/>
      <c r="D752" s="7"/>
      <c r="E752" s="7"/>
      <c r="F752" s="7"/>
      <c r="G752" s="11"/>
      <c r="H752" s="12"/>
      <c r="I752" s="12"/>
      <c r="J752" s="12"/>
      <c r="K752" s="5"/>
      <c r="L752" s="5"/>
      <c r="M752" s="5"/>
      <c r="N752" s="7"/>
      <c r="O752" s="7"/>
      <c r="P752" s="13" t="str">
        <f aca="false">IF(C752="","",IF(ISNUMBER(SEARCH("JPY",C752)),100,10000))</f>
        <v/>
      </c>
      <c r="Q752" s="14" t="str">
        <f aca="false">IF(OR(C752="",H752="",J752=""),"",ROUND((J752-H752)*P752*IF(D752="Short",-1,1),1))</f>
        <v/>
      </c>
      <c r="R752" s="14" t="str">
        <f aca="false">IF(OR(C752="",H752="",I752=""),"",ROUND(ABS(H752-I752)*P752,1))</f>
        <v/>
      </c>
      <c r="S752" s="15" t="str">
        <f aca="false">IF(OR(R752="",G752="",K752=""),"",R752*K752*G752)</f>
        <v/>
      </c>
      <c r="T752" s="15" t="str">
        <f aca="false">IF(OR(Q752="",G752="",K752=""),"",Q752*K752*G752)</f>
        <v/>
      </c>
      <c r="U752" s="15" t="str">
        <f aca="false">IF(T752="","",T752+N(L752)-N(M752))</f>
        <v/>
      </c>
      <c r="V752" s="16" t="str">
        <f aca="false">IF(OR(U752="",N(S752)=0),"",U752/S752)</f>
        <v/>
      </c>
      <c r="W752" s="13" t="str">
        <f aca="false">IF(U752="","",COUNT($U$7:U752))</f>
        <v/>
      </c>
      <c r="X752" s="17" t="str">
        <f aca="false">IF(U752="","",DATE(YEAR(IF(B752="",A752,B752)),MONTH(IF(B752="",A752,B752)),1))</f>
        <v/>
      </c>
      <c r="Y752" s="15" t="str">
        <f aca="false">IF(U752="","",N($C$3)+SUM($U$7:U752))</f>
        <v/>
      </c>
      <c r="Z752" s="15" t="str">
        <f aca="false">IF(Y752="","",Y752-MAX(N($C$3),MAX($Y$7:Y752)))</f>
        <v/>
      </c>
      <c r="AA752" s="13" t="str">
        <f aca="false">IF(U752="","",IF(U752&gt;0,"Win",IF(U752&lt;0,"Loss","Scratch")))</f>
        <v/>
      </c>
      <c r="AB752" s="18" t="e">
        <f aca="false">IF(W752="",NA(),W752)</f>
        <v>#N/A</v>
      </c>
      <c r="AC752" s="19" t="e">
        <f aca="false">IF(W752="",NA(),Y752)</f>
        <v>#N/A</v>
      </c>
    </row>
    <row r="753" customFormat="false" ht="15" hidden="false" customHeight="false" outlineLevel="0" collapsed="false">
      <c r="A753" s="10"/>
      <c r="B753" s="10"/>
      <c r="C753" s="7"/>
      <c r="D753" s="7"/>
      <c r="E753" s="7"/>
      <c r="F753" s="7"/>
      <c r="G753" s="11"/>
      <c r="H753" s="12"/>
      <c r="I753" s="12"/>
      <c r="J753" s="12"/>
      <c r="K753" s="5"/>
      <c r="L753" s="5"/>
      <c r="M753" s="5"/>
      <c r="N753" s="7"/>
      <c r="O753" s="7"/>
      <c r="P753" s="13" t="str">
        <f aca="false">IF(C753="","",IF(ISNUMBER(SEARCH("JPY",C753)),100,10000))</f>
        <v/>
      </c>
      <c r="Q753" s="14" t="str">
        <f aca="false">IF(OR(C753="",H753="",J753=""),"",ROUND((J753-H753)*P753*IF(D753="Short",-1,1),1))</f>
        <v/>
      </c>
      <c r="R753" s="14" t="str">
        <f aca="false">IF(OR(C753="",H753="",I753=""),"",ROUND(ABS(H753-I753)*P753,1))</f>
        <v/>
      </c>
      <c r="S753" s="15" t="str">
        <f aca="false">IF(OR(R753="",G753="",K753=""),"",R753*K753*G753)</f>
        <v/>
      </c>
      <c r="T753" s="15" t="str">
        <f aca="false">IF(OR(Q753="",G753="",K753=""),"",Q753*K753*G753)</f>
        <v/>
      </c>
      <c r="U753" s="15" t="str">
        <f aca="false">IF(T753="","",T753+N(L753)-N(M753))</f>
        <v/>
      </c>
      <c r="V753" s="16" t="str">
        <f aca="false">IF(OR(U753="",N(S753)=0),"",U753/S753)</f>
        <v/>
      </c>
      <c r="W753" s="13" t="str">
        <f aca="false">IF(U753="","",COUNT($U$7:U753))</f>
        <v/>
      </c>
      <c r="X753" s="17" t="str">
        <f aca="false">IF(U753="","",DATE(YEAR(IF(B753="",A753,B753)),MONTH(IF(B753="",A753,B753)),1))</f>
        <v/>
      </c>
      <c r="Y753" s="15" t="str">
        <f aca="false">IF(U753="","",N($C$3)+SUM($U$7:U753))</f>
        <v/>
      </c>
      <c r="Z753" s="15" t="str">
        <f aca="false">IF(Y753="","",Y753-MAX(N($C$3),MAX($Y$7:Y753)))</f>
        <v/>
      </c>
      <c r="AA753" s="13" t="str">
        <f aca="false">IF(U753="","",IF(U753&gt;0,"Win",IF(U753&lt;0,"Loss","Scratch")))</f>
        <v/>
      </c>
      <c r="AB753" s="18" t="e">
        <f aca="false">IF(W753="",NA(),W753)</f>
        <v>#N/A</v>
      </c>
      <c r="AC753" s="19" t="e">
        <f aca="false">IF(W753="",NA(),Y753)</f>
        <v>#N/A</v>
      </c>
    </row>
    <row r="754" customFormat="false" ht="15" hidden="false" customHeight="false" outlineLevel="0" collapsed="false">
      <c r="A754" s="10"/>
      <c r="B754" s="10"/>
      <c r="C754" s="7"/>
      <c r="D754" s="7"/>
      <c r="E754" s="7"/>
      <c r="F754" s="7"/>
      <c r="G754" s="11"/>
      <c r="H754" s="12"/>
      <c r="I754" s="12"/>
      <c r="J754" s="12"/>
      <c r="K754" s="5"/>
      <c r="L754" s="5"/>
      <c r="M754" s="5"/>
      <c r="N754" s="7"/>
      <c r="O754" s="7"/>
      <c r="P754" s="13" t="str">
        <f aca="false">IF(C754="","",IF(ISNUMBER(SEARCH("JPY",C754)),100,10000))</f>
        <v/>
      </c>
      <c r="Q754" s="14" t="str">
        <f aca="false">IF(OR(C754="",H754="",J754=""),"",ROUND((J754-H754)*P754*IF(D754="Short",-1,1),1))</f>
        <v/>
      </c>
      <c r="R754" s="14" t="str">
        <f aca="false">IF(OR(C754="",H754="",I754=""),"",ROUND(ABS(H754-I754)*P754,1))</f>
        <v/>
      </c>
      <c r="S754" s="15" t="str">
        <f aca="false">IF(OR(R754="",G754="",K754=""),"",R754*K754*G754)</f>
        <v/>
      </c>
      <c r="T754" s="15" t="str">
        <f aca="false">IF(OR(Q754="",G754="",K754=""),"",Q754*K754*G754)</f>
        <v/>
      </c>
      <c r="U754" s="15" t="str">
        <f aca="false">IF(T754="","",T754+N(L754)-N(M754))</f>
        <v/>
      </c>
      <c r="V754" s="16" t="str">
        <f aca="false">IF(OR(U754="",N(S754)=0),"",U754/S754)</f>
        <v/>
      </c>
      <c r="W754" s="13" t="str">
        <f aca="false">IF(U754="","",COUNT($U$7:U754))</f>
        <v/>
      </c>
      <c r="X754" s="17" t="str">
        <f aca="false">IF(U754="","",DATE(YEAR(IF(B754="",A754,B754)),MONTH(IF(B754="",A754,B754)),1))</f>
        <v/>
      </c>
      <c r="Y754" s="15" t="str">
        <f aca="false">IF(U754="","",N($C$3)+SUM($U$7:U754))</f>
        <v/>
      </c>
      <c r="Z754" s="15" t="str">
        <f aca="false">IF(Y754="","",Y754-MAX(N($C$3),MAX($Y$7:Y754)))</f>
        <v/>
      </c>
      <c r="AA754" s="13" t="str">
        <f aca="false">IF(U754="","",IF(U754&gt;0,"Win",IF(U754&lt;0,"Loss","Scratch")))</f>
        <v/>
      </c>
      <c r="AB754" s="18" t="e">
        <f aca="false">IF(W754="",NA(),W754)</f>
        <v>#N/A</v>
      </c>
      <c r="AC754" s="19" t="e">
        <f aca="false">IF(W754="",NA(),Y754)</f>
        <v>#N/A</v>
      </c>
    </row>
    <row r="755" customFormat="false" ht="15" hidden="false" customHeight="false" outlineLevel="0" collapsed="false">
      <c r="A755" s="10"/>
      <c r="B755" s="10"/>
      <c r="C755" s="7"/>
      <c r="D755" s="7"/>
      <c r="E755" s="7"/>
      <c r="F755" s="7"/>
      <c r="G755" s="11"/>
      <c r="H755" s="12"/>
      <c r="I755" s="12"/>
      <c r="J755" s="12"/>
      <c r="K755" s="5"/>
      <c r="L755" s="5"/>
      <c r="M755" s="5"/>
      <c r="N755" s="7"/>
      <c r="O755" s="7"/>
      <c r="P755" s="13" t="str">
        <f aca="false">IF(C755="","",IF(ISNUMBER(SEARCH("JPY",C755)),100,10000))</f>
        <v/>
      </c>
      <c r="Q755" s="14" t="str">
        <f aca="false">IF(OR(C755="",H755="",J755=""),"",ROUND((J755-H755)*P755*IF(D755="Short",-1,1),1))</f>
        <v/>
      </c>
      <c r="R755" s="14" t="str">
        <f aca="false">IF(OR(C755="",H755="",I755=""),"",ROUND(ABS(H755-I755)*P755,1))</f>
        <v/>
      </c>
      <c r="S755" s="15" t="str">
        <f aca="false">IF(OR(R755="",G755="",K755=""),"",R755*K755*G755)</f>
        <v/>
      </c>
      <c r="T755" s="15" t="str">
        <f aca="false">IF(OR(Q755="",G755="",K755=""),"",Q755*K755*G755)</f>
        <v/>
      </c>
      <c r="U755" s="15" t="str">
        <f aca="false">IF(T755="","",T755+N(L755)-N(M755))</f>
        <v/>
      </c>
      <c r="V755" s="16" t="str">
        <f aca="false">IF(OR(U755="",N(S755)=0),"",U755/S755)</f>
        <v/>
      </c>
      <c r="W755" s="13" t="str">
        <f aca="false">IF(U755="","",COUNT($U$7:U755))</f>
        <v/>
      </c>
      <c r="X755" s="17" t="str">
        <f aca="false">IF(U755="","",DATE(YEAR(IF(B755="",A755,B755)),MONTH(IF(B755="",A755,B755)),1))</f>
        <v/>
      </c>
      <c r="Y755" s="15" t="str">
        <f aca="false">IF(U755="","",N($C$3)+SUM($U$7:U755))</f>
        <v/>
      </c>
      <c r="Z755" s="15" t="str">
        <f aca="false">IF(Y755="","",Y755-MAX(N($C$3),MAX($Y$7:Y755)))</f>
        <v/>
      </c>
      <c r="AA755" s="13" t="str">
        <f aca="false">IF(U755="","",IF(U755&gt;0,"Win",IF(U755&lt;0,"Loss","Scratch")))</f>
        <v/>
      </c>
      <c r="AB755" s="18" t="e">
        <f aca="false">IF(W755="",NA(),W755)</f>
        <v>#N/A</v>
      </c>
      <c r="AC755" s="19" t="e">
        <f aca="false">IF(W755="",NA(),Y755)</f>
        <v>#N/A</v>
      </c>
    </row>
    <row r="756" customFormat="false" ht="15" hidden="false" customHeight="false" outlineLevel="0" collapsed="false">
      <c r="A756" s="10"/>
      <c r="B756" s="10"/>
      <c r="C756" s="7"/>
      <c r="D756" s="7"/>
      <c r="E756" s="7"/>
      <c r="F756" s="7"/>
      <c r="G756" s="11"/>
      <c r="H756" s="12"/>
      <c r="I756" s="12"/>
      <c r="J756" s="12"/>
      <c r="K756" s="5"/>
      <c r="L756" s="5"/>
      <c r="M756" s="5"/>
      <c r="N756" s="7"/>
      <c r="O756" s="7"/>
      <c r="P756" s="13" t="str">
        <f aca="false">IF(C756="","",IF(ISNUMBER(SEARCH("JPY",C756)),100,10000))</f>
        <v/>
      </c>
      <c r="Q756" s="14" t="str">
        <f aca="false">IF(OR(C756="",H756="",J756=""),"",ROUND((J756-H756)*P756*IF(D756="Short",-1,1),1))</f>
        <v/>
      </c>
      <c r="R756" s="14" t="str">
        <f aca="false">IF(OR(C756="",H756="",I756=""),"",ROUND(ABS(H756-I756)*P756,1))</f>
        <v/>
      </c>
      <c r="S756" s="15" t="str">
        <f aca="false">IF(OR(R756="",G756="",K756=""),"",R756*K756*G756)</f>
        <v/>
      </c>
      <c r="T756" s="15" t="str">
        <f aca="false">IF(OR(Q756="",G756="",K756=""),"",Q756*K756*G756)</f>
        <v/>
      </c>
      <c r="U756" s="15" t="str">
        <f aca="false">IF(T756="","",T756+N(L756)-N(M756))</f>
        <v/>
      </c>
      <c r="V756" s="16" t="str">
        <f aca="false">IF(OR(U756="",N(S756)=0),"",U756/S756)</f>
        <v/>
      </c>
      <c r="W756" s="13" t="str">
        <f aca="false">IF(U756="","",COUNT($U$7:U756))</f>
        <v/>
      </c>
      <c r="X756" s="17" t="str">
        <f aca="false">IF(U756="","",DATE(YEAR(IF(B756="",A756,B756)),MONTH(IF(B756="",A756,B756)),1))</f>
        <v/>
      </c>
      <c r="Y756" s="15" t="str">
        <f aca="false">IF(U756="","",N($C$3)+SUM($U$7:U756))</f>
        <v/>
      </c>
      <c r="Z756" s="15" t="str">
        <f aca="false">IF(Y756="","",Y756-MAX(N($C$3),MAX($Y$7:Y756)))</f>
        <v/>
      </c>
      <c r="AA756" s="13" t="str">
        <f aca="false">IF(U756="","",IF(U756&gt;0,"Win",IF(U756&lt;0,"Loss","Scratch")))</f>
        <v/>
      </c>
      <c r="AB756" s="18" t="e">
        <f aca="false">IF(W756="",NA(),W756)</f>
        <v>#N/A</v>
      </c>
      <c r="AC756" s="19" t="e">
        <f aca="false">IF(W756="",NA(),Y756)</f>
        <v>#N/A</v>
      </c>
    </row>
    <row r="757" customFormat="false" ht="15" hidden="false" customHeight="false" outlineLevel="0" collapsed="false">
      <c r="A757" s="10"/>
      <c r="B757" s="10"/>
      <c r="C757" s="7"/>
      <c r="D757" s="7"/>
      <c r="E757" s="7"/>
      <c r="F757" s="7"/>
      <c r="G757" s="11"/>
      <c r="H757" s="12"/>
      <c r="I757" s="12"/>
      <c r="J757" s="12"/>
      <c r="K757" s="5"/>
      <c r="L757" s="5"/>
      <c r="M757" s="5"/>
      <c r="N757" s="7"/>
      <c r="O757" s="7"/>
      <c r="P757" s="13" t="str">
        <f aca="false">IF(C757="","",IF(ISNUMBER(SEARCH("JPY",C757)),100,10000))</f>
        <v/>
      </c>
      <c r="Q757" s="14" t="str">
        <f aca="false">IF(OR(C757="",H757="",J757=""),"",ROUND((J757-H757)*P757*IF(D757="Short",-1,1),1))</f>
        <v/>
      </c>
      <c r="R757" s="14" t="str">
        <f aca="false">IF(OR(C757="",H757="",I757=""),"",ROUND(ABS(H757-I757)*P757,1))</f>
        <v/>
      </c>
      <c r="S757" s="15" t="str">
        <f aca="false">IF(OR(R757="",G757="",K757=""),"",R757*K757*G757)</f>
        <v/>
      </c>
      <c r="T757" s="15" t="str">
        <f aca="false">IF(OR(Q757="",G757="",K757=""),"",Q757*K757*G757)</f>
        <v/>
      </c>
      <c r="U757" s="15" t="str">
        <f aca="false">IF(T757="","",T757+N(L757)-N(M757))</f>
        <v/>
      </c>
      <c r="V757" s="16" t="str">
        <f aca="false">IF(OR(U757="",N(S757)=0),"",U757/S757)</f>
        <v/>
      </c>
      <c r="W757" s="13" t="str">
        <f aca="false">IF(U757="","",COUNT($U$7:U757))</f>
        <v/>
      </c>
      <c r="X757" s="17" t="str">
        <f aca="false">IF(U757="","",DATE(YEAR(IF(B757="",A757,B757)),MONTH(IF(B757="",A757,B757)),1))</f>
        <v/>
      </c>
      <c r="Y757" s="15" t="str">
        <f aca="false">IF(U757="","",N($C$3)+SUM($U$7:U757))</f>
        <v/>
      </c>
      <c r="Z757" s="15" t="str">
        <f aca="false">IF(Y757="","",Y757-MAX(N($C$3),MAX($Y$7:Y757)))</f>
        <v/>
      </c>
      <c r="AA757" s="13" t="str">
        <f aca="false">IF(U757="","",IF(U757&gt;0,"Win",IF(U757&lt;0,"Loss","Scratch")))</f>
        <v/>
      </c>
      <c r="AB757" s="18" t="e">
        <f aca="false">IF(W757="",NA(),W757)</f>
        <v>#N/A</v>
      </c>
      <c r="AC757" s="19" t="e">
        <f aca="false">IF(W757="",NA(),Y757)</f>
        <v>#N/A</v>
      </c>
    </row>
    <row r="758" customFormat="false" ht="15" hidden="false" customHeight="false" outlineLevel="0" collapsed="false">
      <c r="A758" s="10"/>
      <c r="B758" s="10"/>
      <c r="C758" s="7"/>
      <c r="D758" s="7"/>
      <c r="E758" s="7"/>
      <c r="F758" s="7"/>
      <c r="G758" s="11"/>
      <c r="H758" s="12"/>
      <c r="I758" s="12"/>
      <c r="J758" s="12"/>
      <c r="K758" s="5"/>
      <c r="L758" s="5"/>
      <c r="M758" s="5"/>
      <c r="N758" s="7"/>
      <c r="O758" s="7"/>
      <c r="P758" s="13" t="str">
        <f aca="false">IF(C758="","",IF(ISNUMBER(SEARCH("JPY",C758)),100,10000))</f>
        <v/>
      </c>
      <c r="Q758" s="14" t="str">
        <f aca="false">IF(OR(C758="",H758="",J758=""),"",ROUND((J758-H758)*P758*IF(D758="Short",-1,1),1))</f>
        <v/>
      </c>
      <c r="R758" s="14" t="str">
        <f aca="false">IF(OR(C758="",H758="",I758=""),"",ROUND(ABS(H758-I758)*P758,1))</f>
        <v/>
      </c>
      <c r="S758" s="15" t="str">
        <f aca="false">IF(OR(R758="",G758="",K758=""),"",R758*K758*G758)</f>
        <v/>
      </c>
      <c r="T758" s="15" t="str">
        <f aca="false">IF(OR(Q758="",G758="",K758=""),"",Q758*K758*G758)</f>
        <v/>
      </c>
      <c r="U758" s="15" t="str">
        <f aca="false">IF(T758="","",T758+N(L758)-N(M758))</f>
        <v/>
      </c>
      <c r="V758" s="16" t="str">
        <f aca="false">IF(OR(U758="",N(S758)=0),"",U758/S758)</f>
        <v/>
      </c>
      <c r="W758" s="13" t="str">
        <f aca="false">IF(U758="","",COUNT($U$7:U758))</f>
        <v/>
      </c>
      <c r="X758" s="17" t="str">
        <f aca="false">IF(U758="","",DATE(YEAR(IF(B758="",A758,B758)),MONTH(IF(B758="",A758,B758)),1))</f>
        <v/>
      </c>
      <c r="Y758" s="15" t="str">
        <f aca="false">IF(U758="","",N($C$3)+SUM($U$7:U758))</f>
        <v/>
      </c>
      <c r="Z758" s="15" t="str">
        <f aca="false">IF(Y758="","",Y758-MAX(N($C$3),MAX($Y$7:Y758)))</f>
        <v/>
      </c>
      <c r="AA758" s="13" t="str">
        <f aca="false">IF(U758="","",IF(U758&gt;0,"Win",IF(U758&lt;0,"Loss","Scratch")))</f>
        <v/>
      </c>
      <c r="AB758" s="18" t="e">
        <f aca="false">IF(W758="",NA(),W758)</f>
        <v>#N/A</v>
      </c>
      <c r="AC758" s="19" t="e">
        <f aca="false">IF(W758="",NA(),Y758)</f>
        <v>#N/A</v>
      </c>
    </row>
    <row r="759" customFormat="false" ht="15" hidden="false" customHeight="false" outlineLevel="0" collapsed="false">
      <c r="A759" s="10"/>
      <c r="B759" s="10"/>
      <c r="C759" s="7"/>
      <c r="D759" s="7"/>
      <c r="E759" s="7"/>
      <c r="F759" s="7"/>
      <c r="G759" s="11"/>
      <c r="H759" s="12"/>
      <c r="I759" s="12"/>
      <c r="J759" s="12"/>
      <c r="K759" s="5"/>
      <c r="L759" s="5"/>
      <c r="M759" s="5"/>
      <c r="N759" s="7"/>
      <c r="O759" s="7"/>
      <c r="P759" s="13" t="str">
        <f aca="false">IF(C759="","",IF(ISNUMBER(SEARCH("JPY",C759)),100,10000))</f>
        <v/>
      </c>
      <c r="Q759" s="14" t="str">
        <f aca="false">IF(OR(C759="",H759="",J759=""),"",ROUND((J759-H759)*P759*IF(D759="Short",-1,1),1))</f>
        <v/>
      </c>
      <c r="R759" s="14" t="str">
        <f aca="false">IF(OR(C759="",H759="",I759=""),"",ROUND(ABS(H759-I759)*P759,1))</f>
        <v/>
      </c>
      <c r="S759" s="15" t="str">
        <f aca="false">IF(OR(R759="",G759="",K759=""),"",R759*K759*G759)</f>
        <v/>
      </c>
      <c r="T759" s="15" t="str">
        <f aca="false">IF(OR(Q759="",G759="",K759=""),"",Q759*K759*G759)</f>
        <v/>
      </c>
      <c r="U759" s="15" t="str">
        <f aca="false">IF(T759="","",T759+N(L759)-N(M759))</f>
        <v/>
      </c>
      <c r="V759" s="16" t="str">
        <f aca="false">IF(OR(U759="",N(S759)=0),"",U759/S759)</f>
        <v/>
      </c>
      <c r="W759" s="13" t="str">
        <f aca="false">IF(U759="","",COUNT($U$7:U759))</f>
        <v/>
      </c>
      <c r="X759" s="17" t="str">
        <f aca="false">IF(U759="","",DATE(YEAR(IF(B759="",A759,B759)),MONTH(IF(B759="",A759,B759)),1))</f>
        <v/>
      </c>
      <c r="Y759" s="15" t="str">
        <f aca="false">IF(U759="","",N($C$3)+SUM($U$7:U759))</f>
        <v/>
      </c>
      <c r="Z759" s="15" t="str">
        <f aca="false">IF(Y759="","",Y759-MAX(N($C$3),MAX($Y$7:Y759)))</f>
        <v/>
      </c>
      <c r="AA759" s="13" t="str">
        <f aca="false">IF(U759="","",IF(U759&gt;0,"Win",IF(U759&lt;0,"Loss","Scratch")))</f>
        <v/>
      </c>
      <c r="AB759" s="18" t="e">
        <f aca="false">IF(W759="",NA(),W759)</f>
        <v>#N/A</v>
      </c>
      <c r="AC759" s="19" t="e">
        <f aca="false">IF(W759="",NA(),Y759)</f>
        <v>#N/A</v>
      </c>
    </row>
    <row r="760" customFormat="false" ht="15" hidden="false" customHeight="false" outlineLevel="0" collapsed="false">
      <c r="A760" s="10"/>
      <c r="B760" s="10"/>
      <c r="C760" s="7"/>
      <c r="D760" s="7"/>
      <c r="E760" s="7"/>
      <c r="F760" s="7"/>
      <c r="G760" s="11"/>
      <c r="H760" s="12"/>
      <c r="I760" s="12"/>
      <c r="J760" s="12"/>
      <c r="K760" s="5"/>
      <c r="L760" s="5"/>
      <c r="M760" s="5"/>
      <c r="N760" s="7"/>
      <c r="O760" s="7"/>
      <c r="P760" s="13" t="str">
        <f aca="false">IF(C760="","",IF(ISNUMBER(SEARCH("JPY",C760)),100,10000))</f>
        <v/>
      </c>
      <c r="Q760" s="14" t="str">
        <f aca="false">IF(OR(C760="",H760="",J760=""),"",ROUND((J760-H760)*P760*IF(D760="Short",-1,1),1))</f>
        <v/>
      </c>
      <c r="R760" s="14" t="str">
        <f aca="false">IF(OR(C760="",H760="",I760=""),"",ROUND(ABS(H760-I760)*P760,1))</f>
        <v/>
      </c>
      <c r="S760" s="15" t="str">
        <f aca="false">IF(OR(R760="",G760="",K760=""),"",R760*K760*G760)</f>
        <v/>
      </c>
      <c r="T760" s="15" t="str">
        <f aca="false">IF(OR(Q760="",G760="",K760=""),"",Q760*K760*G760)</f>
        <v/>
      </c>
      <c r="U760" s="15" t="str">
        <f aca="false">IF(T760="","",T760+N(L760)-N(M760))</f>
        <v/>
      </c>
      <c r="V760" s="16" t="str">
        <f aca="false">IF(OR(U760="",N(S760)=0),"",U760/S760)</f>
        <v/>
      </c>
      <c r="W760" s="13" t="str">
        <f aca="false">IF(U760="","",COUNT($U$7:U760))</f>
        <v/>
      </c>
      <c r="X760" s="17" t="str">
        <f aca="false">IF(U760="","",DATE(YEAR(IF(B760="",A760,B760)),MONTH(IF(B760="",A760,B760)),1))</f>
        <v/>
      </c>
      <c r="Y760" s="15" t="str">
        <f aca="false">IF(U760="","",N($C$3)+SUM($U$7:U760))</f>
        <v/>
      </c>
      <c r="Z760" s="15" t="str">
        <f aca="false">IF(Y760="","",Y760-MAX(N($C$3),MAX($Y$7:Y760)))</f>
        <v/>
      </c>
      <c r="AA760" s="13" t="str">
        <f aca="false">IF(U760="","",IF(U760&gt;0,"Win",IF(U760&lt;0,"Loss","Scratch")))</f>
        <v/>
      </c>
      <c r="AB760" s="18" t="e">
        <f aca="false">IF(W760="",NA(),W760)</f>
        <v>#N/A</v>
      </c>
      <c r="AC760" s="19" t="e">
        <f aca="false">IF(W760="",NA(),Y760)</f>
        <v>#N/A</v>
      </c>
    </row>
    <row r="761" customFormat="false" ht="15" hidden="false" customHeight="false" outlineLevel="0" collapsed="false">
      <c r="A761" s="10"/>
      <c r="B761" s="10"/>
      <c r="C761" s="7"/>
      <c r="D761" s="7"/>
      <c r="E761" s="7"/>
      <c r="F761" s="7"/>
      <c r="G761" s="11"/>
      <c r="H761" s="12"/>
      <c r="I761" s="12"/>
      <c r="J761" s="12"/>
      <c r="K761" s="5"/>
      <c r="L761" s="5"/>
      <c r="M761" s="5"/>
      <c r="N761" s="7"/>
      <c r="O761" s="7"/>
      <c r="P761" s="13" t="str">
        <f aca="false">IF(C761="","",IF(ISNUMBER(SEARCH("JPY",C761)),100,10000))</f>
        <v/>
      </c>
      <c r="Q761" s="14" t="str">
        <f aca="false">IF(OR(C761="",H761="",J761=""),"",ROUND((J761-H761)*P761*IF(D761="Short",-1,1),1))</f>
        <v/>
      </c>
      <c r="R761" s="14" t="str">
        <f aca="false">IF(OR(C761="",H761="",I761=""),"",ROUND(ABS(H761-I761)*P761,1))</f>
        <v/>
      </c>
      <c r="S761" s="15" t="str">
        <f aca="false">IF(OR(R761="",G761="",K761=""),"",R761*K761*G761)</f>
        <v/>
      </c>
      <c r="T761" s="15" t="str">
        <f aca="false">IF(OR(Q761="",G761="",K761=""),"",Q761*K761*G761)</f>
        <v/>
      </c>
      <c r="U761" s="15" t="str">
        <f aca="false">IF(T761="","",T761+N(L761)-N(M761))</f>
        <v/>
      </c>
      <c r="V761" s="16" t="str">
        <f aca="false">IF(OR(U761="",N(S761)=0),"",U761/S761)</f>
        <v/>
      </c>
      <c r="W761" s="13" t="str">
        <f aca="false">IF(U761="","",COUNT($U$7:U761))</f>
        <v/>
      </c>
      <c r="X761" s="17" t="str">
        <f aca="false">IF(U761="","",DATE(YEAR(IF(B761="",A761,B761)),MONTH(IF(B761="",A761,B761)),1))</f>
        <v/>
      </c>
      <c r="Y761" s="15" t="str">
        <f aca="false">IF(U761="","",N($C$3)+SUM($U$7:U761))</f>
        <v/>
      </c>
      <c r="Z761" s="15" t="str">
        <f aca="false">IF(Y761="","",Y761-MAX(N($C$3),MAX($Y$7:Y761)))</f>
        <v/>
      </c>
      <c r="AA761" s="13" t="str">
        <f aca="false">IF(U761="","",IF(U761&gt;0,"Win",IF(U761&lt;0,"Loss","Scratch")))</f>
        <v/>
      </c>
      <c r="AB761" s="18" t="e">
        <f aca="false">IF(W761="",NA(),W761)</f>
        <v>#N/A</v>
      </c>
      <c r="AC761" s="19" t="e">
        <f aca="false">IF(W761="",NA(),Y761)</f>
        <v>#N/A</v>
      </c>
    </row>
    <row r="762" customFormat="false" ht="15" hidden="false" customHeight="false" outlineLevel="0" collapsed="false">
      <c r="A762" s="10"/>
      <c r="B762" s="10"/>
      <c r="C762" s="7"/>
      <c r="D762" s="7"/>
      <c r="E762" s="7"/>
      <c r="F762" s="7"/>
      <c r="G762" s="11"/>
      <c r="H762" s="12"/>
      <c r="I762" s="12"/>
      <c r="J762" s="12"/>
      <c r="K762" s="5"/>
      <c r="L762" s="5"/>
      <c r="M762" s="5"/>
      <c r="N762" s="7"/>
      <c r="O762" s="7"/>
      <c r="P762" s="13" t="str">
        <f aca="false">IF(C762="","",IF(ISNUMBER(SEARCH("JPY",C762)),100,10000))</f>
        <v/>
      </c>
      <c r="Q762" s="14" t="str">
        <f aca="false">IF(OR(C762="",H762="",J762=""),"",ROUND((J762-H762)*P762*IF(D762="Short",-1,1),1))</f>
        <v/>
      </c>
      <c r="R762" s="14" t="str">
        <f aca="false">IF(OR(C762="",H762="",I762=""),"",ROUND(ABS(H762-I762)*P762,1))</f>
        <v/>
      </c>
      <c r="S762" s="15" t="str">
        <f aca="false">IF(OR(R762="",G762="",K762=""),"",R762*K762*G762)</f>
        <v/>
      </c>
      <c r="T762" s="15" t="str">
        <f aca="false">IF(OR(Q762="",G762="",K762=""),"",Q762*K762*G762)</f>
        <v/>
      </c>
      <c r="U762" s="15" t="str">
        <f aca="false">IF(T762="","",T762+N(L762)-N(M762))</f>
        <v/>
      </c>
      <c r="V762" s="16" t="str">
        <f aca="false">IF(OR(U762="",N(S762)=0),"",U762/S762)</f>
        <v/>
      </c>
      <c r="W762" s="13" t="str">
        <f aca="false">IF(U762="","",COUNT($U$7:U762))</f>
        <v/>
      </c>
      <c r="X762" s="17" t="str">
        <f aca="false">IF(U762="","",DATE(YEAR(IF(B762="",A762,B762)),MONTH(IF(B762="",A762,B762)),1))</f>
        <v/>
      </c>
      <c r="Y762" s="15" t="str">
        <f aca="false">IF(U762="","",N($C$3)+SUM($U$7:U762))</f>
        <v/>
      </c>
      <c r="Z762" s="15" t="str">
        <f aca="false">IF(Y762="","",Y762-MAX(N($C$3),MAX($Y$7:Y762)))</f>
        <v/>
      </c>
      <c r="AA762" s="13" t="str">
        <f aca="false">IF(U762="","",IF(U762&gt;0,"Win",IF(U762&lt;0,"Loss","Scratch")))</f>
        <v/>
      </c>
      <c r="AB762" s="18" t="e">
        <f aca="false">IF(W762="",NA(),W762)</f>
        <v>#N/A</v>
      </c>
      <c r="AC762" s="19" t="e">
        <f aca="false">IF(W762="",NA(),Y762)</f>
        <v>#N/A</v>
      </c>
    </row>
    <row r="763" customFormat="false" ht="15" hidden="false" customHeight="false" outlineLevel="0" collapsed="false">
      <c r="A763" s="10"/>
      <c r="B763" s="10"/>
      <c r="C763" s="7"/>
      <c r="D763" s="7"/>
      <c r="E763" s="7"/>
      <c r="F763" s="7"/>
      <c r="G763" s="11"/>
      <c r="H763" s="12"/>
      <c r="I763" s="12"/>
      <c r="J763" s="12"/>
      <c r="K763" s="5"/>
      <c r="L763" s="5"/>
      <c r="M763" s="5"/>
      <c r="N763" s="7"/>
      <c r="O763" s="7"/>
      <c r="P763" s="13" t="str">
        <f aca="false">IF(C763="","",IF(ISNUMBER(SEARCH("JPY",C763)),100,10000))</f>
        <v/>
      </c>
      <c r="Q763" s="14" t="str">
        <f aca="false">IF(OR(C763="",H763="",J763=""),"",ROUND((J763-H763)*P763*IF(D763="Short",-1,1),1))</f>
        <v/>
      </c>
      <c r="R763" s="14" t="str">
        <f aca="false">IF(OR(C763="",H763="",I763=""),"",ROUND(ABS(H763-I763)*P763,1))</f>
        <v/>
      </c>
      <c r="S763" s="15" t="str">
        <f aca="false">IF(OR(R763="",G763="",K763=""),"",R763*K763*G763)</f>
        <v/>
      </c>
      <c r="T763" s="15" t="str">
        <f aca="false">IF(OR(Q763="",G763="",K763=""),"",Q763*K763*G763)</f>
        <v/>
      </c>
      <c r="U763" s="15" t="str">
        <f aca="false">IF(T763="","",T763+N(L763)-N(M763))</f>
        <v/>
      </c>
      <c r="V763" s="16" t="str">
        <f aca="false">IF(OR(U763="",N(S763)=0),"",U763/S763)</f>
        <v/>
      </c>
      <c r="W763" s="13" t="str">
        <f aca="false">IF(U763="","",COUNT($U$7:U763))</f>
        <v/>
      </c>
      <c r="X763" s="17" t="str">
        <f aca="false">IF(U763="","",DATE(YEAR(IF(B763="",A763,B763)),MONTH(IF(B763="",A763,B763)),1))</f>
        <v/>
      </c>
      <c r="Y763" s="15" t="str">
        <f aca="false">IF(U763="","",N($C$3)+SUM($U$7:U763))</f>
        <v/>
      </c>
      <c r="Z763" s="15" t="str">
        <f aca="false">IF(Y763="","",Y763-MAX(N($C$3),MAX($Y$7:Y763)))</f>
        <v/>
      </c>
      <c r="AA763" s="13" t="str">
        <f aca="false">IF(U763="","",IF(U763&gt;0,"Win",IF(U763&lt;0,"Loss","Scratch")))</f>
        <v/>
      </c>
      <c r="AB763" s="18" t="e">
        <f aca="false">IF(W763="",NA(),W763)</f>
        <v>#N/A</v>
      </c>
      <c r="AC763" s="19" t="e">
        <f aca="false">IF(W763="",NA(),Y763)</f>
        <v>#N/A</v>
      </c>
    </row>
    <row r="764" customFormat="false" ht="15" hidden="false" customHeight="false" outlineLevel="0" collapsed="false">
      <c r="A764" s="10"/>
      <c r="B764" s="10"/>
      <c r="C764" s="7"/>
      <c r="D764" s="7"/>
      <c r="E764" s="7"/>
      <c r="F764" s="7"/>
      <c r="G764" s="11"/>
      <c r="H764" s="12"/>
      <c r="I764" s="12"/>
      <c r="J764" s="12"/>
      <c r="K764" s="5"/>
      <c r="L764" s="5"/>
      <c r="M764" s="5"/>
      <c r="N764" s="7"/>
      <c r="O764" s="7"/>
      <c r="P764" s="13" t="str">
        <f aca="false">IF(C764="","",IF(ISNUMBER(SEARCH("JPY",C764)),100,10000))</f>
        <v/>
      </c>
      <c r="Q764" s="14" t="str">
        <f aca="false">IF(OR(C764="",H764="",J764=""),"",ROUND((J764-H764)*P764*IF(D764="Short",-1,1),1))</f>
        <v/>
      </c>
      <c r="R764" s="14" t="str">
        <f aca="false">IF(OR(C764="",H764="",I764=""),"",ROUND(ABS(H764-I764)*P764,1))</f>
        <v/>
      </c>
      <c r="S764" s="15" t="str">
        <f aca="false">IF(OR(R764="",G764="",K764=""),"",R764*K764*G764)</f>
        <v/>
      </c>
      <c r="T764" s="15" t="str">
        <f aca="false">IF(OR(Q764="",G764="",K764=""),"",Q764*K764*G764)</f>
        <v/>
      </c>
      <c r="U764" s="15" t="str">
        <f aca="false">IF(T764="","",T764+N(L764)-N(M764))</f>
        <v/>
      </c>
      <c r="V764" s="16" t="str">
        <f aca="false">IF(OR(U764="",N(S764)=0),"",U764/S764)</f>
        <v/>
      </c>
      <c r="W764" s="13" t="str">
        <f aca="false">IF(U764="","",COUNT($U$7:U764))</f>
        <v/>
      </c>
      <c r="X764" s="17" t="str">
        <f aca="false">IF(U764="","",DATE(YEAR(IF(B764="",A764,B764)),MONTH(IF(B764="",A764,B764)),1))</f>
        <v/>
      </c>
      <c r="Y764" s="15" t="str">
        <f aca="false">IF(U764="","",N($C$3)+SUM($U$7:U764))</f>
        <v/>
      </c>
      <c r="Z764" s="15" t="str">
        <f aca="false">IF(Y764="","",Y764-MAX(N($C$3),MAX($Y$7:Y764)))</f>
        <v/>
      </c>
      <c r="AA764" s="13" t="str">
        <f aca="false">IF(U764="","",IF(U764&gt;0,"Win",IF(U764&lt;0,"Loss","Scratch")))</f>
        <v/>
      </c>
      <c r="AB764" s="18" t="e">
        <f aca="false">IF(W764="",NA(),W764)</f>
        <v>#N/A</v>
      </c>
      <c r="AC764" s="19" t="e">
        <f aca="false">IF(W764="",NA(),Y764)</f>
        <v>#N/A</v>
      </c>
    </row>
    <row r="765" customFormat="false" ht="15" hidden="false" customHeight="false" outlineLevel="0" collapsed="false">
      <c r="A765" s="10"/>
      <c r="B765" s="10"/>
      <c r="C765" s="7"/>
      <c r="D765" s="7"/>
      <c r="E765" s="7"/>
      <c r="F765" s="7"/>
      <c r="G765" s="11"/>
      <c r="H765" s="12"/>
      <c r="I765" s="12"/>
      <c r="J765" s="12"/>
      <c r="K765" s="5"/>
      <c r="L765" s="5"/>
      <c r="M765" s="5"/>
      <c r="N765" s="7"/>
      <c r="O765" s="7"/>
      <c r="P765" s="13" t="str">
        <f aca="false">IF(C765="","",IF(ISNUMBER(SEARCH("JPY",C765)),100,10000))</f>
        <v/>
      </c>
      <c r="Q765" s="14" t="str">
        <f aca="false">IF(OR(C765="",H765="",J765=""),"",ROUND((J765-H765)*P765*IF(D765="Short",-1,1),1))</f>
        <v/>
      </c>
      <c r="R765" s="14" t="str">
        <f aca="false">IF(OR(C765="",H765="",I765=""),"",ROUND(ABS(H765-I765)*P765,1))</f>
        <v/>
      </c>
      <c r="S765" s="15" t="str">
        <f aca="false">IF(OR(R765="",G765="",K765=""),"",R765*K765*G765)</f>
        <v/>
      </c>
      <c r="T765" s="15" t="str">
        <f aca="false">IF(OR(Q765="",G765="",K765=""),"",Q765*K765*G765)</f>
        <v/>
      </c>
      <c r="U765" s="15" t="str">
        <f aca="false">IF(T765="","",T765+N(L765)-N(M765))</f>
        <v/>
      </c>
      <c r="V765" s="16" t="str">
        <f aca="false">IF(OR(U765="",N(S765)=0),"",U765/S765)</f>
        <v/>
      </c>
      <c r="W765" s="13" t="str">
        <f aca="false">IF(U765="","",COUNT($U$7:U765))</f>
        <v/>
      </c>
      <c r="X765" s="17" t="str">
        <f aca="false">IF(U765="","",DATE(YEAR(IF(B765="",A765,B765)),MONTH(IF(B765="",A765,B765)),1))</f>
        <v/>
      </c>
      <c r="Y765" s="15" t="str">
        <f aca="false">IF(U765="","",N($C$3)+SUM($U$7:U765))</f>
        <v/>
      </c>
      <c r="Z765" s="15" t="str">
        <f aca="false">IF(Y765="","",Y765-MAX(N($C$3),MAX($Y$7:Y765)))</f>
        <v/>
      </c>
      <c r="AA765" s="13" t="str">
        <f aca="false">IF(U765="","",IF(U765&gt;0,"Win",IF(U765&lt;0,"Loss","Scratch")))</f>
        <v/>
      </c>
      <c r="AB765" s="18" t="e">
        <f aca="false">IF(W765="",NA(),W765)</f>
        <v>#N/A</v>
      </c>
      <c r="AC765" s="19" t="e">
        <f aca="false">IF(W765="",NA(),Y765)</f>
        <v>#N/A</v>
      </c>
    </row>
    <row r="766" customFormat="false" ht="15" hidden="false" customHeight="false" outlineLevel="0" collapsed="false">
      <c r="A766" s="10"/>
      <c r="B766" s="10"/>
      <c r="C766" s="7"/>
      <c r="D766" s="7"/>
      <c r="E766" s="7"/>
      <c r="F766" s="7"/>
      <c r="G766" s="11"/>
      <c r="H766" s="12"/>
      <c r="I766" s="12"/>
      <c r="J766" s="12"/>
      <c r="K766" s="5"/>
      <c r="L766" s="5"/>
      <c r="M766" s="5"/>
      <c r="N766" s="7"/>
      <c r="O766" s="7"/>
      <c r="P766" s="13" t="str">
        <f aca="false">IF(C766="","",IF(ISNUMBER(SEARCH("JPY",C766)),100,10000))</f>
        <v/>
      </c>
      <c r="Q766" s="14" t="str">
        <f aca="false">IF(OR(C766="",H766="",J766=""),"",ROUND((J766-H766)*P766*IF(D766="Short",-1,1),1))</f>
        <v/>
      </c>
      <c r="R766" s="14" t="str">
        <f aca="false">IF(OR(C766="",H766="",I766=""),"",ROUND(ABS(H766-I766)*P766,1))</f>
        <v/>
      </c>
      <c r="S766" s="15" t="str">
        <f aca="false">IF(OR(R766="",G766="",K766=""),"",R766*K766*G766)</f>
        <v/>
      </c>
      <c r="T766" s="15" t="str">
        <f aca="false">IF(OR(Q766="",G766="",K766=""),"",Q766*K766*G766)</f>
        <v/>
      </c>
      <c r="U766" s="15" t="str">
        <f aca="false">IF(T766="","",T766+N(L766)-N(M766))</f>
        <v/>
      </c>
      <c r="V766" s="16" t="str">
        <f aca="false">IF(OR(U766="",N(S766)=0),"",U766/S766)</f>
        <v/>
      </c>
      <c r="W766" s="13" t="str">
        <f aca="false">IF(U766="","",COUNT($U$7:U766))</f>
        <v/>
      </c>
      <c r="X766" s="17" t="str">
        <f aca="false">IF(U766="","",DATE(YEAR(IF(B766="",A766,B766)),MONTH(IF(B766="",A766,B766)),1))</f>
        <v/>
      </c>
      <c r="Y766" s="15" t="str">
        <f aca="false">IF(U766="","",N($C$3)+SUM($U$7:U766))</f>
        <v/>
      </c>
      <c r="Z766" s="15" t="str">
        <f aca="false">IF(Y766="","",Y766-MAX(N($C$3),MAX($Y$7:Y766)))</f>
        <v/>
      </c>
      <c r="AA766" s="13" t="str">
        <f aca="false">IF(U766="","",IF(U766&gt;0,"Win",IF(U766&lt;0,"Loss","Scratch")))</f>
        <v/>
      </c>
      <c r="AB766" s="18" t="e">
        <f aca="false">IF(W766="",NA(),W766)</f>
        <v>#N/A</v>
      </c>
      <c r="AC766" s="19" t="e">
        <f aca="false">IF(W766="",NA(),Y766)</f>
        <v>#N/A</v>
      </c>
    </row>
    <row r="767" customFormat="false" ht="15" hidden="false" customHeight="false" outlineLevel="0" collapsed="false">
      <c r="A767" s="10"/>
      <c r="B767" s="10"/>
      <c r="C767" s="7"/>
      <c r="D767" s="7"/>
      <c r="E767" s="7"/>
      <c r="F767" s="7"/>
      <c r="G767" s="11"/>
      <c r="H767" s="12"/>
      <c r="I767" s="12"/>
      <c r="J767" s="12"/>
      <c r="K767" s="5"/>
      <c r="L767" s="5"/>
      <c r="M767" s="5"/>
      <c r="N767" s="7"/>
      <c r="O767" s="7"/>
      <c r="P767" s="13" t="str">
        <f aca="false">IF(C767="","",IF(ISNUMBER(SEARCH("JPY",C767)),100,10000))</f>
        <v/>
      </c>
      <c r="Q767" s="14" t="str">
        <f aca="false">IF(OR(C767="",H767="",J767=""),"",ROUND((J767-H767)*P767*IF(D767="Short",-1,1),1))</f>
        <v/>
      </c>
      <c r="R767" s="14" t="str">
        <f aca="false">IF(OR(C767="",H767="",I767=""),"",ROUND(ABS(H767-I767)*P767,1))</f>
        <v/>
      </c>
      <c r="S767" s="15" t="str">
        <f aca="false">IF(OR(R767="",G767="",K767=""),"",R767*K767*G767)</f>
        <v/>
      </c>
      <c r="T767" s="15" t="str">
        <f aca="false">IF(OR(Q767="",G767="",K767=""),"",Q767*K767*G767)</f>
        <v/>
      </c>
      <c r="U767" s="15" t="str">
        <f aca="false">IF(T767="","",T767+N(L767)-N(M767))</f>
        <v/>
      </c>
      <c r="V767" s="16" t="str">
        <f aca="false">IF(OR(U767="",N(S767)=0),"",U767/S767)</f>
        <v/>
      </c>
      <c r="W767" s="13" t="str">
        <f aca="false">IF(U767="","",COUNT($U$7:U767))</f>
        <v/>
      </c>
      <c r="X767" s="17" t="str">
        <f aca="false">IF(U767="","",DATE(YEAR(IF(B767="",A767,B767)),MONTH(IF(B767="",A767,B767)),1))</f>
        <v/>
      </c>
      <c r="Y767" s="15" t="str">
        <f aca="false">IF(U767="","",N($C$3)+SUM($U$7:U767))</f>
        <v/>
      </c>
      <c r="Z767" s="15" t="str">
        <f aca="false">IF(Y767="","",Y767-MAX(N($C$3),MAX($Y$7:Y767)))</f>
        <v/>
      </c>
      <c r="AA767" s="13" t="str">
        <f aca="false">IF(U767="","",IF(U767&gt;0,"Win",IF(U767&lt;0,"Loss","Scratch")))</f>
        <v/>
      </c>
      <c r="AB767" s="18" t="e">
        <f aca="false">IF(W767="",NA(),W767)</f>
        <v>#N/A</v>
      </c>
      <c r="AC767" s="19" t="e">
        <f aca="false">IF(W767="",NA(),Y767)</f>
        <v>#N/A</v>
      </c>
    </row>
    <row r="768" customFormat="false" ht="15" hidden="false" customHeight="false" outlineLevel="0" collapsed="false">
      <c r="A768" s="10"/>
      <c r="B768" s="10"/>
      <c r="C768" s="7"/>
      <c r="D768" s="7"/>
      <c r="E768" s="7"/>
      <c r="F768" s="7"/>
      <c r="G768" s="11"/>
      <c r="H768" s="12"/>
      <c r="I768" s="12"/>
      <c r="J768" s="12"/>
      <c r="K768" s="5"/>
      <c r="L768" s="5"/>
      <c r="M768" s="5"/>
      <c r="N768" s="7"/>
      <c r="O768" s="7"/>
      <c r="P768" s="13" t="str">
        <f aca="false">IF(C768="","",IF(ISNUMBER(SEARCH("JPY",C768)),100,10000))</f>
        <v/>
      </c>
      <c r="Q768" s="14" t="str">
        <f aca="false">IF(OR(C768="",H768="",J768=""),"",ROUND((J768-H768)*P768*IF(D768="Short",-1,1),1))</f>
        <v/>
      </c>
      <c r="R768" s="14" t="str">
        <f aca="false">IF(OR(C768="",H768="",I768=""),"",ROUND(ABS(H768-I768)*P768,1))</f>
        <v/>
      </c>
      <c r="S768" s="15" t="str">
        <f aca="false">IF(OR(R768="",G768="",K768=""),"",R768*K768*G768)</f>
        <v/>
      </c>
      <c r="T768" s="15" t="str">
        <f aca="false">IF(OR(Q768="",G768="",K768=""),"",Q768*K768*G768)</f>
        <v/>
      </c>
      <c r="U768" s="15" t="str">
        <f aca="false">IF(T768="","",T768+N(L768)-N(M768))</f>
        <v/>
      </c>
      <c r="V768" s="16" t="str">
        <f aca="false">IF(OR(U768="",N(S768)=0),"",U768/S768)</f>
        <v/>
      </c>
      <c r="W768" s="13" t="str">
        <f aca="false">IF(U768="","",COUNT($U$7:U768))</f>
        <v/>
      </c>
      <c r="X768" s="17" t="str">
        <f aca="false">IF(U768="","",DATE(YEAR(IF(B768="",A768,B768)),MONTH(IF(B768="",A768,B768)),1))</f>
        <v/>
      </c>
      <c r="Y768" s="15" t="str">
        <f aca="false">IF(U768="","",N($C$3)+SUM($U$7:U768))</f>
        <v/>
      </c>
      <c r="Z768" s="15" t="str">
        <f aca="false">IF(Y768="","",Y768-MAX(N($C$3),MAX($Y$7:Y768)))</f>
        <v/>
      </c>
      <c r="AA768" s="13" t="str">
        <f aca="false">IF(U768="","",IF(U768&gt;0,"Win",IF(U768&lt;0,"Loss","Scratch")))</f>
        <v/>
      </c>
      <c r="AB768" s="18" t="e">
        <f aca="false">IF(W768="",NA(),W768)</f>
        <v>#N/A</v>
      </c>
      <c r="AC768" s="19" t="e">
        <f aca="false">IF(W768="",NA(),Y768)</f>
        <v>#N/A</v>
      </c>
    </row>
    <row r="769" customFormat="false" ht="15" hidden="false" customHeight="false" outlineLevel="0" collapsed="false">
      <c r="A769" s="10"/>
      <c r="B769" s="10"/>
      <c r="C769" s="7"/>
      <c r="D769" s="7"/>
      <c r="E769" s="7"/>
      <c r="F769" s="7"/>
      <c r="G769" s="11"/>
      <c r="H769" s="12"/>
      <c r="I769" s="12"/>
      <c r="J769" s="12"/>
      <c r="K769" s="5"/>
      <c r="L769" s="5"/>
      <c r="M769" s="5"/>
      <c r="N769" s="7"/>
      <c r="O769" s="7"/>
      <c r="P769" s="13" t="str">
        <f aca="false">IF(C769="","",IF(ISNUMBER(SEARCH("JPY",C769)),100,10000))</f>
        <v/>
      </c>
      <c r="Q769" s="14" t="str">
        <f aca="false">IF(OR(C769="",H769="",J769=""),"",ROUND((J769-H769)*P769*IF(D769="Short",-1,1),1))</f>
        <v/>
      </c>
      <c r="R769" s="14" t="str">
        <f aca="false">IF(OR(C769="",H769="",I769=""),"",ROUND(ABS(H769-I769)*P769,1))</f>
        <v/>
      </c>
      <c r="S769" s="15" t="str">
        <f aca="false">IF(OR(R769="",G769="",K769=""),"",R769*K769*G769)</f>
        <v/>
      </c>
      <c r="T769" s="15" t="str">
        <f aca="false">IF(OR(Q769="",G769="",K769=""),"",Q769*K769*G769)</f>
        <v/>
      </c>
      <c r="U769" s="15" t="str">
        <f aca="false">IF(T769="","",T769+N(L769)-N(M769))</f>
        <v/>
      </c>
      <c r="V769" s="16" t="str">
        <f aca="false">IF(OR(U769="",N(S769)=0),"",U769/S769)</f>
        <v/>
      </c>
      <c r="W769" s="13" t="str">
        <f aca="false">IF(U769="","",COUNT($U$7:U769))</f>
        <v/>
      </c>
      <c r="X769" s="17" t="str">
        <f aca="false">IF(U769="","",DATE(YEAR(IF(B769="",A769,B769)),MONTH(IF(B769="",A769,B769)),1))</f>
        <v/>
      </c>
      <c r="Y769" s="15" t="str">
        <f aca="false">IF(U769="","",N($C$3)+SUM($U$7:U769))</f>
        <v/>
      </c>
      <c r="Z769" s="15" t="str">
        <f aca="false">IF(Y769="","",Y769-MAX(N($C$3),MAX($Y$7:Y769)))</f>
        <v/>
      </c>
      <c r="AA769" s="13" t="str">
        <f aca="false">IF(U769="","",IF(U769&gt;0,"Win",IF(U769&lt;0,"Loss","Scratch")))</f>
        <v/>
      </c>
      <c r="AB769" s="18" t="e">
        <f aca="false">IF(W769="",NA(),W769)</f>
        <v>#N/A</v>
      </c>
      <c r="AC769" s="19" t="e">
        <f aca="false">IF(W769="",NA(),Y769)</f>
        <v>#N/A</v>
      </c>
    </row>
    <row r="770" customFormat="false" ht="15" hidden="false" customHeight="false" outlineLevel="0" collapsed="false">
      <c r="A770" s="10"/>
      <c r="B770" s="10"/>
      <c r="C770" s="7"/>
      <c r="D770" s="7"/>
      <c r="E770" s="7"/>
      <c r="F770" s="7"/>
      <c r="G770" s="11"/>
      <c r="H770" s="12"/>
      <c r="I770" s="12"/>
      <c r="J770" s="12"/>
      <c r="K770" s="5"/>
      <c r="L770" s="5"/>
      <c r="M770" s="5"/>
      <c r="N770" s="7"/>
      <c r="O770" s="7"/>
      <c r="P770" s="13" t="str">
        <f aca="false">IF(C770="","",IF(ISNUMBER(SEARCH("JPY",C770)),100,10000))</f>
        <v/>
      </c>
      <c r="Q770" s="14" t="str">
        <f aca="false">IF(OR(C770="",H770="",J770=""),"",ROUND((J770-H770)*P770*IF(D770="Short",-1,1),1))</f>
        <v/>
      </c>
      <c r="R770" s="14" t="str">
        <f aca="false">IF(OR(C770="",H770="",I770=""),"",ROUND(ABS(H770-I770)*P770,1))</f>
        <v/>
      </c>
      <c r="S770" s="15" t="str">
        <f aca="false">IF(OR(R770="",G770="",K770=""),"",R770*K770*G770)</f>
        <v/>
      </c>
      <c r="T770" s="15" t="str">
        <f aca="false">IF(OR(Q770="",G770="",K770=""),"",Q770*K770*G770)</f>
        <v/>
      </c>
      <c r="U770" s="15" t="str">
        <f aca="false">IF(T770="","",T770+N(L770)-N(M770))</f>
        <v/>
      </c>
      <c r="V770" s="16" t="str">
        <f aca="false">IF(OR(U770="",N(S770)=0),"",U770/S770)</f>
        <v/>
      </c>
      <c r="W770" s="13" t="str">
        <f aca="false">IF(U770="","",COUNT($U$7:U770))</f>
        <v/>
      </c>
      <c r="X770" s="17" t="str">
        <f aca="false">IF(U770="","",DATE(YEAR(IF(B770="",A770,B770)),MONTH(IF(B770="",A770,B770)),1))</f>
        <v/>
      </c>
      <c r="Y770" s="15" t="str">
        <f aca="false">IF(U770="","",N($C$3)+SUM($U$7:U770))</f>
        <v/>
      </c>
      <c r="Z770" s="15" t="str">
        <f aca="false">IF(Y770="","",Y770-MAX(N($C$3),MAX($Y$7:Y770)))</f>
        <v/>
      </c>
      <c r="AA770" s="13" t="str">
        <f aca="false">IF(U770="","",IF(U770&gt;0,"Win",IF(U770&lt;0,"Loss","Scratch")))</f>
        <v/>
      </c>
      <c r="AB770" s="18" t="e">
        <f aca="false">IF(W770="",NA(),W770)</f>
        <v>#N/A</v>
      </c>
      <c r="AC770" s="19" t="e">
        <f aca="false">IF(W770="",NA(),Y770)</f>
        <v>#N/A</v>
      </c>
    </row>
    <row r="771" customFormat="false" ht="15" hidden="false" customHeight="false" outlineLevel="0" collapsed="false">
      <c r="A771" s="10"/>
      <c r="B771" s="10"/>
      <c r="C771" s="7"/>
      <c r="D771" s="7"/>
      <c r="E771" s="7"/>
      <c r="F771" s="7"/>
      <c r="G771" s="11"/>
      <c r="H771" s="12"/>
      <c r="I771" s="12"/>
      <c r="J771" s="12"/>
      <c r="K771" s="5"/>
      <c r="L771" s="5"/>
      <c r="M771" s="5"/>
      <c r="N771" s="7"/>
      <c r="O771" s="7"/>
      <c r="P771" s="13" t="str">
        <f aca="false">IF(C771="","",IF(ISNUMBER(SEARCH("JPY",C771)),100,10000))</f>
        <v/>
      </c>
      <c r="Q771" s="14" t="str">
        <f aca="false">IF(OR(C771="",H771="",J771=""),"",ROUND((J771-H771)*P771*IF(D771="Short",-1,1),1))</f>
        <v/>
      </c>
      <c r="R771" s="14" t="str">
        <f aca="false">IF(OR(C771="",H771="",I771=""),"",ROUND(ABS(H771-I771)*P771,1))</f>
        <v/>
      </c>
      <c r="S771" s="15" t="str">
        <f aca="false">IF(OR(R771="",G771="",K771=""),"",R771*K771*G771)</f>
        <v/>
      </c>
      <c r="T771" s="15" t="str">
        <f aca="false">IF(OR(Q771="",G771="",K771=""),"",Q771*K771*G771)</f>
        <v/>
      </c>
      <c r="U771" s="15" t="str">
        <f aca="false">IF(T771="","",T771+N(L771)-N(M771))</f>
        <v/>
      </c>
      <c r="V771" s="16" t="str">
        <f aca="false">IF(OR(U771="",N(S771)=0),"",U771/S771)</f>
        <v/>
      </c>
      <c r="W771" s="13" t="str">
        <f aca="false">IF(U771="","",COUNT($U$7:U771))</f>
        <v/>
      </c>
      <c r="X771" s="17" t="str">
        <f aca="false">IF(U771="","",DATE(YEAR(IF(B771="",A771,B771)),MONTH(IF(B771="",A771,B771)),1))</f>
        <v/>
      </c>
      <c r="Y771" s="15" t="str">
        <f aca="false">IF(U771="","",N($C$3)+SUM($U$7:U771))</f>
        <v/>
      </c>
      <c r="Z771" s="15" t="str">
        <f aca="false">IF(Y771="","",Y771-MAX(N($C$3),MAX($Y$7:Y771)))</f>
        <v/>
      </c>
      <c r="AA771" s="13" t="str">
        <f aca="false">IF(U771="","",IF(U771&gt;0,"Win",IF(U771&lt;0,"Loss","Scratch")))</f>
        <v/>
      </c>
      <c r="AB771" s="18" t="e">
        <f aca="false">IF(W771="",NA(),W771)</f>
        <v>#N/A</v>
      </c>
      <c r="AC771" s="19" t="e">
        <f aca="false">IF(W771="",NA(),Y771)</f>
        <v>#N/A</v>
      </c>
    </row>
    <row r="772" customFormat="false" ht="15" hidden="false" customHeight="false" outlineLevel="0" collapsed="false">
      <c r="A772" s="10"/>
      <c r="B772" s="10"/>
      <c r="C772" s="7"/>
      <c r="D772" s="7"/>
      <c r="E772" s="7"/>
      <c r="F772" s="7"/>
      <c r="G772" s="11"/>
      <c r="H772" s="12"/>
      <c r="I772" s="12"/>
      <c r="J772" s="12"/>
      <c r="K772" s="5"/>
      <c r="L772" s="5"/>
      <c r="M772" s="5"/>
      <c r="N772" s="7"/>
      <c r="O772" s="7"/>
      <c r="P772" s="13" t="str">
        <f aca="false">IF(C772="","",IF(ISNUMBER(SEARCH("JPY",C772)),100,10000))</f>
        <v/>
      </c>
      <c r="Q772" s="14" t="str">
        <f aca="false">IF(OR(C772="",H772="",J772=""),"",ROUND((J772-H772)*P772*IF(D772="Short",-1,1),1))</f>
        <v/>
      </c>
      <c r="R772" s="14" t="str">
        <f aca="false">IF(OR(C772="",H772="",I772=""),"",ROUND(ABS(H772-I772)*P772,1))</f>
        <v/>
      </c>
      <c r="S772" s="15" t="str">
        <f aca="false">IF(OR(R772="",G772="",K772=""),"",R772*K772*G772)</f>
        <v/>
      </c>
      <c r="T772" s="15" t="str">
        <f aca="false">IF(OR(Q772="",G772="",K772=""),"",Q772*K772*G772)</f>
        <v/>
      </c>
      <c r="U772" s="15" t="str">
        <f aca="false">IF(T772="","",T772+N(L772)-N(M772))</f>
        <v/>
      </c>
      <c r="V772" s="16" t="str">
        <f aca="false">IF(OR(U772="",N(S772)=0),"",U772/S772)</f>
        <v/>
      </c>
      <c r="W772" s="13" t="str">
        <f aca="false">IF(U772="","",COUNT($U$7:U772))</f>
        <v/>
      </c>
      <c r="X772" s="17" t="str">
        <f aca="false">IF(U772="","",DATE(YEAR(IF(B772="",A772,B772)),MONTH(IF(B772="",A772,B772)),1))</f>
        <v/>
      </c>
      <c r="Y772" s="15" t="str">
        <f aca="false">IF(U772="","",N($C$3)+SUM($U$7:U772))</f>
        <v/>
      </c>
      <c r="Z772" s="15" t="str">
        <f aca="false">IF(Y772="","",Y772-MAX(N($C$3),MAX($Y$7:Y772)))</f>
        <v/>
      </c>
      <c r="AA772" s="13" t="str">
        <f aca="false">IF(U772="","",IF(U772&gt;0,"Win",IF(U772&lt;0,"Loss","Scratch")))</f>
        <v/>
      </c>
      <c r="AB772" s="18" t="e">
        <f aca="false">IF(W772="",NA(),W772)</f>
        <v>#N/A</v>
      </c>
      <c r="AC772" s="19" t="e">
        <f aca="false">IF(W772="",NA(),Y772)</f>
        <v>#N/A</v>
      </c>
    </row>
    <row r="773" customFormat="false" ht="15" hidden="false" customHeight="false" outlineLevel="0" collapsed="false">
      <c r="A773" s="10"/>
      <c r="B773" s="10"/>
      <c r="C773" s="7"/>
      <c r="D773" s="7"/>
      <c r="E773" s="7"/>
      <c r="F773" s="7"/>
      <c r="G773" s="11"/>
      <c r="H773" s="12"/>
      <c r="I773" s="12"/>
      <c r="J773" s="12"/>
      <c r="K773" s="5"/>
      <c r="L773" s="5"/>
      <c r="M773" s="5"/>
      <c r="N773" s="7"/>
      <c r="O773" s="7"/>
      <c r="P773" s="13" t="str">
        <f aca="false">IF(C773="","",IF(ISNUMBER(SEARCH("JPY",C773)),100,10000))</f>
        <v/>
      </c>
      <c r="Q773" s="14" t="str">
        <f aca="false">IF(OR(C773="",H773="",J773=""),"",ROUND((J773-H773)*P773*IF(D773="Short",-1,1),1))</f>
        <v/>
      </c>
      <c r="R773" s="14" t="str">
        <f aca="false">IF(OR(C773="",H773="",I773=""),"",ROUND(ABS(H773-I773)*P773,1))</f>
        <v/>
      </c>
      <c r="S773" s="15" t="str">
        <f aca="false">IF(OR(R773="",G773="",K773=""),"",R773*K773*G773)</f>
        <v/>
      </c>
      <c r="T773" s="15" t="str">
        <f aca="false">IF(OR(Q773="",G773="",K773=""),"",Q773*K773*G773)</f>
        <v/>
      </c>
      <c r="U773" s="15" t="str">
        <f aca="false">IF(T773="","",T773+N(L773)-N(M773))</f>
        <v/>
      </c>
      <c r="V773" s="16" t="str">
        <f aca="false">IF(OR(U773="",N(S773)=0),"",U773/S773)</f>
        <v/>
      </c>
      <c r="W773" s="13" t="str">
        <f aca="false">IF(U773="","",COUNT($U$7:U773))</f>
        <v/>
      </c>
      <c r="X773" s="17" t="str">
        <f aca="false">IF(U773="","",DATE(YEAR(IF(B773="",A773,B773)),MONTH(IF(B773="",A773,B773)),1))</f>
        <v/>
      </c>
      <c r="Y773" s="15" t="str">
        <f aca="false">IF(U773="","",N($C$3)+SUM($U$7:U773))</f>
        <v/>
      </c>
      <c r="Z773" s="15" t="str">
        <f aca="false">IF(Y773="","",Y773-MAX(N($C$3),MAX($Y$7:Y773)))</f>
        <v/>
      </c>
      <c r="AA773" s="13" t="str">
        <f aca="false">IF(U773="","",IF(U773&gt;0,"Win",IF(U773&lt;0,"Loss","Scratch")))</f>
        <v/>
      </c>
      <c r="AB773" s="18" t="e">
        <f aca="false">IF(W773="",NA(),W773)</f>
        <v>#N/A</v>
      </c>
      <c r="AC773" s="19" t="e">
        <f aca="false">IF(W773="",NA(),Y773)</f>
        <v>#N/A</v>
      </c>
    </row>
    <row r="774" customFormat="false" ht="15" hidden="false" customHeight="false" outlineLevel="0" collapsed="false">
      <c r="A774" s="10"/>
      <c r="B774" s="10"/>
      <c r="C774" s="7"/>
      <c r="D774" s="7"/>
      <c r="E774" s="7"/>
      <c r="F774" s="7"/>
      <c r="G774" s="11"/>
      <c r="H774" s="12"/>
      <c r="I774" s="12"/>
      <c r="J774" s="12"/>
      <c r="K774" s="5"/>
      <c r="L774" s="5"/>
      <c r="M774" s="5"/>
      <c r="N774" s="7"/>
      <c r="O774" s="7"/>
      <c r="P774" s="13" t="str">
        <f aca="false">IF(C774="","",IF(ISNUMBER(SEARCH("JPY",C774)),100,10000))</f>
        <v/>
      </c>
      <c r="Q774" s="14" t="str">
        <f aca="false">IF(OR(C774="",H774="",J774=""),"",ROUND((J774-H774)*P774*IF(D774="Short",-1,1),1))</f>
        <v/>
      </c>
      <c r="R774" s="14" t="str">
        <f aca="false">IF(OR(C774="",H774="",I774=""),"",ROUND(ABS(H774-I774)*P774,1))</f>
        <v/>
      </c>
      <c r="S774" s="15" t="str">
        <f aca="false">IF(OR(R774="",G774="",K774=""),"",R774*K774*G774)</f>
        <v/>
      </c>
      <c r="T774" s="15" t="str">
        <f aca="false">IF(OR(Q774="",G774="",K774=""),"",Q774*K774*G774)</f>
        <v/>
      </c>
      <c r="U774" s="15" t="str">
        <f aca="false">IF(T774="","",T774+N(L774)-N(M774))</f>
        <v/>
      </c>
      <c r="V774" s="16" t="str">
        <f aca="false">IF(OR(U774="",N(S774)=0),"",U774/S774)</f>
        <v/>
      </c>
      <c r="W774" s="13" t="str">
        <f aca="false">IF(U774="","",COUNT($U$7:U774))</f>
        <v/>
      </c>
      <c r="X774" s="17" t="str">
        <f aca="false">IF(U774="","",DATE(YEAR(IF(B774="",A774,B774)),MONTH(IF(B774="",A774,B774)),1))</f>
        <v/>
      </c>
      <c r="Y774" s="15" t="str">
        <f aca="false">IF(U774="","",N($C$3)+SUM($U$7:U774))</f>
        <v/>
      </c>
      <c r="Z774" s="15" t="str">
        <f aca="false">IF(Y774="","",Y774-MAX(N($C$3),MAX($Y$7:Y774)))</f>
        <v/>
      </c>
      <c r="AA774" s="13" t="str">
        <f aca="false">IF(U774="","",IF(U774&gt;0,"Win",IF(U774&lt;0,"Loss","Scratch")))</f>
        <v/>
      </c>
      <c r="AB774" s="18" t="e">
        <f aca="false">IF(W774="",NA(),W774)</f>
        <v>#N/A</v>
      </c>
      <c r="AC774" s="19" t="e">
        <f aca="false">IF(W774="",NA(),Y774)</f>
        <v>#N/A</v>
      </c>
    </row>
    <row r="775" customFormat="false" ht="15" hidden="false" customHeight="false" outlineLevel="0" collapsed="false">
      <c r="A775" s="10"/>
      <c r="B775" s="10"/>
      <c r="C775" s="7"/>
      <c r="D775" s="7"/>
      <c r="E775" s="7"/>
      <c r="F775" s="7"/>
      <c r="G775" s="11"/>
      <c r="H775" s="12"/>
      <c r="I775" s="12"/>
      <c r="J775" s="12"/>
      <c r="K775" s="5"/>
      <c r="L775" s="5"/>
      <c r="M775" s="5"/>
      <c r="N775" s="7"/>
      <c r="O775" s="7"/>
      <c r="P775" s="13" t="str">
        <f aca="false">IF(C775="","",IF(ISNUMBER(SEARCH("JPY",C775)),100,10000))</f>
        <v/>
      </c>
      <c r="Q775" s="14" t="str">
        <f aca="false">IF(OR(C775="",H775="",J775=""),"",ROUND((J775-H775)*P775*IF(D775="Short",-1,1),1))</f>
        <v/>
      </c>
      <c r="R775" s="14" t="str">
        <f aca="false">IF(OR(C775="",H775="",I775=""),"",ROUND(ABS(H775-I775)*P775,1))</f>
        <v/>
      </c>
      <c r="S775" s="15" t="str">
        <f aca="false">IF(OR(R775="",G775="",K775=""),"",R775*K775*G775)</f>
        <v/>
      </c>
      <c r="T775" s="15" t="str">
        <f aca="false">IF(OR(Q775="",G775="",K775=""),"",Q775*K775*G775)</f>
        <v/>
      </c>
      <c r="U775" s="15" t="str">
        <f aca="false">IF(T775="","",T775+N(L775)-N(M775))</f>
        <v/>
      </c>
      <c r="V775" s="16" t="str">
        <f aca="false">IF(OR(U775="",N(S775)=0),"",U775/S775)</f>
        <v/>
      </c>
      <c r="W775" s="13" t="str">
        <f aca="false">IF(U775="","",COUNT($U$7:U775))</f>
        <v/>
      </c>
      <c r="X775" s="17" t="str">
        <f aca="false">IF(U775="","",DATE(YEAR(IF(B775="",A775,B775)),MONTH(IF(B775="",A775,B775)),1))</f>
        <v/>
      </c>
      <c r="Y775" s="15" t="str">
        <f aca="false">IF(U775="","",N($C$3)+SUM($U$7:U775))</f>
        <v/>
      </c>
      <c r="Z775" s="15" t="str">
        <f aca="false">IF(Y775="","",Y775-MAX(N($C$3),MAX($Y$7:Y775)))</f>
        <v/>
      </c>
      <c r="AA775" s="13" t="str">
        <f aca="false">IF(U775="","",IF(U775&gt;0,"Win",IF(U775&lt;0,"Loss","Scratch")))</f>
        <v/>
      </c>
      <c r="AB775" s="18" t="e">
        <f aca="false">IF(W775="",NA(),W775)</f>
        <v>#N/A</v>
      </c>
      <c r="AC775" s="19" t="e">
        <f aca="false">IF(W775="",NA(),Y775)</f>
        <v>#N/A</v>
      </c>
    </row>
    <row r="776" customFormat="false" ht="15" hidden="false" customHeight="false" outlineLevel="0" collapsed="false">
      <c r="A776" s="10"/>
      <c r="B776" s="10"/>
      <c r="C776" s="7"/>
      <c r="D776" s="7"/>
      <c r="E776" s="7"/>
      <c r="F776" s="7"/>
      <c r="G776" s="11"/>
      <c r="H776" s="12"/>
      <c r="I776" s="12"/>
      <c r="J776" s="12"/>
      <c r="K776" s="5"/>
      <c r="L776" s="5"/>
      <c r="M776" s="5"/>
      <c r="N776" s="7"/>
      <c r="O776" s="7"/>
      <c r="P776" s="13" t="str">
        <f aca="false">IF(C776="","",IF(ISNUMBER(SEARCH("JPY",C776)),100,10000))</f>
        <v/>
      </c>
      <c r="Q776" s="14" t="str">
        <f aca="false">IF(OR(C776="",H776="",J776=""),"",ROUND((J776-H776)*P776*IF(D776="Short",-1,1),1))</f>
        <v/>
      </c>
      <c r="R776" s="14" t="str">
        <f aca="false">IF(OR(C776="",H776="",I776=""),"",ROUND(ABS(H776-I776)*P776,1))</f>
        <v/>
      </c>
      <c r="S776" s="15" t="str">
        <f aca="false">IF(OR(R776="",G776="",K776=""),"",R776*K776*G776)</f>
        <v/>
      </c>
      <c r="T776" s="15" t="str">
        <f aca="false">IF(OR(Q776="",G776="",K776=""),"",Q776*K776*G776)</f>
        <v/>
      </c>
      <c r="U776" s="15" t="str">
        <f aca="false">IF(T776="","",T776+N(L776)-N(M776))</f>
        <v/>
      </c>
      <c r="V776" s="16" t="str">
        <f aca="false">IF(OR(U776="",N(S776)=0),"",U776/S776)</f>
        <v/>
      </c>
      <c r="W776" s="13" t="str">
        <f aca="false">IF(U776="","",COUNT($U$7:U776))</f>
        <v/>
      </c>
      <c r="X776" s="17" t="str">
        <f aca="false">IF(U776="","",DATE(YEAR(IF(B776="",A776,B776)),MONTH(IF(B776="",A776,B776)),1))</f>
        <v/>
      </c>
      <c r="Y776" s="15" t="str">
        <f aca="false">IF(U776="","",N($C$3)+SUM($U$7:U776))</f>
        <v/>
      </c>
      <c r="Z776" s="15" t="str">
        <f aca="false">IF(Y776="","",Y776-MAX(N($C$3),MAX($Y$7:Y776)))</f>
        <v/>
      </c>
      <c r="AA776" s="13" t="str">
        <f aca="false">IF(U776="","",IF(U776&gt;0,"Win",IF(U776&lt;0,"Loss","Scratch")))</f>
        <v/>
      </c>
      <c r="AB776" s="18" t="e">
        <f aca="false">IF(W776="",NA(),W776)</f>
        <v>#N/A</v>
      </c>
      <c r="AC776" s="19" t="e">
        <f aca="false">IF(W776="",NA(),Y776)</f>
        <v>#N/A</v>
      </c>
    </row>
    <row r="777" customFormat="false" ht="15" hidden="false" customHeight="false" outlineLevel="0" collapsed="false">
      <c r="A777" s="10"/>
      <c r="B777" s="10"/>
      <c r="C777" s="7"/>
      <c r="D777" s="7"/>
      <c r="E777" s="7"/>
      <c r="F777" s="7"/>
      <c r="G777" s="11"/>
      <c r="H777" s="12"/>
      <c r="I777" s="12"/>
      <c r="J777" s="12"/>
      <c r="K777" s="5"/>
      <c r="L777" s="5"/>
      <c r="M777" s="5"/>
      <c r="N777" s="7"/>
      <c r="O777" s="7"/>
      <c r="P777" s="13" t="str">
        <f aca="false">IF(C777="","",IF(ISNUMBER(SEARCH("JPY",C777)),100,10000))</f>
        <v/>
      </c>
      <c r="Q777" s="14" t="str">
        <f aca="false">IF(OR(C777="",H777="",J777=""),"",ROUND((J777-H777)*P777*IF(D777="Short",-1,1),1))</f>
        <v/>
      </c>
      <c r="R777" s="14" t="str">
        <f aca="false">IF(OR(C777="",H777="",I777=""),"",ROUND(ABS(H777-I777)*P777,1))</f>
        <v/>
      </c>
      <c r="S777" s="15" t="str">
        <f aca="false">IF(OR(R777="",G777="",K777=""),"",R777*K777*G777)</f>
        <v/>
      </c>
      <c r="T777" s="15" t="str">
        <f aca="false">IF(OR(Q777="",G777="",K777=""),"",Q777*K777*G777)</f>
        <v/>
      </c>
      <c r="U777" s="15" t="str">
        <f aca="false">IF(T777="","",T777+N(L777)-N(M777))</f>
        <v/>
      </c>
      <c r="V777" s="16" t="str">
        <f aca="false">IF(OR(U777="",N(S777)=0),"",U777/S777)</f>
        <v/>
      </c>
      <c r="W777" s="13" t="str">
        <f aca="false">IF(U777="","",COUNT($U$7:U777))</f>
        <v/>
      </c>
      <c r="X777" s="17" t="str">
        <f aca="false">IF(U777="","",DATE(YEAR(IF(B777="",A777,B777)),MONTH(IF(B777="",A777,B777)),1))</f>
        <v/>
      </c>
      <c r="Y777" s="15" t="str">
        <f aca="false">IF(U777="","",N($C$3)+SUM($U$7:U777))</f>
        <v/>
      </c>
      <c r="Z777" s="15" t="str">
        <f aca="false">IF(Y777="","",Y777-MAX(N($C$3),MAX($Y$7:Y777)))</f>
        <v/>
      </c>
      <c r="AA777" s="13" t="str">
        <f aca="false">IF(U777="","",IF(U777&gt;0,"Win",IF(U777&lt;0,"Loss","Scratch")))</f>
        <v/>
      </c>
      <c r="AB777" s="18" t="e">
        <f aca="false">IF(W777="",NA(),W777)</f>
        <v>#N/A</v>
      </c>
      <c r="AC777" s="19" t="e">
        <f aca="false">IF(W777="",NA(),Y777)</f>
        <v>#N/A</v>
      </c>
    </row>
    <row r="778" customFormat="false" ht="15" hidden="false" customHeight="false" outlineLevel="0" collapsed="false">
      <c r="A778" s="10"/>
      <c r="B778" s="10"/>
      <c r="C778" s="7"/>
      <c r="D778" s="7"/>
      <c r="E778" s="7"/>
      <c r="F778" s="7"/>
      <c r="G778" s="11"/>
      <c r="H778" s="12"/>
      <c r="I778" s="12"/>
      <c r="J778" s="12"/>
      <c r="K778" s="5"/>
      <c r="L778" s="5"/>
      <c r="M778" s="5"/>
      <c r="N778" s="7"/>
      <c r="O778" s="7"/>
      <c r="P778" s="13" t="str">
        <f aca="false">IF(C778="","",IF(ISNUMBER(SEARCH("JPY",C778)),100,10000))</f>
        <v/>
      </c>
      <c r="Q778" s="14" t="str">
        <f aca="false">IF(OR(C778="",H778="",J778=""),"",ROUND((J778-H778)*P778*IF(D778="Short",-1,1),1))</f>
        <v/>
      </c>
      <c r="R778" s="14" t="str">
        <f aca="false">IF(OR(C778="",H778="",I778=""),"",ROUND(ABS(H778-I778)*P778,1))</f>
        <v/>
      </c>
      <c r="S778" s="15" t="str">
        <f aca="false">IF(OR(R778="",G778="",K778=""),"",R778*K778*G778)</f>
        <v/>
      </c>
      <c r="T778" s="15" t="str">
        <f aca="false">IF(OR(Q778="",G778="",K778=""),"",Q778*K778*G778)</f>
        <v/>
      </c>
      <c r="U778" s="15" t="str">
        <f aca="false">IF(T778="","",T778+N(L778)-N(M778))</f>
        <v/>
      </c>
      <c r="V778" s="16" t="str">
        <f aca="false">IF(OR(U778="",N(S778)=0),"",U778/S778)</f>
        <v/>
      </c>
      <c r="W778" s="13" t="str">
        <f aca="false">IF(U778="","",COUNT($U$7:U778))</f>
        <v/>
      </c>
      <c r="X778" s="17" t="str">
        <f aca="false">IF(U778="","",DATE(YEAR(IF(B778="",A778,B778)),MONTH(IF(B778="",A778,B778)),1))</f>
        <v/>
      </c>
      <c r="Y778" s="15" t="str">
        <f aca="false">IF(U778="","",N($C$3)+SUM($U$7:U778))</f>
        <v/>
      </c>
      <c r="Z778" s="15" t="str">
        <f aca="false">IF(Y778="","",Y778-MAX(N($C$3),MAX($Y$7:Y778)))</f>
        <v/>
      </c>
      <c r="AA778" s="13" t="str">
        <f aca="false">IF(U778="","",IF(U778&gt;0,"Win",IF(U778&lt;0,"Loss","Scratch")))</f>
        <v/>
      </c>
      <c r="AB778" s="18" t="e">
        <f aca="false">IF(W778="",NA(),W778)</f>
        <v>#N/A</v>
      </c>
      <c r="AC778" s="19" t="e">
        <f aca="false">IF(W778="",NA(),Y778)</f>
        <v>#N/A</v>
      </c>
    </row>
    <row r="779" customFormat="false" ht="15" hidden="false" customHeight="false" outlineLevel="0" collapsed="false">
      <c r="A779" s="10"/>
      <c r="B779" s="10"/>
      <c r="C779" s="7"/>
      <c r="D779" s="7"/>
      <c r="E779" s="7"/>
      <c r="F779" s="7"/>
      <c r="G779" s="11"/>
      <c r="H779" s="12"/>
      <c r="I779" s="12"/>
      <c r="J779" s="12"/>
      <c r="K779" s="5"/>
      <c r="L779" s="5"/>
      <c r="M779" s="5"/>
      <c r="N779" s="7"/>
      <c r="O779" s="7"/>
      <c r="P779" s="13" t="str">
        <f aca="false">IF(C779="","",IF(ISNUMBER(SEARCH("JPY",C779)),100,10000))</f>
        <v/>
      </c>
      <c r="Q779" s="14" t="str">
        <f aca="false">IF(OR(C779="",H779="",J779=""),"",ROUND((J779-H779)*P779*IF(D779="Short",-1,1),1))</f>
        <v/>
      </c>
      <c r="R779" s="14" t="str">
        <f aca="false">IF(OR(C779="",H779="",I779=""),"",ROUND(ABS(H779-I779)*P779,1))</f>
        <v/>
      </c>
      <c r="S779" s="15" t="str">
        <f aca="false">IF(OR(R779="",G779="",K779=""),"",R779*K779*G779)</f>
        <v/>
      </c>
      <c r="T779" s="15" t="str">
        <f aca="false">IF(OR(Q779="",G779="",K779=""),"",Q779*K779*G779)</f>
        <v/>
      </c>
      <c r="U779" s="15" t="str">
        <f aca="false">IF(T779="","",T779+N(L779)-N(M779))</f>
        <v/>
      </c>
      <c r="V779" s="16" t="str">
        <f aca="false">IF(OR(U779="",N(S779)=0),"",U779/S779)</f>
        <v/>
      </c>
      <c r="W779" s="13" t="str">
        <f aca="false">IF(U779="","",COUNT($U$7:U779))</f>
        <v/>
      </c>
      <c r="X779" s="17" t="str">
        <f aca="false">IF(U779="","",DATE(YEAR(IF(B779="",A779,B779)),MONTH(IF(B779="",A779,B779)),1))</f>
        <v/>
      </c>
      <c r="Y779" s="15" t="str">
        <f aca="false">IF(U779="","",N($C$3)+SUM($U$7:U779))</f>
        <v/>
      </c>
      <c r="Z779" s="15" t="str">
        <f aca="false">IF(Y779="","",Y779-MAX(N($C$3),MAX($Y$7:Y779)))</f>
        <v/>
      </c>
      <c r="AA779" s="13" t="str">
        <f aca="false">IF(U779="","",IF(U779&gt;0,"Win",IF(U779&lt;0,"Loss","Scratch")))</f>
        <v/>
      </c>
      <c r="AB779" s="18" t="e">
        <f aca="false">IF(W779="",NA(),W779)</f>
        <v>#N/A</v>
      </c>
      <c r="AC779" s="19" t="e">
        <f aca="false">IF(W779="",NA(),Y779)</f>
        <v>#N/A</v>
      </c>
    </row>
    <row r="780" customFormat="false" ht="15" hidden="false" customHeight="false" outlineLevel="0" collapsed="false">
      <c r="A780" s="10"/>
      <c r="B780" s="10"/>
      <c r="C780" s="7"/>
      <c r="D780" s="7"/>
      <c r="E780" s="7"/>
      <c r="F780" s="7"/>
      <c r="G780" s="11"/>
      <c r="H780" s="12"/>
      <c r="I780" s="12"/>
      <c r="J780" s="12"/>
      <c r="K780" s="5"/>
      <c r="L780" s="5"/>
      <c r="M780" s="5"/>
      <c r="N780" s="7"/>
      <c r="O780" s="7"/>
      <c r="P780" s="13" t="str">
        <f aca="false">IF(C780="","",IF(ISNUMBER(SEARCH("JPY",C780)),100,10000))</f>
        <v/>
      </c>
      <c r="Q780" s="14" t="str">
        <f aca="false">IF(OR(C780="",H780="",J780=""),"",ROUND((J780-H780)*P780*IF(D780="Short",-1,1),1))</f>
        <v/>
      </c>
      <c r="R780" s="14" t="str">
        <f aca="false">IF(OR(C780="",H780="",I780=""),"",ROUND(ABS(H780-I780)*P780,1))</f>
        <v/>
      </c>
      <c r="S780" s="15" t="str">
        <f aca="false">IF(OR(R780="",G780="",K780=""),"",R780*K780*G780)</f>
        <v/>
      </c>
      <c r="T780" s="15" t="str">
        <f aca="false">IF(OR(Q780="",G780="",K780=""),"",Q780*K780*G780)</f>
        <v/>
      </c>
      <c r="U780" s="15" t="str">
        <f aca="false">IF(T780="","",T780+N(L780)-N(M780))</f>
        <v/>
      </c>
      <c r="V780" s="16" t="str">
        <f aca="false">IF(OR(U780="",N(S780)=0),"",U780/S780)</f>
        <v/>
      </c>
      <c r="W780" s="13" t="str">
        <f aca="false">IF(U780="","",COUNT($U$7:U780))</f>
        <v/>
      </c>
      <c r="X780" s="17" t="str">
        <f aca="false">IF(U780="","",DATE(YEAR(IF(B780="",A780,B780)),MONTH(IF(B780="",A780,B780)),1))</f>
        <v/>
      </c>
      <c r="Y780" s="15" t="str">
        <f aca="false">IF(U780="","",N($C$3)+SUM($U$7:U780))</f>
        <v/>
      </c>
      <c r="Z780" s="15" t="str">
        <f aca="false">IF(Y780="","",Y780-MAX(N($C$3),MAX($Y$7:Y780)))</f>
        <v/>
      </c>
      <c r="AA780" s="13" t="str">
        <f aca="false">IF(U780="","",IF(U780&gt;0,"Win",IF(U780&lt;0,"Loss","Scratch")))</f>
        <v/>
      </c>
      <c r="AB780" s="18" t="e">
        <f aca="false">IF(W780="",NA(),W780)</f>
        <v>#N/A</v>
      </c>
      <c r="AC780" s="19" t="e">
        <f aca="false">IF(W780="",NA(),Y780)</f>
        <v>#N/A</v>
      </c>
    </row>
    <row r="781" customFormat="false" ht="15" hidden="false" customHeight="false" outlineLevel="0" collapsed="false">
      <c r="A781" s="10"/>
      <c r="B781" s="10"/>
      <c r="C781" s="7"/>
      <c r="D781" s="7"/>
      <c r="E781" s="7"/>
      <c r="F781" s="7"/>
      <c r="G781" s="11"/>
      <c r="H781" s="12"/>
      <c r="I781" s="12"/>
      <c r="J781" s="12"/>
      <c r="K781" s="5"/>
      <c r="L781" s="5"/>
      <c r="M781" s="5"/>
      <c r="N781" s="7"/>
      <c r="O781" s="7"/>
      <c r="P781" s="13" t="str">
        <f aca="false">IF(C781="","",IF(ISNUMBER(SEARCH("JPY",C781)),100,10000))</f>
        <v/>
      </c>
      <c r="Q781" s="14" t="str">
        <f aca="false">IF(OR(C781="",H781="",J781=""),"",ROUND((J781-H781)*P781*IF(D781="Short",-1,1),1))</f>
        <v/>
      </c>
      <c r="R781" s="14" t="str">
        <f aca="false">IF(OR(C781="",H781="",I781=""),"",ROUND(ABS(H781-I781)*P781,1))</f>
        <v/>
      </c>
      <c r="S781" s="15" t="str">
        <f aca="false">IF(OR(R781="",G781="",K781=""),"",R781*K781*G781)</f>
        <v/>
      </c>
      <c r="T781" s="15" t="str">
        <f aca="false">IF(OR(Q781="",G781="",K781=""),"",Q781*K781*G781)</f>
        <v/>
      </c>
      <c r="U781" s="15" t="str">
        <f aca="false">IF(T781="","",T781+N(L781)-N(M781))</f>
        <v/>
      </c>
      <c r="V781" s="16" t="str">
        <f aca="false">IF(OR(U781="",N(S781)=0),"",U781/S781)</f>
        <v/>
      </c>
      <c r="W781" s="13" t="str">
        <f aca="false">IF(U781="","",COUNT($U$7:U781))</f>
        <v/>
      </c>
      <c r="X781" s="17" t="str">
        <f aca="false">IF(U781="","",DATE(YEAR(IF(B781="",A781,B781)),MONTH(IF(B781="",A781,B781)),1))</f>
        <v/>
      </c>
      <c r="Y781" s="15" t="str">
        <f aca="false">IF(U781="","",N($C$3)+SUM($U$7:U781))</f>
        <v/>
      </c>
      <c r="Z781" s="15" t="str">
        <f aca="false">IF(Y781="","",Y781-MAX(N($C$3),MAX($Y$7:Y781)))</f>
        <v/>
      </c>
      <c r="AA781" s="13" t="str">
        <f aca="false">IF(U781="","",IF(U781&gt;0,"Win",IF(U781&lt;0,"Loss","Scratch")))</f>
        <v/>
      </c>
      <c r="AB781" s="18" t="e">
        <f aca="false">IF(W781="",NA(),W781)</f>
        <v>#N/A</v>
      </c>
      <c r="AC781" s="19" t="e">
        <f aca="false">IF(W781="",NA(),Y781)</f>
        <v>#N/A</v>
      </c>
    </row>
    <row r="782" customFormat="false" ht="15" hidden="false" customHeight="false" outlineLevel="0" collapsed="false">
      <c r="A782" s="10"/>
      <c r="B782" s="10"/>
      <c r="C782" s="7"/>
      <c r="D782" s="7"/>
      <c r="E782" s="7"/>
      <c r="F782" s="7"/>
      <c r="G782" s="11"/>
      <c r="H782" s="12"/>
      <c r="I782" s="12"/>
      <c r="J782" s="12"/>
      <c r="K782" s="5"/>
      <c r="L782" s="5"/>
      <c r="M782" s="5"/>
      <c r="N782" s="7"/>
      <c r="O782" s="7"/>
      <c r="P782" s="13" t="str">
        <f aca="false">IF(C782="","",IF(ISNUMBER(SEARCH("JPY",C782)),100,10000))</f>
        <v/>
      </c>
      <c r="Q782" s="14" t="str">
        <f aca="false">IF(OR(C782="",H782="",J782=""),"",ROUND((J782-H782)*P782*IF(D782="Short",-1,1),1))</f>
        <v/>
      </c>
      <c r="R782" s="14" t="str">
        <f aca="false">IF(OR(C782="",H782="",I782=""),"",ROUND(ABS(H782-I782)*P782,1))</f>
        <v/>
      </c>
      <c r="S782" s="15" t="str">
        <f aca="false">IF(OR(R782="",G782="",K782=""),"",R782*K782*G782)</f>
        <v/>
      </c>
      <c r="T782" s="15" t="str">
        <f aca="false">IF(OR(Q782="",G782="",K782=""),"",Q782*K782*G782)</f>
        <v/>
      </c>
      <c r="U782" s="15" t="str">
        <f aca="false">IF(T782="","",T782+N(L782)-N(M782))</f>
        <v/>
      </c>
      <c r="V782" s="16" t="str">
        <f aca="false">IF(OR(U782="",N(S782)=0),"",U782/S782)</f>
        <v/>
      </c>
      <c r="W782" s="13" t="str">
        <f aca="false">IF(U782="","",COUNT($U$7:U782))</f>
        <v/>
      </c>
      <c r="X782" s="17" t="str">
        <f aca="false">IF(U782="","",DATE(YEAR(IF(B782="",A782,B782)),MONTH(IF(B782="",A782,B782)),1))</f>
        <v/>
      </c>
      <c r="Y782" s="15" t="str">
        <f aca="false">IF(U782="","",N($C$3)+SUM($U$7:U782))</f>
        <v/>
      </c>
      <c r="Z782" s="15" t="str">
        <f aca="false">IF(Y782="","",Y782-MAX(N($C$3),MAX($Y$7:Y782)))</f>
        <v/>
      </c>
      <c r="AA782" s="13" t="str">
        <f aca="false">IF(U782="","",IF(U782&gt;0,"Win",IF(U782&lt;0,"Loss","Scratch")))</f>
        <v/>
      </c>
      <c r="AB782" s="18" t="e">
        <f aca="false">IF(W782="",NA(),W782)</f>
        <v>#N/A</v>
      </c>
      <c r="AC782" s="19" t="e">
        <f aca="false">IF(W782="",NA(),Y782)</f>
        <v>#N/A</v>
      </c>
    </row>
    <row r="783" customFormat="false" ht="15" hidden="false" customHeight="false" outlineLevel="0" collapsed="false">
      <c r="A783" s="10"/>
      <c r="B783" s="10"/>
      <c r="C783" s="7"/>
      <c r="D783" s="7"/>
      <c r="E783" s="7"/>
      <c r="F783" s="7"/>
      <c r="G783" s="11"/>
      <c r="H783" s="12"/>
      <c r="I783" s="12"/>
      <c r="J783" s="12"/>
      <c r="K783" s="5"/>
      <c r="L783" s="5"/>
      <c r="M783" s="5"/>
      <c r="N783" s="7"/>
      <c r="O783" s="7"/>
      <c r="P783" s="13" t="str">
        <f aca="false">IF(C783="","",IF(ISNUMBER(SEARCH("JPY",C783)),100,10000))</f>
        <v/>
      </c>
      <c r="Q783" s="14" t="str">
        <f aca="false">IF(OR(C783="",H783="",J783=""),"",ROUND((J783-H783)*P783*IF(D783="Short",-1,1),1))</f>
        <v/>
      </c>
      <c r="R783" s="14" t="str">
        <f aca="false">IF(OR(C783="",H783="",I783=""),"",ROUND(ABS(H783-I783)*P783,1))</f>
        <v/>
      </c>
      <c r="S783" s="15" t="str">
        <f aca="false">IF(OR(R783="",G783="",K783=""),"",R783*K783*G783)</f>
        <v/>
      </c>
      <c r="T783" s="15" t="str">
        <f aca="false">IF(OR(Q783="",G783="",K783=""),"",Q783*K783*G783)</f>
        <v/>
      </c>
      <c r="U783" s="15" t="str">
        <f aca="false">IF(T783="","",T783+N(L783)-N(M783))</f>
        <v/>
      </c>
      <c r="V783" s="16" t="str">
        <f aca="false">IF(OR(U783="",N(S783)=0),"",U783/S783)</f>
        <v/>
      </c>
      <c r="W783" s="13" t="str">
        <f aca="false">IF(U783="","",COUNT($U$7:U783))</f>
        <v/>
      </c>
      <c r="X783" s="17" t="str">
        <f aca="false">IF(U783="","",DATE(YEAR(IF(B783="",A783,B783)),MONTH(IF(B783="",A783,B783)),1))</f>
        <v/>
      </c>
      <c r="Y783" s="15" t="str">
        <f aca="false">IF(U783="","",N($C$3)+SUM($U$7:U783))</f>
        <v/>
      </c>
      <c r="Z783" s="15" t="str">
        <f aca="false">IF(Y783="","",Y783-MAX(N($C$3),MAX($Y$7:Y783)))</f>
        <v/>
      </c>
      <c r="AA783" s="13" t="str">
        <f aca="false">IF(U783="","",IF(U783&gt;0,"Win",IF(U783&lt;0,"Loss","Scratch")))</f>
        <v/>
      </c>
      <c r="AB783" s="18" t="e">
        <f aca="false">IF(W783="",NA(),W783)</f>
        <v>#N/A</v>
      </c>
      <c r="AC783" s="19" t="e">
        <f aca="false">IF(W783="",NA(),Y783)</f>
        <v>#N/A</v>
      </c>
    </row>
    <row r="784" customFormat="false" ht="15" hidden="false" customHeight="false" outlineLevel="0" collapsed="false">
      <c r="A784" s="10"/>
      <c r="B784" s="10"/>
      <c r="C784" s="7"/>
      <c r="D784" s="7"/>
      <c r="E784" s="7"/>
      <c r="F784" s="7"/>
      <c r="G784" s="11"/>
      <c r="H784" s="12"/>
      <c r="I784" s="12"/>
      <c r="J784" s="12"/>
      <c r="K784" s="5"/>
      <c r="L784" s="5"/>
      <c r="M784" s="5"/>
      <c r="N784" s="7"/>
      <c r="O784" s="7"/>
      <c r="P784" s="13" t="str">
        <f aca="false">IF(C784="","",IF(ISNUMBER(SEARCH("JPY",C784)),100,10000))</f>
        <v/>
      </c>
      <c r="Q784" s="14" t="str">
        <f aca="false">IF(OR(C784="",H784="",J784=""),"",ROUND((J784-H784)*P784*IF(D784="Short",-1,1),1))</f>
        <v/>
      </c>
      <c r="R784" s="14" t="str">
        <f aca="false">IF(OR(C784="",H784="",I784=""),"",ROUND(ABS(H784-I784)*P784,1))</f>
        <v/>
      </c>
      <c r="S784" s="15" t="str">
        <f aca="false">IF(OR(R784="",G784="",K784=""),"",R784*K784*G784)</f>
        <v/>
      </c>
      <c r="T784" s="15" t="str">
        <f aca="false">IF(OR(Q784="",G784="",K784=""),"",Q784*K784*G784)</f>
        <v/>
      </c>
      <c r="U784" s="15" t="str">
        <f aca="false">IF(T784="","",T784+N(L784)-N(M784))</f>
        <v/>
      </c>
      <c r="V784" s="16" t="str">
        <f aca="false">IF(OR(U784="",N(S784)=0),"",U784/S784)</f>
        <v/>
      </c>
      <c r="W784" s="13" t="str">
        <f aca="false">IF(U784="","",COUNT($U$7:U784))</f>
        <v/>
      </c>
      <c r="X784" s="17" t="str">
        <f aca="false">IF(U784="","",DATE(YEAR(IF(B784="",A784,B784)),MONTH(IF(B784="",A784,B784)),1))</f>
        <v/>
      </c>
      <c r="Y784" s="15" t="str">
        <f aca="false">IF(U784="","",N($C$3)+SUM($U$7:U784))</f>
        <v/>
      </c>
      <c r="Z784" s="15" t="str">
        <f aca="false">IF(Y784="","",Y784-MAX(N($C$3),MAX($Y$7:Y784)))</f>
        <v/>
      </c>
      <c r="AA784" s="13" t="str">
        <f aca="false">IF(U784="","",IF(U784&gt;0,"Win",IF(U784&lt;0,"Loss","Scratch")))</f>
        <v/>
      </c>
      <c r="AB784" s="18" t="e">
        <f aca="false">IF(W784="",NA(),W784)</f>
        <v>#N/A</v>
      </c>
      <c r="AC784" s="19" t="e">
        <f aca="false">IF(W784="",NA(),Y784)</f>
        <v>#N/A</v>
      </c>
    </row>
    <row r="785" customFormat="false" ht="15" hidden="false" customHeight="false" outlineLevel="0" collapsed="false">
      <c r="A785" s="10"/>
      <c r="B785" s="10"/>
      <c r="C785" s="7"/>
      <c r="D785" s="7"/>
      <c r="E785" s="7"/>
      <c r="F785" s="7"/>
      <c r="G785" s="11"/>
      <c r="H785" s="12"/>
      <c r="I785" s="12"/>
      <c r="J785" s="12"/>
      <c r="K785" s="5"/>
      <c r="L785" s="5"/>
      <c r="M785" s="5"/>
      <c r="N785" s="7"/>
      <c r="O785" s="7"/>
      <c r="P785" s="13" t="str">
        <f aca="false">IF(C785="","",IF(ISNUMBER(SEARCH("JPY",C785)),100,10000))</f>
        <v/>
      </c>
      <c r="Q785" s="14" t="str">
        <f aca="false">IF(OR(C785="",H785="",J785=""),"",ROUND((J785-H785)*P785*IF(D785="Short",-1,1),1))</f>
        <v/>
      </c>
      <c r="R785" s="14" t="str">
        <f aca="false">IF(OR(C785="",H785="",I785=""),"",ROUND(ABS(H785-I785)*P785,1))</f>
        <v/>
      </c>
      <c r="S785" s="15" t="str">
        <f aca="false">IF(OR(R785="",G785="",K785=""),"",R785*K785*G785)</f>
        <v/>
      </c>
      <c r="T785" s="15" t="str">
        <f aca="false">IF(OR(Q785="",G785="",K785=""),"",Q785*K785*G785)</f>
        <v/>
      </c>
      <c r="U785" s="15" t="str">
        <f aca="false">IF(T785="","",T785+N(L785)-N(M785))</f>
        <v/>
      </c>
      <c r="V785" s="16" t="str">
        <f aca="false">IF(OR(U785="",N(S785)=0),"",U785/S785)</f>
        <v/>
      </c>
      <c r="W785" s="13" t="str">
        <f aca="false">IF(U785="","",COUNT($U$7:U785))</f>
        <v/>
      </c>
      <c r="X785" s="17" t="str">
        <f aca="false">IF(U785="","",DATE(YEAR(IF(B785="",A785,B785)),MONTH(IF(B785="",A785,B785)),1))</f>
        <v/>
      </c>
      <c r="Y785" s="15" t="str">
        <f aca="false">IF(U785="","",N($C$3)+SUM($U$7:U785))</f>
        <v/>
      </c>
      <c r="Z785" s="15" t="str">
        <f aca="false">IF(Y785="","",Y785-MAX(N($C$3),MAX($Y$7:Y785)))</f>
        <v/>
      </c>
      <c r="AA785" s="13" t="str">
        <f aca="false">IF(U785="","",IF(U785&gt;0,"Win",IF(U785&lt;0,"Loss","Scratch")))</f>
        <v/>
      </c>
      <c r="AB785" s="18" t="e">
        <f aca="false">IF(W785="",NA(),W785)</f>
        <v>#N/A</v>
      </c>
      <c r="AC785" s="19" t="e">
        <f aca="false">IF(W785="",NA(),Y785)</f>
        <v>#N/A</v>
      </c>
    </row>
    <row r="786" customFormat="false" ht="15" hidden="false" customHeight="false" outlineLevel="0" collapsed="false">
      <c r="A786" s="10"/>
      <c r="B786" s="10"/>
      <c r="C786" s="7"/>
      <c r="D786" s="7"/>
      <c r="E786" s="7"/>
      <c r="F786" s="7"/>
      <c r="G786" s="11"/>
      <c r="H786" s="12"/>
      <c r="I786" s="12"/>
      <c r="J786" s="12"/>
      <c r="K786" s="5"/>
      <c r="L786" s="5"/>
      <c r="M786" s="5"/>
      <c r="N786" s="7"/>
      <c r="O786" s="7"/>
      <c r="P786" s="13" t="str">
        <f aca="false">IF(C786="","",IF(ISNUMBER(SEARCH("JPY",C786)),100,10000))</f>
        <v/>
      </c>
      <c r="Q786" s="14" t="str">
        <f aca="false">IF(OR(C786="",H786="",J786=""),"",ROUND((J786-H786)*P786*IF(D786="Short",-1,1),1))</f>
        <v/>
      </c>
      <c r="R786" s="14" t="str">
        <f aca="false">IF(OR(C786="",H786="",I786=""),"",ROUND(ABS(H786-I786)*P786,1))</f>
        <v/>
      </c>
      <c r="S786" s="15" t="str">
        <f aca="false">IF(OR(R786="",G786="",K786=""),"",R786*K786*G786)</f>
        <v/>
      </c>
      <c r="T786" s="15" t="str">
        <f aca="false">IF(OR(Q786="",G786="",K786=""),"",Q786*K786*G786)</f>
        <v/>
      </c>
      <c r="U786" s="15" t="str">
        <f aca="false">IF(T786="","",T786+N(L786)-N(M786))</f>
        <v/>
      </c>
      <c r="V786" s="16" t="str">
        <f aca="false">IF(OR(U786="",N(S786)=0),"",U786/S786)</f>
        <v/>
      </c>
      <c r="W786" s="13" t="str">
        <f aca="false">IF(U786="","",COUNT($U$7:U786))</f>
        <v/>
      </c>
      <c r="X786" s="17" t="str">
        <f aca="false">IF(U786="","",DATE(YEAR(IF(B786="",A786,B786)),MONTH(IF(B786="",A786,B786)),1))</f>
        <v/>
      </c>
      <c r="Y786" s="15" t="str">
        <f aca="false">IF(U786="","",N($C$3)+SUM($U$7:U786))</f>
        <v/>
      </c>
      <c r="Z786" s="15" t="str">
        <f aca="false">IF(Y786="","",Y786-MAX(N($C$3),MAX($Y$7:Y786)))</f>
        <v/>
      </c>
      <c r="AA786" s="13" t="str">
        <f aca="false">IF(U786="","",IF(U786&gt;0,"Win",IF(U786&lt;0,"Loss","Scratch")))</f>
        <v/>
      </c>
      <c r="AB786" s="18" t="e">
        <f aca="false">IF(W786="",NA(),W786)</f>
        <v>#N/A</v>
      </c>
      <c r="AC786" s="19" t="e">
        <f aca="false">IF(W786="",NA(),Y786)</f>
        <v>#N/A</v>
      </c>
    </row>
    <row r="787" customFormat="false" ht="15" hidden="false" customHeight="false" outlineLevel="0" collapsed="false">
      <c r="A787" s="10"/>
      <c r="B787" s="10"/>
      <c r="C787" s="7"/>
      <c r="D787" s="7"/>
      <c r="E787" s="7"/>
      <c r="F787" s="7"/>
      <c r="G787" s="11"/>
      <c r="H787" s="12"/>
      <c r="I787" s="12"/>
      <c r="J787" s="12"/>
      <c r="K787" s="5"/>
      <c r="L787" s="5"/>
      <c r="M787" s="5"/>
      <c r="N787" s="7"/>
      <c r="O787" s="7"/>
      <c r="P787" s="13" t="str">
        <f aca="false">IF(C787="","",IF(ISNUMBER(SEARCH("JPY",C787)),100,10000))</f>
        <v/>
      </c>
      <c r="Q787" s="14" t="str">
        <f aca="false">IF(OR(C787="",H787="",J787=""),"",ROUND((J787-H787)*P787*IF(D787="Short",-1,1),1))</f>
        <v/>
      </c>
      <c r="R787" s="14" t="str">
        <f aca="false">IF(OR(C787="",H787="",I787=""),"",ROUND(ABS(H787-I787)*P787,1))</f>
        <v/>
      </c>
      <c r="S787" s="15" t="str">
        <f aca="false">IF(OR(R787="",G787="",K787=""),"",R787*K787*G787)</f>
        <v/>
      </c>
      <c r="T787" s="15" t="str">
        <f aca="false">IF(OR(Q787="",G787="",K787=""),"",Q787*K787*G787)</f>
        <v/>
      </c>
      <c r="U787" s="15" t="str">
        <f aca="false">IF(T787="","",T787+N(L787)-N(M787))</f>
        <v/>
      </c>
      <c r="V787" s="16" t="str">
        <f aca="false">IF(OR(U787="",N(S787)=0),"",U787/S787)</f>
        <v/>
      </c>
      <c r="W787" s="13" t="str">
        <f aca="false">IF(U787="","",COUNT($U$7:U787))</f>
        <v/>
      </c>
      <c r="X787" s="17" t="str">
        <f aca="false">IF(U787="","",DATE(YEAR(IF(B787="",A787,B787)),MONTH(IF(B787="",A787,B787)),1))</f>
        <v/>
      </c>
      <c r="Y787" s="15" t="str">
        <f aca="false">IF(U787="","",N($C$3)+SUM($U$7:U787))</f>
        <v/>
      </c>
      <c r="Z787" s="15" t="str">
        <f aca="false">IF(Y787="","",Y787-MAX(N($C$3),MAX($Y$7:Y787)))</f>
        <v/>
      </c>
      <c r="AA787" s="13" t="str">
        <f aca="false">IF(U787="","",IF(U787&gt;0,"Win",IF(U787&lt;0,"Loss","Scratch")))</f>
        <v/>
      </c>
      <c r="AB787" s="18" t="e">
        <f aca="false">IF(W787="",NA(),W787)</f>
        <v>#N/A</v>
      </c>
      <c r="AC787" s="19" t="e">
        <f aca="false">IF(W787="",NA(),Y787)</f>
        <v>#N/A</v>
      </c>
    </row>
    <row r="788" customFormat="false" ht="15" hidden="false" customHeight="false" outlineLevel="0" collapsed="false">
      <c r="A788" s="10"/>
      <c r="B788" s="10"/>
      <c r="C788" s="7"/>
      <c r="D788" s="7"/>
      <c r="E788" s="7"/>
      <c r="F788" s="7"/>
      <c r="G788" s="11"/>
      <c r="H788" s="12"/>
      <c r="I788" s="12"/>
      <c r="J788" s="12"/>
      <c r="K788" s="5"/>
      <c r="L788" s="5"/>
      <c r="M788" s="5"/>
      <c r="N788" s="7"/>
      <c r="O788" s="7"/>
      <c r="P788" s="13" t="str">
        <f aca="false">IF(C788="","",IF(ISNUMBER(SEARCH("JPY",C788)),100,10000))</f>
        <v/>
      </c>
      <c r="Q788" s="14" t="str">
        <f aca="false">IF(OR(C788="",H788="",J788=""),"",ROUND((J788-H788)*P788*IF(D788="Short",-1,1),1))</f>
        <v/>
      </c>
      <c r="R788" s="14" t="str">
        <f aca="false">IF(OR(C788="",H788="",I788=""),"",ROUND(ABS(H788-I788)*P788,1))</f>
        <v/>
      </c>
      <c r="S788" s="15" t="str">
        <f aca="false">IF(OR(R788="",G788="",K788=""),"",R788*K788*G788)</f>
        <v/>
      </c>
      <c r="T788" s="15" t="str">
        <f aca="false">IF(OR(Q788="",G788="",K788=""),"",Q788*K788*G788)</f>
        <v/>
      </c>
      <c r="U788" s="15" t="str">
        <f aca="false">IF(T788="","",T788+N(L788)-N(M788))</f>
        <v/>
      </c>
      <c r="V788" s="16" t="str">
        <f aca="false">IF(OR(U788="",N(S788)=0),"",U788/S788)</f>
        <v/>
      </c>
      <c r="W788" s="13" t="str">
        <f aca="false">IF(U788="","",COUNT($U$7:U788))</f>
        <v/>
      </c>
      <c r="X788" s="17" t="str">
        <f aca="false">IF(U788="","",DATE(YEAR(IF(B788="",A788,B788)),MONTH(IF(B788="",A788,B788)),1))</f>
        <v/>
      </c>
      <c r="Y788" s="15" t="str">
        <f aca="false">IF(U788="","",N($C$3)+SUM($U$7:U788))</f>
        <v/>
      </c>
      <c r="Z788" s="15" t="str">
        <f aca="false">IF(Y788="","",Y788-MAX(N($C$3),MAX($Y$7:Y788)))</f>
        <v/>
      </c>
      <c r="AA788" s="13" t="str">
        <f aca="false">IF(U788="","",IF(U788&gt;0,"Win",IF(U788&lt;0,"Loss","Scratch")))</f>
        <v/>
      </c>
      <c r="AB788" s="18" t="e">
        <f aca="false">IF(W788="",NA(),W788)</f>
        <v>#N/A</v>
      </c>
      <c r="AC788" s="19" t="e">
        <f aca="false">IF(W788="",NA(),Y788)</f>
        <v>#N/A</v>
      </c>
    </row>
    <row r="789" customFormat="false" ht="15" hidden="false" customHeight="false" outlineLevel="0" collapsed="false">
      <c r="A789" s="10"/>
      <c r="B789" s="10"/>
      <c r="C789" s="7"/>
      <c r="D789" s="7"/>
      <c r="E789" s="7"/>
      <c r="F789" s="7"/>
      <c r="G789" s="11"/>
      <c r="H789" s="12"/>
      <c r="I789" s="12"/>
      <c r="J789" s="12"/>
      <c r="K789" s="5"/>
      <c r="L789" s="5"/>
      <c r="M789" s="5"/>
      <c r="N789" s="7"/>
      <c r="O789" s="7"/>
      <c r="P789" s="13" t="str">
        <f aca="false">IF(C789="","",IF(ISNUMBER(SEARCH("JPY",C789)),100,10000))</f>
        <v/>
      </c>
      <c r="Q789" s="14" t="str">
        <f aca="false">IF(OR(C789="",H789="",J789=""),"",ROUND((J789-H789)*P789*IF(D789="Short",-1,1),1))</f>
        <v/>
      </c>
      <c r="R789" s="14" t="str">
        <f aca="false">IF(OR(C789="",H789="",I789=""),"",ROUND(ABS(H789-I789)*P789,1))</f>
        <v/>
      </c>
      <c r="S789" s="15" t="str">
        <f aca="false">IF(OR(R789="",G789="",K789=""),"",R789*K789*G789)</f>
        <v/>
      </c>
      <c r="T789" s="15" t="str">
        <f aca="false">IF(OR(Q789="",G789="",K789=""),"",Q789*K789*G789)</f>
        <v/>
      </c>
      <c r="U789" s="15" t="str">
        <f aca="false">IF(T789="","",T789+N(L789)-N(M789))</f>
        <v/>
      </c>
      <c r="V789" s="16" t="str">
        <f aca="false">IF(OR(U789="",N(S789)=0),"",U789/S789)</f>
        <v/>
      </c>
      <c r="W789" s="13" t="str">
        <f aca="false">IF(U789="","",COUNT($U$7:U789))</f>
        <v/>
      </c>
      <c r="X789" s="17" t="str">
        <f aca="false">IF(U789="","",DATE(YEAR(IF(B789="",A789,B789)),MONTH(IF(B789="",A789,B789)),1))</f>
        <v/>
      </c>
      <c r="Y789" s="15" t="str">
        <f aca="false">IF(U789="","",N($C$3)+SUM($U$7:U789))</f>
        <v/>
      </c>
      <c r="Z789" s="15" t="str">
        <f aca="false">IF(Y789="","",Y789-MAX(N($C$3),MAX($Y$7:Y789)))</f>
        <v/>
      </c>
      <c r="AA789" s="13" t="str">
        <f aca="false">IF(U789="","",IF(U789&gt;0,"Win",IF(U789&lt;0,"Loss","Scratch")))</f>
        <v/>
      </c>
      <c r="AB789" s="18" t="e">
        <f aca="false">IF(W789="",NA(),W789)</f>
        <v>#N/A</v>
      </c>
      <c r="AC789" s="19" t="e">
        <f aca="false">IF(W789="",NA(),Y789)</f>
        <v>#N/A</v>
      </c>
    </row>
    <row r="790" customFormat="false" ht="15" hidden="false" customHeight="false" outlineLevel="0" collapsed="false">
      <c r="A790" s="10"/>
      <c r="B790" s="10"/>
      <c r="C790" s="7"/>
      <c r="D790" s="7"/>
      <c r="E790" s="7"/>
      <c r="F790" s="7"/>
      <c r="G790" s="11"/>
      <c r="H790" s="12"/>
      <c r="I790" s="12"/>
      <c r="J790" s="12"/>
      <c r="K790" s="5"/>
      <c r="L790" s="5"/>
      <c r="M790" s="5"/>
      <c r="N790" s="7"/>
      <c r="O790" s="7"/>
      <c r="P790" s="13" t="str">
        <f aca="false">IF(C790="","",IF(ISNUMBER(SEARCH("JPY",C790)),100,10000))</f>
        <v/>
      </c>
      <c r="Q790" s="14" t="str">
        <f aca="false">IF(OR(C790="",H790="",J790=""),"",ROUND((J790-H790)*P790*IF(D790="Short",-1,1),1))</f>
        <v/>
      </c>
      <c r="R790" s="14" t="str">
        <f aca="false">IF(OR(C790="",H790="",I790=""),"",ROUND(ABS(H790-I790)*P790,1))</f>
        <v/>
      </c>
      <c r="S790" s="15" t="str">
        <f aca="false">IF(OR(R790="",G790="",K790=""),"",R790*K790*G790)</f>
        <v/>
      </c>
      <c r="T790" s="15" t="str">
        <f aca="false">IF(OR(Q790="",G790="",K790=""),"",Q790*K790*G790)</f>
        <v/>
      </c>
      <c r="U790" s="15" t="str">
        <f aca="false">IF(T790="","",T790+N(L790)-N(M790))</f>
        <v/>
      </c>
      <c r="V790" s="16" t="str">
        <f aca="false">IF(OR(U790="",N(S790)=0),"",U790/S790)</f>
        <v/>
      </c>
      <c r="W790" s="13" t="str">
        <f aca="false">IF(U790="","",COUNT($U$7:U790))</f>
        <v/>
      </c>
      <c r="X790" s="17" t="str">
        <f aca="false">IF(U790="","",DATE(YEAR(IF(B790="",A790,B790)),MONTH(IF(B790="",A790,B790)),1))</f>
        <v/>
      </c>
      <c r="Y790" s="15" t="str">
        <f aca="false">IF(U790="","",N($C$3)+SUM($U$7:U790))</f>
        <v/>
      </c>
      <c r="Z790" s="15" t="str">
        <f aca="false">IF(Y790="","",Y790-MAX(N($C$3),MAX($Y$7:Y790)))</f>
        <v/>
      </c>
      <c r="AA790" s="13" t="str">
        <f aca="false">IF(U790="","",IF(U790&gt;0,"Win",IF(U790&lt;0,"Loss","Scratch")))</f>
        <v/>
      </c>
      <c r="AB790" s="18" t="e">
        <f aca="false">IF(W790="",NA(),W790)</f>
        <v>#N/A</v>
      </c>
      <c r="AC790" s="19" t="e">
        <f aca="false">IF(W790="",NA(),Y790)</f>
        <v>#N/A</v>
      </c>
    </row>
    <row r="791" customFormat="false" ht="15" hidden="false" customHeight="false" outlineLevel="0" collapsed="false">
      <c r="A791" s="10"/>
      <c r="B791" s="10"/>
      <c r="C791" s="7"/>
      <c r="D791" s="7"/>
      <c r="E791" s="7"/>
      <c r="F791" s="7"/>
      <c r="G791" s="11"/>
      <c r="H791" s="12"/>
      <c r="I791" s="12"/>
      <c r="J791" s="12"/>
      <c r="K791" s="5"/>
      <c r="L791" s="5"/>
      <c r="M791" s="5"/>
      <c r="N791" s="7"/>
      <c r="O791" s="7"/>
      <c r="P791" s="13" t="str">
        <f aca="false">IF(C791="","",IF(ISNUMBER(SEARCH("JPY",C791)),100,10000))</f>
        <v/>
      </c>
      <c r="Q791" s="14" t="str">
        <f aca="false">IF(OR(C791="",H791="",J791=""),"",ROUND((J791-H791)*P791*IF(D791="Short",-1,1),1))</f>
        <v/>
      </c>
      <c r="R791" s="14" t="str">
        <f aca="false">IF(OR(C791="",H791="",I791=""),"",ROUND(ABS(H791-I791)*P791,1))</f>
        <v/>
      </c>
      <c r="S791" s="15" t="str">
        <f aca="false">IF(OR(R791="",G791="",K791=""),"",R791*K791*G791)</f>
        <v/>
      </c>
      <c r="T791" s="15" t="str">
        <f aca="false">IF(OR(Q791="",G791="",K791=""),"",Q791*K791*G791)</f>
        <v/>
      </c>
      <c r="U791" s="15" t="str">
        <f aca="false">IF(T791="","",T791+N(L791)-N(M791))</f>
        <v/>
      </c>
      <c r="V791" s="16" t="str">
        <f aca="false">IF(OR(U791="",N(S791)=0),"",U791/S791)</f>
        <v/>
      </c>
      <c r="W791" s="13" t="str">
        <f aca="false">IF(U791="","",COUNT($U$7:U791))</f>
        <v/>
      </c>
      <c r="X791" s="17" t="str">
        <f aca="false">IF(U791="","",DATE(YEAR(IF(B791="",A791,B791)),MONTH(IF(B791="",A791,B791)),1))</f>
        <v/>
      </c>
      <c r="Y791" s="15" t="str">
        <f aca="false">IF(U791="","",N($C$3)+SUM($U$7:U791))</f>
        <v/>
      </c>
      <c r="Z791" s="15" t="str">
        <f aca="false">IF(Y791="","",Y791-MAX(N($C$3),MAX($Y$7:Y791)))</f>
        <v/>
      </c>
      <c r="AA791" s="13" t="str">
        <f aca="false">IF(U791="","",IF(U791&gt;0,"Win",IF(U791&lt;0,"Loss","Scratch")))</f>
        <v/>
      </c>
      <c r="AB791" s="18" t="e">
        <f aca="false">IF(W791="",NA(),W791)</f>
        <v>#N/A</v>
      </c>
      <c r="AC791" s="19" t="e">
        <f aca="false">IF(W791="",NA(),Y791)</f>
        <v>#N/A</v>
      </c>
    </row>
    <row r="792" customFormat="false" ht="15" hidden="false" customHeight="false" outlineLevel="0" collapsed="false">
      <c r="A792" s="10"/>
      <c r="B792" s="10"/>
      <c r="C792" s="7"/>
      <c r="D792" s="7"/>
      <c r="E792" s="7"/>
      <c r="F792" s="7"/>
      <c r="G792" s="11"/>
      <c r="H792" s="12"/>
      <c r="I792" s="12"/>
      <c r="J792" s="12"/>
      <c r="K792" s="5"/>
      <c r="L792" s="5"/>
      <c r="M792" s="5"/>
      <c r="N792" s="7"/>
      <c r="O792" s="7"/>
      <c r="P792" s="13" t="str">
        <f aca="false">IF(C792="","",IF(ISNUMBER(SEARCH("JPY",C792)),100,10000))</f>
        <v/>
      </c>
      <c r="Q792" s="14" t="str">
        <f aca="false">IF(OR(C792="",H792="",J792=""),"",ROUND((J792-H792)*P792*IF(D792="Short",-1,1),1))</f>
        <v/>
      </c>
      <c r="R792" s="14" t="str">
        <f aca="false">IF(OR(C792="",H792="",I792=""),"",ROUND(ABS(H792-I792)*P792,1))</f>
        <v/>
      </c>
      <c r="S792" s="15" t="str">
        <f aca="false">IF(OR(R792="",G792="",K792=""),"",R792*K792*G792)</f>
        <v/>
      </c>
      <c r="T792" s="15" t="str">
        <f aca="false">IF(OR(Q792="",G792="",K792=""),"",Q792*K792*G792)</f>
        <v/>
      </c>
      <c r="U792" s="15" t="str">
        <f aca="false">IF(T792="","",T792+N(L792)-N(M792))</f>
        <v/>
      </c>
      <c r="V792" s="16" t="str">
        <f aca="false">IF(OR(U792="",N(S792)=0),"",U792/S792)</f>
        <v/>
      </c>
      <c r="W792" s="13" t="str">
        <f aca="false">IF(U792="","",COUNT($U$7:U792))</f>
        <v/>
      </c>
      <c r="X792" s="17" t="str">
        <f aca="false">IF(U792="","",DATE(YEAR(IF(B792="",A792,B792)),MONTH(IF(B792="",A792,B792)),1))</f>
        <v/>
      </c>
      <c r="Y792" s="15" t="str">
        <f aca="false">IF(U792="","",N($C$3)+SUM($U$7:U792))</f>
        <v/>
      </c>
      <c r="Z792" s="15" t="str">
        <f aca="false">IF(Y792="","",Y792-MAX(N($C$3),MAX($Y$7:Y792)))</f>
        <v/>
      </c>
      <c r="AA792" s="13" t="str">
        <f aca="false">IF(U792="","",IF(U792&gt;0,"Win",IF(U792&lt;0,"Loss","Scratch")))</f>
        <v/>
      </c>
      <c r="AB792" s="18" t="e">
        <f aca="false">IF(W792="",NA(),W792)</f>
        <v>#N/A</v>
      </c>
      <c r="AC792" s="19" t="e">
        <f aca="false">IF(W792="",NA(),Y792)</f>
        <v>#N/A</v>
      </c>
    </row>
    <row r="793" customFormat="false" ht="15" hidden="false" customHeight="false" outlineLevel="0" collapsed="false">
      <c r="A793" s="10"/>
      <c r="B793" s="10"/>
      <c r="C793" s="7"/>
      <c r="D793" s="7"/>
      <c r="E793" s="7"/>
      <c r="F793" s="7"/>
      <c r="G793" s="11"/>
      <c r="H793" s="12"/>
      <c r="I793" s="12"/>
      <c r="J793" s="12"/>
      <c r="K793" s="5"/>
      <c r="L793" s="5"/>
      <c r="M793" s="5"/>
      <c r="N793" s="7"/>
      <c r="O793" s="7"/>
      <c r="P793" s="13" t="str">
        <f aca="false">IF(C793="","",IF(ISNUMBER(SEARCH("JPY",C793)),100,10000))</f>
        <v/>
      </c>
      <c r="Q793" s="14" t="str">
        <f aca="false">IF(OR(C793="",H793="",J793=""),"",ROUND((J793-H793)*P793*IF(D793="Short",-1,1),1))</f>
        <v/>
      </c>
      <c r="R793" s="14" t="str">
        <f aca="false">IF(OR(C793="",H793="",I793=""),"",ROUND(ABS(H793-I793)*P793,1))</f>
        <v/>
      </c>
      <c r="S793" s="15" t="str">
        <f aca="false">IF(OR(R793="",G793="",K793=""),"",R793*K793*G793)</f>
        <v/>
      </c>
      <c r="T793" s="15" t="str">
        <f aca="false">IF(OR(Q793="",G793="",K793=""),"",Q793*K793*G793)</f>
        <v/>
      </c>
      <c r="U793" s="15" t="str">
        <f aca="false">IF(T793="","",T793+N(L793)-N(M793))</f>
        <v/>
      </c>
      <c r="V793" s="16" t="str">
        <f aca="false">IF(OR(U793="",N(S793)=0),"",U793/S793)</f>
        <v/>
      </c>
      <c r="W793" s="13" t="str">
        <f aca="false">IF(U793="","",COUNT($U$7:U793))</f>
        <v/>
      </c>
      <c r="X793" s="17" t="str">
        <f aca="false">IF(U793="","",DATE(YEAR(IF(B793="",A793,B793)),MONTH(IF(B793="",A793,B793)),1))</f>
        <v/>
      </c>
      <c r="Y793" s="15" t="str">
        <f aca="false">IF(U793="","",N($C$3)+SUM($U$7:U793))</f>
        <v/>
      </c>
      <c r="Z793" s="15" t="str">
        <f aca="false">IF(Y793="","",Y793-MAX(N($C$3),MAX($Y$7:Y793)))</f>
        <v/>
      </c>
      <c r="AA793" s="13" t="str">
        <f aca="false">IF(U793="","",IF(U793&gt;0,"Win",IF(U793&lt;0,"Loss","Scratch")))</f>
        <v/>
      </c>
      <c r="AB793" s="18" t="e">
        <f aca="false">IF(W793="",NA(),W793)</f>
        <v>#N/A</v>
      </c>
      <c r="AC793" s="19" t="e">
        <f aca="false">IF(W793="",NA(),Y793)</f>
        <v>#N/A</v>
      </c>
    </row>
    <row r="794" customFormat="false" ht="15" hidden="false" customHeight="false" outlineLevel="0" collapsed="false">
      <c r="A794" s="10"/>
      <c r="B794" s="10"/>
      <c r="C794" s="7"/>
      <c r="D794" s="7"/>
      <c r="E794" s="7"/>
      <c r="F794" s="7"/>
      <c r="G794" s="11"/>
      <c r="H794" s="12"/>
      <c r="I794" s="12"/>
      <c r="J794" s="12"/>
      <c r="K794" s="5"/>
      <c r="L794" s="5"/>
      <c r="M794" s="5"/>
      <c r="N794" s="7"/>
      <c r="O794" s="7"/>
      <c r="P794" s="13" t="str">
        <f aca="false">IF(C794="","",IF(ISNUMBER(SEARCH("JPY",C794)),100,10000))</f>
        <v/>
      </c>
      <c r="Q794" s="14" t="str">
        <f aca="false">IF(OR(C794="",H794="",J794=""),"",ROUND((J794-H794)*P794*IF(D794="Short",-1,1),1))</f>
        <v/>
      </c>
      <c r="R794" s="14" t="str">
        <f aca="false">IF(OR(C794="",H794="",I794=""),"",ROUND(ABS(H794-I794)*P794,1))</f>
        <v/>
      </c>
      <c r="S794" s="15" t="str">
        <f aca="false">IF(OR(R794="",G794="",K794=""),"",R794*K794*G794)</f>
        <v/>
      </c>
      <c r="T794" s="15" t="str">
        <f aca="false">IF(OR(Q794="",G794="",K794=""),"",Q794*K794*G794)</f>
        <v/>
      </c>
      <c r="U794" s="15" t="str">
        <f aca="false">IF(T794="","",T794+N(L794)-N(M794))</f>
        <v/>
      </c>
      <c r="V794" s="16" t="str">
        <f aca="false">IF(OR(U794="",N(S794)=0),"",U794/S794)</f>
        <v/>
      </c>
      <c r="W794" s="13" t="str">
        <f aca="false">IF(U794="","",COUNT($U$7:U794))</f>
        <v/>
      </c>
      <c r="X794" s="17" t="str">
        <f aca="false">IF(U794="","",DATE(YEAR(IF(B794="",A794,B794)),MONTH(IF(B794="",A794,B794)),1))</f>
        <v/>
      </c>
      <c r="Y794" s="15" t="str">
        <f aca="false">IF(U794="","",N($C$3)+SUM($U$7:U794))</f>
        <v/>
      </c>
      <c r="Z794" s="15" t="str">
        <f aca="false">IF(Y794="","",Y794-MAX(N($C$3),MAX($Y$7:Y794)))</f>
        <v/>
      </c>
      <c r="AA794" s="13" t="str">
        <f aca="false">IF(U794="","",IF(U794&gt;0,"Win",IF(U794&lt;0,"Loss","Scratch")))</f>
        <v/>
      </c>
      <c r="AB794" s="18" t="e">
        <f aca="false">IF(W794="",NA(),W794)</f>
        <v>#N/A</v>
      </c>
      <c r="AC794" s="19" t="e">
        <f aca="false">IF(W794="",NA(),Y794)</f>
        <v>#N/A</v>
      </c>
    </row>
    <row r="795" customFormat="false" ht="15" hidden="false" customHeight="false" outlineLevel="0" collapsed="false">
      <c r="A795" s="10"/>
      <c r="B795" s="10"/>
      <c r="C795" s="7"/>
      <c r="D795" s="7"/>
      <c r="E795" s="7"/>
      <c r="F795" s="7"/>
      <c r="G795" s="11"/>
      <c r="H795" s="12"/>
      <c r="I795" s="12"/>
      <c r="J795" s="12"/>
      <c r="K795" s="5"/>
      <c r="L795" s="5"/>
      <c r="M795" s="5"/>
      <c r="N795" s="7"/>
      <c r="O795" s="7"/>
      <c r="P795" s="13" t="str">
        <f aca="false">IF(C795="","",IF(ISNUMBER(SEARCH("JPY",C795)),100,10000))</f>
        <v/>
      </c>
      <c r="Q795" s="14" t="str">
        <f aca="false">IF(OR(C795="",H795="",J795=""),"",ROUND((J795-H795)*P795*IF(D795="Short",-1,1),1))</f>
        <v/>
      </c>
      <c r="R795" s="14" t="str">
        <f aca="false">IF(OR(C795="",H795="",I795=""),"",ROUND(ABS(H795-I795)*P795,1))</f>
        <v/>
      </c>
      <c r="S795" s="15" t="str">
        <f aca="false">IF(OR(R795="",G795="",K795=""),"",R795*K795*G795)</f>
        <v/>
      </c>
      <c r="T795" s="15" t="str">
        <f aca="false">IF(OR(Q795="",G795="",K795=""),"",Q795*K795*G795)</f>
        <v/>
      </c>
      <c r="U795" s="15" t="str">
        <f aca="false">IF(T795="","",T795+N(L795)-N(M795))</f>
        <v/>
      </c>
      <c r="V795" s="16" t="str">
        <f aca="false">IF(OR(U795="",N(S795)=0),"",U795/S795)</f>
        <v/>
      </c>
      <c r="W795" s="13" t="str">
        <f aca="false">IF(U795="","",COUNT($U$7:U795))</f>
        <v/>
      </c>
      <c r="X795" s="17" t="str">
        <f aca="false">IF(U795="","",DATE(YEAR(IF(B795="",A795,B795)),MONTH(IF(B795="",A795,B795)),1))</f>
        <v/>
      </c>
      <c r="Y795" s="15" t="str">
        <f aca="false">IF(U795="","",N($C$3)+SUM($U$7:U795))</f>
        <v/>
      </c>
      <c r="Z795" s="15" t="str">
        <f aca="false">IF(Y795="","",Y795-MAX(N($C$3),MAX($Y$7:Y795)))</f>
        <v/>
      </c>
      <c r="AA795" s="13" t="str">
        <f aca="false">IF(U795="","",IF(U795&gt;0,"Win",IF(U795&lt;0,"Loss","Scratch")))</f>
        <v/>
      </c>
      <c r="AB795" s="18" t="e">
        <f aca="false">IF(W795="",NA(),W795)</f>
        <v>#N/A</v>
      </c>
      <c r="AC795" s="19" t="e">
        <f aca="false">IF(W795="",NA(),Y795)</f>
        <v>#N/A</v>
      </c>
    </row>
    <row r="796" customFormat="false" ht="15" hidden="false" customHeight="false" outlineLevel="0" collapsed="false">
      <c r="A796" s="10"/>
      <c r="B796" s="10"/>
      <c r="C796" s="7"/>
      <c r="D796" s="7"/>
      <c r="E796" s="7"/>
      <c r="F796" s="7"/>
      <c r="G796" s="11"/>
      <c r="H796" s="12"/>
      <c r="I796" s="12"/>
      <c r="J796" s="12"/>
      <c r="K796" s="5"/>
      <c r="L796" s="5"/>
      <c r="M796" s="5"/>
      <c r="N796" s="7"/>
      <c r="O796" s="7"/>
      <c r="P796" s="13" t="str">
        <f aca="false">IF(C796="","",IF(ISNUMBER(SEARCH("JPY",C796)),100,10000))</f>
        <v/>
      </c>
      <c r="Q796" s="14" t="str">
        <f aca="false">IF(OR(C796="",H796="",J796=""),"",ROUND((J796-H796)*P796*IF(D796="Short",-1,1),1))</f>
        <v/>
      </c>
      <c r="R796" s="14" t="str">
        <f aca="false">IF(OR(C796="",H796="",I796=""),"",ROUND(ABS(H796-I796)*P796,1))</f>
        <v/>
      </c>
      <c r="S796" s="15" t="str">
        <f aca="false">IF(OR(R796="",G796="",K796=""),"",R796*K796*G796)</f>
        <v/>
      </c>
      <c r="T796" s="15" t="str">
        <f aca="false">IF(OR(Q796="",G796="",K796=""),"",Q796*K796*G796)</f>
        <v/>
      </c>
      <c r="U796" s="15" t="str">
        <f aca="false">IF(T796="","",T796+N(L796)-N(M796))</f>
        <v/>
      </c>
      <c r="V796" s="16" t="str">
        <f aca="false">IF(OR(U796="",N(S796)=0),"",U796/S796)</f>
        <v/>
      </c>
      <c r="W796" s="13" t="str">
        <f aca="false">IF(U796="","",COUNT($U$7:U796))</f>
        <v/>
      </c>
      <c r="X796" s="17" t="str">
        <f aca="false">IF(U796="","",DATE(YEAR(IF(B796="",A796,B796)),MONTH(IF(B796="",A796,B796)),1))</f>
        <v/>
      </c>
      <c r="Y796" s="15" t="str">
        <f aca="false">IF(U796="","",N($C$3)+SUM($U$7:U796))</f>
        <v/>
      </c>
      <c r="Z796" s="15" t="str">
        <f aca="false">IF(Y796="","",Y796-MAX(N($C$3),MAX($Y$7:Y796)))</f>
        <v/>
      </c>
      <c r="AA796" s="13" t="str">
        <f aca="false">IF(U796="","",IF(U796&gt;0,"Win",IF(U796&lt;0,"Loss","Scratch")))</f>
        <v/>
      </c>
      <c r="AB796" s="18" t="e">
        <f aca="false">IF(W796="",NA(),W796)</f>
        <v>#N/A</v>
      </c>
      <c r="AC796" s="19" t="e">
        <f aca="false">IF(W796="",NA(),Y796)</f>
        <v>#N/A</v>
      </c>
    </row>
    <row r="797" customFormat="false" ht="15" hidden="false" customHeight="false" outlineLevel="0" collapsed="false">
      <c r="A797" s="10"/>
      <c r="B797" s="10"/>
      <c r="C797" s="7"/>
      <c r="D797" s="7"/>
      <c r="E797" s="7"/>
      <c r="F797" s="7"/>
      <c r="G797" s="11"/>
      <c r="H797" s="12"/>
      <c r="I797" s="12"/>
      <c r="J797" s="12"/>
      <c r="K797" s="5"/>
      <c r="L797" s="5"/>
      <c r="M797" s="5"/>
      <c r="N797" s="7"/>
      <c r="O797" s="7"/>
      <c r="P797" s="13" t="str">
        <f aca="false">IF(C797="","",IF(ISNUMBER(SEARCH("JPY",C797)),100,10000))</f>
        <v/>
      </c>
      <c r="Q797" s="14" t="str">
        <f aca="false">IF(OR(C797="",H797="",J797=""),"",ROUND((J797-H797)*P797*IF(D797="Short",-1,1),1))</f>
        <v/>
      </c>
      <c r="R797" s="14" t="str">
        <f aca="false">IF(OR(C797="",H797="",I797=""),"",ROUND(ABS(H797-I797)*P797,1))</f>
        <v/>
      </c>
      <c r="S797" s="15" t="str">
        <f aca="false">IF(OR(R797="",G797="",K797=""),"",R797*K797*G797)</f>
        <v/>
      </c>
      <c r="T797" s="15" t="str">
        <f aca="false">IF(OR(Q797="",G797="",K797=""),"",Q797*K797*G797)</f>
        <v/>
      </c>
      <c r="U797" s="15" t="str">
        <f aca="false">IF(T797="","",T797+N(L797)-N(M797))</f>
        <v/>
      </c>
      <c r="V797" s="16" t="str">
        <f aca="false">IF(OR(U797="",N(S797)=0),"",U797/S797)</f>
        <v/>
      </c>
      <c r="W797" s="13" t="str">
        <f aca="false">IF(U797="","",COUNT($U$7:U797))</f>
        <v/>
      </c>
      <c r="X797" s="17" t="str">
        <f aca="false">IF(U797="","",DATE(YEAR(IF(B797="",A797,B797)),MONTH(IF(B797="",A797,B797)),1))</f>
        <v/>
      </c>
      <c r="Y797" s="15" t="str">
        <f aca="false">IF(U797="","",N($C$3)+SUM($U$7:U797))</f>
        <v/>
      </c>
      <c r="Z797" s="15" t="str">
        <f aca="false">IF(Y797="","",Y797-MAX(N($C$3),MAX($Y$7:Y797)))</f>
        <v/>
      </c>
      <c r="AA797" s="13" t="str">
        <f aca="false">IF(U797="","",IF(U797&gt;0,"Win",IF(U797&lt;0,"Loss","Scratch")))</f>
        <v/>
      </c>
      <c r="AB797" s="18" t="e">
        <f aca="false">IF(W797="",NA(),W797)</f>
        <v>#N/A</v>
      </c>
      <c r="AC797" s="19" t="e">
        <f aca="false">IF(W797="",NA(),Y797)</f>
        <v>#N/A</v>
      </c>
    </row>
    <row r="798" customFormat="false" ht="15" hidden="false" customHeight="false" outlineLevel="0" collapsed="false">
      <c r="A798" s="10"/>
      <c r="B798" s="10"/>
      <c r="C798" s="7"/>
      <c r="D798" s="7"/>
      <c r="E798" s="7"/>
      <c r="F798" s="7"/>
      <c r="G798" s="11"/>
      <c r="H798" s="12"/>
      <c r="I798" s="12"/>
      <c r="J798" s="12"/>
      <c r="K798" s="5"/>
      <c r="L798" s="5"/>
      <c r="M798" s="5"/>
      <c r="N798" s="7"/>
      <c r="O798" s="7"/>
      <c r="P798" s="13" t="str">
        <f aca="false">IF(C798="","",IF(ISNUMBER(SEARCH("JPY",C798)),100,10000))</f>
        <v/>
      </c>
      <c r="Q798" s="14" t="str">
        <f aca="false">IF(OR(C798="",H798="",J798=""),"",ROUND((J798-H798)*P798*IF(D798="Short",-1,1),1))</f>
        <v/>
      </c>
      <c r="R798" s="14" t="str">
        <f aca="false">IF(OR(C798="",H798="",I798=""),"",ROUND(ABS(H798-I798)*P798,1))</f>
        <v/>
      </c>
      <c r="S798" s="15" t="str">
        <f aca="false">IF(OR(R798="",G798="",K798=""),"",R798*K798*G798)</f>
        <v/>
      </c>
      <c r="T798" s="15" t="str">
        <f aca="false">IF(OR(Q798="",G798="",K798=""),"",Q798*K798*G798)</f>
        <v/>
      </c>
      <c r="U798" s="15" t="str">
        <f aca="false">IF(T798="","",T798+N(L798)-N(M798))</f>
        <v/>
      </c>
      <c r="V798" s="16" t="str">
        <f aca="false">IF(OR(U798="",N(S798)=0),"",U798/S798)</f>
        <v/>
      </c>
      <c r="W798" s="13" t="str">
        <f aca="false">IF(U798="","",COUNT($U$7:U798))</f>
        <v/>
      </c>
      <c r="X798" s="17" t="str">
        <f aca="false">IF(U798="","",DATE(YEAR(IF(B798="",A798,B798)),MONTH(IF(B798="",A798,B798)),1))</f>
        <v/>
      </c>
      <c r="Y798" s="15" t="str">
        <f aca="false">IF(U798="","",N($C$3)+SUM($U$7:U798))</f>
        <v/>
      </c>
      <c r="Z798" s="15" t="str">
        <f aca="false">IF(Y798="","",Y798-MAX(N($C$3),MAX($Y$7:Y798)))</f>
        <v/>
      </c>
      <c r="AA798" s="13" t="str">
        <f aca="false">IF(U798="","",IF(U798&gt;0,"Win",IF(U798&lt;0,"Loss","Scratch")))</f>
        <v/>
      </c>
      <c r="AB798" s="18" t="e">
        <f aca="false">IF(W798="",NA(),W798)</f>
        <v>#N/A</v>
      </c>
      <c r="AC798" s="19" t="e">
        <f aca="false">IF(W798="",NA(),Y798)</f>
        <v>#N/A</v>
      </c>
    </row>
    <row r="799" customFormat="false" ht="15" hidden="false" customHeight="false" outlineLevel="0" collapsed="false">
      <c r="A799" s="10"/>
      <c r="B799" s="10"/>
      <c r="C799" s="7"/>
      <c r="D799" s="7"/>
      <c r="E799" s="7"/>
      <c r="F799" s="7"/>
      <c r="G799" s="11"/>
      <c r="H799" s="12"/>
      <c r="I799" s="12"/>
      <c r="J799" s="12"/>
      <c r="K799" s="5"/>
      <c r="L799" s="5"/>
      <c r="M799" s="5"/>
      <c r="N799" s="7"/>
      <c r="O799" s="7"/>
      <c r="P799" s="13" t="str">
        <f aca="false">IF(C799="","",IF(ISNUMBER(SEARCH("JPY",C799)),100,10000))</f>
        <v/>
      </c>
      <c r="Q799" s="14" t="str">
        <f aca="false">IF(OR(C799="",H799="",J799=""),"",ROUND((J799-H799)*P799*IF(D799="Short",-1,1),1))</f>
        <v/>
      </c>
      <c r="R799" s="14" t="str">
        <f aca="false">IF(OR(C799="",H799="",I799=""),"",ROUND(ABS(H799-I799)*P799,1))</f>
        <v/>
      </c>
      <c r="S799" s="15" t="str">
        <f aca="false">IF(OR(R799="",G799="",K799=""),"",R799*K799*G799)</f>
        <v/>
      </c>
      <c r="T799" s="15" t="str">
        <f aca="false">IF(OR(Q799="",G799="",K799=""),"",Q799*K799*G799)</f>
        <v/>
      </c>
      <c r="U799" s="15" t="str">
        <f aca="false">IF(T799="","",T799+N(L799)-N(M799))</f>
        <v/>
      </c>
      <c r="V799" s="16" t="str">
        <f aca="false">IF(OR(U799="",N(S799)=0),"",U799/S799)</f>
        <v/>
      </c>
      <c r="W799" s="13" t="str">
        <f aca="false">IF(U799="","",COUNT($U$7:U799))</f>
        <v/>
      </c>
      <c r="X799" s="17" t="str">
        <f aca="false">IF(U799="","",DATE(YEAR(IF(B799="",A799,B799)),MONTH(IF(B799="",A799,B799)),1))</f>
        <v/>
      </c>
      <c r="Y799" s="15" t="str">
        <f aca="false">IF(U799="","",N($C$3)+SUM($U$7:U799))</f>
        <v/>
      </c>
      <c r="Z799" s="15" t="str">
        <f aca="false">IF(Y799="","",Y799-MAX(N($C$3),MAX($Y$7:Y799)))</f>
        <v/>
      </c>
      <c r="AA799" s="13" t="str">
        <f aca="false">IF(U799="","",IF(U799&gt;0,"Win",IF(U799&lt;0,"Loss","Scratch")))</f>
        <v/>
      </c>
      <c r="AB799" s="18" t="e">
        <f aca="false">IF(W799="",NA(),W799)</f>
        <v>#N/A</v>
      </c>
      <c r="AC799" s="19" t="e">
        <f aca="false">IF(W799="",NA(),Y799)</f>
        <v>#N/A</v>
      </c>
    </row>
    <row r="800" customFormat="false" ht="15" hidden="false" customHeight="false" outlineLevel="0" collapsed="false">
      <c r="A800" s="10"/>
      <c r="B800" s="10"/>
      <c r="C800" s="7"/>
      <c r="D800" s="7"/>
      <c r="E800" s="7"/>
      <c r="F800" s="7"/>
      <c r="G800" s="11"/>
      <c r="H800" s="12"/>
      <c r="I800" s="12"/>
      <c r="J800" s="12"/>
      <c r="K800" s="5"/>
      <c r="L800" s="5"/>
      <c r="M800" s="5"/>
      <c r="N800" s="7"/>
      <c r="O800" s="7"/>
      <c r="P800" s="13" t="str">
        <f aca="false">IF(C800="","",IF(ISNUMBER(SEARCH("JPY",C800)),100,10000))</f>
        <v/>
      </c>
      <c r="Q800" s="14" t="str">
        <f aca="false">IF(OR(C800="",H800="",J800=""),"",ROUND((J800-H800)*P800*IF(D800="Short",-1,1),1))</f>
        <v/>
      </c>
      <c r="R800" s="14" t="str">
        <f aca="false">IF(OR(C800="",H800="",I800=""),"",ROUND(ABS(H800-I800)*P800,1))</f>
        <v/>
      </c>
      <c r="S800" s="15" t="str">
        <f aca="false">IF(OR(R800="",G800="",K800=""),"",R800*K800*G800)</f>
        <v/>
      </c>
      <c r="T800" s="15" t="str">
        <f aca="false">IF(OR(Q800="",G800="",K800=""),"",Q800*K800*G800)</f>
        <v/>
      </c>
      <c r="U800" s="15" t="str">
        <f aca="false">IF(T800="","",T800+N(L800)-N(M800))</f>
        <v/>
      </c>
      <c r="V800" s="16" t="str">
        <f aca="false">IF(OR(U800="",N(S800)=0),"",U800/S800)</f>
        <v/>
      </c>
      <c r="W800" s="13" t="str">
        <f aca="false">IF(U800="","",COUNT($U$7:U800))</f>
        <v/>
      </c>
      <c r="X800" s="17" t="str">
        <f aca="false">IF(U800="","",DATE(YEAR(IF(B800="",A800,B800)),MONTH(IF(B800="",A800,B800)),1))</f>
        <v/>
      </c>
      <c r="Y800" s="15" t="str">
        <f aca="false">IF(U800="","",N($C$3)+SUM($U$7:U800))</f>
        <v/>
      </c>
      <c r="Z800" s="15" t="str">
        <f aca="false">IF(Y800="","",Y800-MAX(N($C$3),MAX($Y$7:Y800)))</f>
        <v/>
      </c>
      <c r="AA800" s="13" t="str">
        <f aca="false">IF(U800="","",IF(U800&gt;0,"Win",IF(U800&lt;0,"Loss","Scratch")))</f>
        <v/>
      </c>
      <c r="AB800" s="18" t="e">
        <f aca="false">IF(W800="",NA(),W800)</f>
        <v>#N/A</v>
      </c>
      <c r="AC800" s="19" t="e">
        <f aca="false">IF(W800="",NA(),Y800)</f>
        <v>#N/A</v>
      </c>
    </row>
    <row r="801" customFormat="false" ht="15" hidden="false" customHeight="false" outlineLevel="0" collapsed="false">
      <c r="A801" s="10"/>
      <c r="B801" s="10"/>
      <c r="C801" s="7"/>
      <c r="D801" s="7"/>
      <c r="E801" s="7"/>
      <c r="F801" s="7"/>
      <c r="G801" s="11"/>
      <c r="H801" s="12"/>
      <c r="I801" s="12"/>
      <c r="J801" s="12"/>
      <c r="K801" s="5"/>
      <c r="L801" s="5"/>
      <c r="M801" s="5"/>
      <c r="N801" s="7"/>
      <c r="O801" s="7"/>
      <c r="P801" s="13" t="str">
        <f aca="false">IF(C801="","",IF(ISNUMBER(SEARCH("JPY",C801)),100,10000))</f>
        <v/>
      </c>
      <c r="Q801" s="14" t="str">
        <f aca="false">IF(OR(C801="",H801="",J801=""),"",ROUND((J801-H801)*P801*IF(D801="Short",-1,1),1))</f>
        <v/>
      </c>
      <c r="R801" s="14" t="str">
        <f aca="false">IF(OR(C801="",H801="",I801=""),"",ROUND(ABS(H801-I801)*P801,1))</f>
        <v/>
      </c>
      <c r="S801" s="15" t="str">
        <f aca="false">IF(OR(R801="",G801="",K801=""),"",R801*K801*G801)</f>
        <v/>
      </c>
      <c r="T801" s="15" t="str">
        <f aca="false">IF(OR(Q801="",G801="",K801=""),"",Q801*K801*G801)</f>
        <v/>
      </c>
      <c r="U801" s="15" t="str">
        <f aca="false">IF(T801="","",T801+N(L801)-N(M801))</f>
        <v/>
      </c>
      <c r="V801" s="16" t="str">
        <f aca="false">IF(OR(U801="",N(S801)=0),"",U801/S801)</f>
        <v/>
      </c>
      <c r="W801" s="13" t="str">
        <f aca="false">IF(U801="","",COUNT($U$7:U801))</f>
        <v/>
      </c>
      <c r="X801" s="17" t="str">
        <f aca="false">IF(U801="","",DATE(YEAR(IF(B801="",A801,B801)),MONTH(IF(B801="",A801,B801)),1))</f>
        <v/>
      </c>
      <c r="Y801" s="15" t="str">
        <f aca="false">IF(U801="","",N($C$3)+SUM($U$7:U801))</f>
        <v/>
      </c>
      <c r="Z801" s="15" t="str">
        <f aca="false">IF(Y801="","",Y801-MAX(N($C$3),MAX($Y$7:Y801)))</f>
        <v/>
      </c>
      <c r="AA801" s="13" t="str">
        <f aca="false">IF(U801="","",IF(U801&gt;0,"Win",IF(U801&lt;0,"Loss","Scratch")))</f>
        <v/>
      </c>
      <c r="AB801" s="18" t="e">
        <f aca="false">IF(W801="",NA(),W801)</f>
        <v>#N/A</v>
      </c>
      <c r="AC801" s="19" t="e">
        <f aca="false">IF(W801="",NA(),Y801)</f>
        <v>#N/A</v>
      </c>
    </row>
    <row r="802" customFormat="false" ht="15" hidden="false" customHeight="false" outlineLevel="0" collapsed="false">
      <c r="A802" s="10"/>
      <c r="B802" s="10"/>
      <c r="C802" s="7"/>
      <c r="D802" s="7"/>
      <c r="E802" s="7"/>
      <c r="F802" s="7"/>
      <c r="G802" s="11"/>
      <c r="H802" s="12"/>
      <c r="I802" s="12"/>
      <c r="J802" s="12"/>
      <c r="K802" s="5"/>
      <c r="L802" s="5"/>
      <c r="M802" s="5"/>
      <c r="N802" s="7"/>
      <c r="O802" s="7"/>
      <c r="P802" s="13" t="str">
        <f aca="false">IF(C802="","",IF(ISNUMBER(SEARCH("JPY",C802)),100,10000))</f>
        <v/>
      </c>
      <c r="Q802" s="14" t="str">
        <f aca="false">IF(OR(C802="",H802="",J802=""),"",ROUND((J802-H802)*P802*IF(D802="Short",-1,1),1))</f>
        <v/>
      </c>
      <c r="R802" s="14" t="str">
        <f aca="false">IF(OR(C802="",H802="",I802=""),"",ROUND(ABS(H802-I802)*P802,1))</f>
        <v/>
      </c>
      <c r="S802" s="15" t="str">
        <f aca="false">IF(OR(R802="",G802="",K802=""),"",R802*K802*G802)</f>
        <v/>
      </c>
      <c r="T802" s="15" t="str">
        <f aca="false">IF(OR(Q802="",G802="",K802=""),"",Q802*K802*G802)</f>
        <v/>
      </c>
      <c r="U802" s="15" t="str">
        <f aca="false">IF(T802="","",T802+N(L802)-N(M802))</f>
        <v/>
      </c>
      <c r="V802" s="16" t="str">
        <f aca="false">IF(OR(U802="",N(S802)=0),"",U802/S802)</f>
        <v/>
      </c>
      <c r="W802" s="13" t="str">
        <f aca="false">IF(U802="","",COUNT($U$7:U802))</f>
        <v/>
      </c>
      <c r="X802" s="17" t="str">
        <f aca="false">IF(U802="","",DATE(YEAR(IF(B802="",A802,B802)),MONTH(IF(B802="",A802,B802)),1))</f>
        <v/>
      </c>
      <c r="Y802" s="15" t="str">
        <f aca="false">IF(U802="","",N($C$3)+SUM($U$7:U802))</f>
        <v/>
      </c>
      <c r="Z802" s="15" t="str">
        <f aca="false">IF(Y802="","",Y802-MAX(N($C$3),MAX($Y$7:Y802)))</f>
        <v/>
      </c>
      <c r="AA802" s="13" t="str">
        <f aca="false">IF(U802="","",IF(U802&gt;0,"Win",IF(U802&lt;0,"Loss","Scratch")))</f>
        <v/>
      </c>
      <c r="AB802" s="18" t="e">
        <f aca="false">IF(W802="",NA(),W802)</f>
        <v>#N/A</v>
      </c>
      <c r="AC802" s="19" t="e">
        <f aca="false">IF(W802="",NA(),Y802)</f>
        <v>#N/A</v>
      </c>
    </row>
    <row r="803" customFormat="false" ht="15" hidden="false" customHeight="false" outlineLevel="0" collapsed="false">
      <c r="A803" s="10"/>
      <c r="B803" s="10"/>
      <c r="C803" s="7"/>
      <c r="D803" s="7"/>
      <c r="E803" s="7"/>
      <c r="F803" s="7"/>
      <c r="G803" s="11"/>
      <c r="H803" s="12"/>
      <c r="I803" s="12"/>
      <c r="J803" s="12"/>
      <c r="K803" s="5"/>
      <c r="L803" s="5"/>
      <c r="M803" s="5"/>
      <c r="N803" s="7"/>
      <c r="O803" s="7"/>
      <c r="P803" s="13" t="str">
        <f aca="false">IF(C803="","",IF(ISNUMBER(SEARCH("JPY",C803)),100,10000))</f>
        <v/>
      </c>
      <c r="Q803" s="14" t="str">
        <f aca="false">IF(OR(C803="",H803="",J803=""),"",ROUND((J803-H803)*P803*IF(D803="Short",-1,1),1))</f>
        <v/>
      </c>
      <c r="R803" s="14" t="str">
        <f aca="false">IF(OR(C803="",H803="",I803=""),"",ROUND(ABS(H803-I803)*P803,1))</f>
        <v/>
      </c>
      <c r="S803" s="15" t="str">
        <f aca="false">IF(OR(R803="",G803="",K803=""),"",R803*K803*G803)</f>
        <v/>
      </c>
      <c r="T803" s="15" t="str">
        <f aca="false">IF(OR(Q803="",G803="",K803=""),"",Q803*K803*G803)</f>
        <v/>
      </c>
      <c r="U803" s="15" t="str">
        <f aca="false">IF(T803="","",T803+N(L803)-N(M803))</f>
        <v/>
      </c>
      <c r="V803" s="16" t="str">
        <f aca="false">IF(OR(U803="",N(S803)=0),"",U803/S803)</f>
        <v/>
      </c>
      <c r="W803" s="13" t="str">
        <f aca="false">IF(U803="","",COUNT($U$7:U803))</f>
        <v/>
      </c>
      <c r="X803" s="17" t="str">
        <f aca="false">IF(U803="","",DATE(YEAR(IF(B803="",A803,B803)),MONTH(IF(B803="",A803,B803)),1))</f>
        <v/>
      </c>
      <c r="Y803" s="15" t="str">
        <f aca="false">IF(U803="","",N($C$3)+SUM($U$7:U803))</f>
        <v/>
      </c>
      <c r="Z803" s="15" t="str">
        <f aca="false">IF(Y803="","",Y803-MAX(N($C$3),MAX($Y$7:Y803)))</f>
        <v/>
      </c>
      <c r="AA803" s="13" t="str">
        <f aca="false">IF(U803="","",IF(U803&gt;0,"Win",IF(U803&lt;0,"Loss","Scratch")))</f>
        <v/>
      </c>
      <c r="AB803" s="18" t="e">
        <f aca="false">IF(W803="",NA(),W803)</f>
        <v>#N/A</v>
      </c>
      <c r="AC803" s="19" t="e">
        <f aca="false">IF(W803="",NA(),Y803)</f>
        <v>#N/A</v>
      </c>
    </row>
    <row r="804" customFormat="false" ht="15" hidden="false" customHeight="false" outlineLevel="0" collapsed="false">
      <c r="A804" s="10"/>
      <c r="B804" s="10"/>
      <c r="C804" s="7"/>
      <c r="D804" s="7"/>
      <c r="E804" s="7"/>
      <c r="F804" s="7"/>
      <c r="G804" s="11"/>
      <c r="H804" s="12"/>
      <c r="I804" s="12"/>
      <c r="J804" s="12"/>
      <c r="K804" s="5"/>
      <c r="L804" s="5"/>
      <c r="M804" s="5"/>
      <c r="N804" s="7"/>
      <c r="O804" s="7"/>
      <c r="P804" s="13" t="str">
        <f aca="false">IF(C804="","",IF(ISNUMBER(SEARCH("JPY",C804)),100,10000))</f>
        <v/>
      </c>
      <c r="Q804" s="14" t="str">
        <f aca="false">IF(OR(C804="",H804="",J804=""),"",ROUND((J804-H804)*P804*IF(D804="Short",-1,1),1))</f>
        <v/>
      </c>
      <c r="R804" s="14" t="str">
        <f aca="false">IF(OR(C804="",H804="",I804=""),"",ROUND(ABS(H804-I804)*P804,1))</f>
        <v/>
      </c>
      <c r="S804" s="15" t="str">
        <f aca="false">IF(OR(R804="",G804="",K804=""),"",R804*K804*G804)</f>
        <v/>
      </c>
      <c r="T804" s="15" t="str">
        <f aca="false">IF(OR(Q804="",G804="",K804=""),"",Q804*K804*G804)</f>
        <v/>
      </c>
      <c r="U804" s="15" t="str">
        <f aca="false">IF(T804="","",T804+N(L804)-N(M804))</f>
        <v/>
      </c>
      <c r="V804" s="16" t="str">
        <f aca="false">IF(OR(U804="",N(S804)=0),"",U804/S804)</f>
        <v/>
      </c>
      <c r="W804" s="13" t="str">
        <f aca="false">IF(U804="","",COUNT($U$7:U804))</f>
        <v/>
      </c>
      <c r="X804" s="17" t="str">
        <f aca="false">IF(U804="","",DATE(YEAR(IF(B804="",A804,B804)),MONTH(IF(B804="",A804,B804)),1))</f>
        <v/>
      </c>
      <c r="Y804" s="15" t="str">
        <f aca="false">IF(U804="","",N($C$3)+SUM($U$7:U804))</f>
        <v/>
      </c>
      <c r="Z804" s="15" t="str">
        <f aca="false">IF(Y804="","",Y804-MAX(N($C$3),MAX($Y$7:Y804)))</f>
        <v/>
      </c>
      <c r="AA804" s="13" t="str">
        <f aca="false">IF(U804="","",IF(U804&gt;0,"Win",IF(U804&lt;0,"Loss","Scratch")))</f>
        <v/>
      </c>
      <c r="AB804" s="18" t="e">
        <f aca="false">IF(W804="",NA(),W804)</f>
        <v>#N/A</v>
      </c>
      <c r="AC804" s="19" t="e">
        <f aca="false">IF(W804="",NA(),Y804)</f>
        <v>#N/A</v>
      </c>
    </row>
    <row r="805" customFormat="false" ht="15" hidden="false" customHeight="false" outlineLevel="0" collapsed="false">
      <c r="A805" s="10"/>
      <c r="B805" s="10"/>
      <c r="C805" s="7"/>
      <c r="D805" s="7"/>
      <c r="E805" s="7"/>
      <c r="F805" s="7"/>
      <c r="G805" s="11"/>
      <c r="H805" s="12"/>
      <c r="I805" s="12"/>
      <c r="J805" s="12"/>
      <c r="K805" s="5"/>
      <c r="L805" s="5"/>
      <c r="M805" s="5"/>
      <c r="N805" s="7"/>
      <c r="O805" s="7"/>
      <c r="P805" s="13" t="str">
        <f aca="false">IF(C805="","",IF(ISNUMBER(SEARCH("JPY",C805)),100,10000))</f>
        <v/>
      </c>
      <c r="Q805" s="14" t="str">
        <f aca="false">IF(OR(C805="",H805="",J805=""),"",ROUND((J805-H805)*P805*IF(D805="Short",-1,1),1))</f>
        <v/>
      </c>
      <c r="R805" s="14" t="str">
        <f aca="false">IF(OR(C805="",H805="",I805=""),"",ROUND(ABS(H805-I805)*P805,1))</f>
        <v/>
      </c>
      <c r="S805" s="15" t="str">
        <f aca="false">IF(OR(R805="",G805="",K805=""),"",R805*K805*G805)</f>
        <v/>
      </c>
      <c r="T805" s="15" t="str">
        <f aca="false">IF(OR(Q805="",G805="",K805=""),"",Q805*K805*G805)</f>
        <v/>
      </c>
      <c r="U805" s="15" t="str">
        <f aca="false">IF(T805="","",T805+N(L805)-N(M805))</f>
        <v/>
      </c>
      <c r="V805" s="16" t="str">
        <f aca="false">IF(OR(U805="",N(S805)=0),"",U805/S805)</f>
        <v/>
      </c>
      <c r="W805" s="13" t="str">
        <f aca="false">IF(U805="","",COUNT($U$7:U805))</f>
        <v/>
      </c>
      <c r="X805" s="17" t="str">
        <f aca="false">IF(U805="","",DATE(YEAR(IF(B805="",A805,B805)),MONTH(IF(B805="",A805,B805)),1))</f>
        <v/>
      </c>
      <c r="Y805" s="15" t="str">
        <f aca="false">IF(U805="","",N($C$3)+SUM($U$7:U805))</f>
        <v/>
      </c>
      <c r="Z805" s="15" t="str">
        <f aca="false">IF(Y805="","",Y805-MAX(N($C$3),MAX($Y$7:Y805)))</f>
        <v/>
      </c>
      <c r="AA805" s="13" t="str">
        <f aca="false">IF(U805="","",IF(U805&gt;0,"Win",IF(U805&lt;0,"Loss","Scratch")))</f>
        <v/>
      </c>
      <c r="AB805" s="18" t="e">
        <f aca="false">IF(W805="",NA(),W805)</f>
        <v>#N/A</v>
      </c>
      <c r="AC805" s="19" t="e">
        <f aca="false">IF(W805="",NA(),Y805)</f>
        <v>#N/A</v>
      </c>
    </row>
    <row r="806" customFormat="false" ht="15" hidden="false" customHeight="false" outlineLevel="0" collapsed="false">
      <c r="A806" s="10"/>
      <c r="B806" s="10"/>
      <c r="C806" s="7"/>
      <c r="D806" s="7"/>
      <c r="E806" s="7"/>
      <c r="F806" s="7"/>
      <c r="G806" s="11"/>
      <c r="H806" s="12"/>
      <c r="I806" s="12"/>
      <c r="J806" s="12"/>
      <c r="K806" s="5"/>
      <c r="L806" s="5"/>
      <c r="M806" s="5"/>
      <c r="N806" s="7"/>
      <c r="O806" s="7"/>
      <c r="P806" s="13" t="str">
        <f aca="false">IF(C806="","",IF(ISNUMBER(SEARCH("JPY",C806)),100,10000))</f>
        <v/>
      </c>
      <c r="Q806" s="14" t="str">
        <f aca="false">IF(OR(C806="",H806="",J806=""),"",ROUND((J806-H806)*P806*IF(D806="Short",-1,1),1))</f>
        <v/>
      </c>
      <c r="R806" s="14" t="str">
        <f aca="false">IF(OR(C806="",H806="",I806=""),"",ROUND(ABS(H806-I806)*P806,1))</f>
        <v/>
      </c>
      <c r="S806" s="15" t="str">
        <f aca="false">IF(OR(R806="",G806="",K806=""),"",R806*K806*G806)</f>
        <v/>
      </c>
      <c r="T806" s="15" t="str">
        <f aca="false">IF(OR(Q806="",G806="",K806=""),"",Q806*K806*G806)</f>
        <v/>
      </c>
      <c r="U806" s="15" t="str">
        <f aca="false">IF(T806="","",T806+N(L806)-N(M806))</f>
        <v/>
      </c>
      <c r="V806" s="16" t="str">
        <f aca="false">IF(OR(U806="",N(S806)=0),"",U806/S806)</f>
        <v/>
      </c>
      <c r="W806" s="13" t="str">
        <f aca="false">IF(U806="","",COUNT($U$7:U806))</f>
        <v/>
      </c>
      <c r="X806" s="17" t="str">
        <f aca="false">IF(U806="","",DATE(YEAR(IF(B806="",A806,B806)),MONTH(IF(B806="",A806,B806)),1))</f>
        <v/>
      </c>
      <c r="Y806" s="15" t="str">
        <f aca="false">IF(U806="","",N($C$3)+SUM($U$7:U806))</f>
        <v/>
      </c>
      <c r="Z806" s="15" t="str">
        <f aca="false">IF(Y806="","",Y806-MAX(N($C$3),MAX($Y$7:Y806)))</f>
        <v/>
      </c>
      <c r="AA806" s="13" t="str">
        <f aca="false">IF(U806="","",IF(U806&gt;0,"Win",IF(U806&lt;0,"Loss","Scratch")))</f>
        <v/>
      </c>
      <c r="AB806" s="18" t="e">
        <f aca="false">IF(W806="",NA(),W806)</f>
        <v>#N/A</v>
      </c>
      <c r="AC806" s="19" t="e">
        <f aca="false">IF(W806="",NA(),Y806)</f>
        <v>#N/A</v>
      </c>
    </row>
    <row r="807" customFormat="false" ht="15" hidden="false" customHeight="false" outlineLevel="0" collapsed="false">
      <c r="A807" s="10"/>
      <c r="B807" s="10"/>
      <c r="C807" s="7"/>
      <c r="D807" s="7"/>
      <c r="E807" s="7"/>
      <c r="F807" s="7"/>
      <c r="G807" s="11"/>
      <c r="H807" s="12"/>
      <c r="I807" s="12"/>
      <c r="J807" s="12"/>
      <c r="K807" s="5"/>
      <c r="L807" s="5"/>
      <c r="M807" s="5"/>
      <c r="N807" s="7"/>
      <c r="O807" s="7"/>
      <c r="P807" s="13" t="str">
        <f aca="false">IF(C807="","",IF(ISNUMBER(SEARCH("JPY",C807)),100,10000))</f>
        <v/>
      </c>
      <c r="Q807" s="14" t="str">
        <f aca="false">IF(OR(C807="",H807="",J807=""),"",ROUND((J807-H807)*P807*IF(D807="Short",-1,1),1))</f>
        <v/>
      </c>
      <c r="R807" s="14" t="str">
        <f aca="false">IF(OR(C807="",H807="",I807=""),"",ROUND(ABS(H807-I807)*P807,1))</f>
        <v/>
      </c>
      <c r="S807" s="15" t="str">
        <f aca="false">IF(OR(R807="",G807="",K807=""),"",R807*K807*G807)</f>
        <v/>
      </c>
      <c r="T807" s="15" t="str">
        <f aca="false">IF(OR(Q807="",G807="",K807=""),"",Q807*K807*G807)</f>
        <v/>
      </c>
      <c r="U807" s="15" t="str">
        <f aca="false">IF(T807="","",T807+N(L807)-N(M807))</f>
        <v/>
      </c>
      <c r="V807" s="16" t="str">
        <f aca="false">IF(OR(U807="",N(S807)=0),"",U807/S807)</f>
        <v/>
      </c>
      <c r="W807" s="13" t="str">
        <f aca="false">IF(U807="","",COUNT($U$7:U807))</f>
        <v/>
      </c>
      <c r="X807" s="17" t="str">
        <f aca="false">IF(U807="","",DATE(YEAR(IF(B807="",A807,B807)),MONTH(IF(B807="",A807,B807)),1))</f>
        <v/>
      </c>
      <c r="Y807" s="15" t="str">
        <f aca="false">IF(U807="","",N($C$3)+SUM($U$7:U807))</f>
        <v/>
      </c>
      <c r="Z807" s="15" t="str">
        <f aca="false">IF(Y807="","",Y807-MAX(N($C$3),MAX($Y$7:Y807)))</f>
        <v/>
      </c>
      <c r="AA807" s="13" t="str">
        <f aca="false">IF(U807="","",IF(U807&gt;0,"Win",IF(U807&lt;0,"Loss","Scratch")))</f>
        <v/>
      </c>
      <c r="AB807" s="18" t="e">
        <f aca="false">IF(W807="",NA(),W807)</f>
        <v>#N/A</v>
      </c>
      <c r="AC807" s="19" t="e">
        <f aca="false">IF(W807="",NA(),Y807)</f>
        <v>#N/A</v>
      </c>
    </row>
    <row r="808" customFormat="false" ht="15" hidden="false" customHeight="false" outlineLevel="0" collapsed="false">
      <c r="A808" s="10"/>
      <c r="B808" s="10"/>
      <c r="C808" s="7"/>
      <c r="D808" s="7"/>
      <c r="E808" s="7"/>
      <c r="F808" s="7"/>
      <c r="G808" s="11"/>
      <c r="H808" s="12"/>
      <c r="I808" s="12"/>
      <c r="J808" s="12"/>
      <c r="K808" s="5"/>
      <c r="L808" s="5"/>
      <c r="M808" s="5"/>
      <c r="N808" s="7"/>
      <c r="O808" s="7"/>
      <c r="P808" s="13" t="str">
        <f aca="false">IF(C808="","",IF(ISNUMBER(SEARCH("JPY",C808)),100,10000))</f>
        <v/>
      </c>
      <c r="Q808" s="14" t="str">
        <f aca="false">IF(OR(C808="",H808="",J808=""),"",ROUND((J808-H808)*P808*IF(D808="Short",-1,1),1))</f>
        <v/>
      </c>
      <c r="R808" s="14" t="str">
        <f aca="false">IF(OR(C808="",H808="",I808=""),"",ROUND(ABS(H808-I808)*P808,1))</f>
        <v/>
      </c>
      <c r="S808" s="15" t="str">
        <f aca="false">IF(OR(R808="",G808="",K808=""),"",R808*K808*G808)</f>
        <v/>
      </c>
      <c r="T808" s="15" t="str">
        <f aca="false">IF(OR(Q808="",G808="",K808=""),"",Q808*K808*G808)</f>
        <v/>
      </c>
      <c r="U808" s="15" t="str">
        <f aca="false">IF(T808="","",T808+N(L808)-N(M808))</f>
        <v/>
      </c>
      <c r="V808" s="16" t="str">
        <f aca="false">IF(OR(U808="",N(S808)=0),"",U808/S808)</f>
        <v/>
      </c>
      <c r="W808" s="13" t="str">
        <f aca="false">IF(U808="","",COUNT($U$7:U808))</f>
        <v/>
      </c>
      <c r="X808" s="17" t="str">
        <f aca="false">IF(U808="","",DATE(YEAR(IF(B808="",A808,B808)),MONTH(IF(B808="",A808,B808)),1))</f>
        <v/>
      </c>
      <c r="Y808" s="15" t="str">
        <f aca="false">IF(U808="","",N($C$3)+SUM($U$7:U808))</f>
        <v/>
      </c>
      <c r="Z808" s="15" t="str">
        <f aca="false">IF(Y808="","",Y808-MAX(N($C$3),MAX($Y$7:Y808)))</f>
        <v/>
      </c>
      <c r="AA808" s="13" t="str">
        <f aca="false">IF(U808="","",IF(U808&gt;0,"Win",IF(U808&lt;0,"Loss","Scratch")))</f>
        <v/>
      </c>
      <c r="AB808" s="18" t="e">
        <f aca="false">IF(W808="",NA(),W808)</f>
        <v>#N/A</v>
      </c>
      <c r="AC808" s="19" t="e">
        <f aca="false">IF(W808="",NA(),Y808)</f>
        <v>#N/A</v>
      </c>
    </row>
    <row r="809" customFormat="false" ht="15" hidden="false" customHeight="false" outlineLevel="0" collapsed="false">
      <c r="A809" s="10"/>
      <c r="B809" s="10"/>
      <c r="C809" s="7"/>
      <c r="D809" s="7"/>
      <c r="E809" s="7"/>
      <c r="F809" s="7"/>
      <c r="G809" s="11"/>
      <c r="H809" s="12"/>
      <c r="I809" s="12"/>
      <c r="J809" s="12"/>
      <c r="K809" s="5"/>
      <c r="L809" s="5"/>
      <c r="M809" s="5"/>
      <c r="N809" s="7"/>
      <c r="O809" s="7"/>
      <c r="P809" s="13" t="str">
        <f aca="false">IF(C809="","",IF(ISNUMBER(SEARCH("JPY",C809)),100,10000))</f>
        <v/>
      </c>
      <c r="Q809" s="14" t="str">
        <f aca="false">IF(OR(C809="",H809="",J809=""),"",ROUND((J809-H809)*P809*IF(D809="Short",-1,1),1))</f>
        <v/>
      </c>
      <c r="R809" s="14" t="str">
        <f aca="false">IF(OR(C809="",H809="",I809=""),"",ROUND(ABS(H809-I809)*P809,1))</f>
        <v/>
      </c>
      <c r="S809" s="15" t="str">
        <f aca="false">IF(OR(R809="",G809="",K809=""),"",R809*K809*G809)</f>
        <v/>
      </c>
      <c r="T809" s="15" t="str">
        <f aca="false">IF(OR(Q809="",G809="",K809=""),"",Q809*K809*G809)</f>
        <v/>
      </c>
      <c r="U809" s="15" t="str">
        <f aca="false">IF(T809="","",T809+N(L809)-N(M809))</f>
        <v/>
      </c>
      <c r="V809" s="16" t="str">
        <f aca="false">IF(OR(U809="",N(S809)=0),"",U809/S809)</f>
        <v/>
      </c>
      <c r="W809" s="13" t="str">
        <f aca="false">IF(U809="","",COUNT($U$7:U809))</f>
        <v/>
      </c>
      <c r="X809" s="17" t="str">
        <f aca="false">IF(U809="","",DATE(YEAR(IF(B809="",A809,B809)),MONTH(IF(B809="",A809,B809)),1))</f>
        <v/>
      </c>
      <c r="Y809" s="15" t="str">
        <f aca="false">IF(U809="","",N($C$3)+SUM($U$7:U809))</f>
        <v/>
      </c>
      <c r="Z809" s="15" t="str">
        <f aca="false">IF(Y809="","",Y809-MAX(N($C$3),MAX($Y$7:Y809)))</f>
        <v/>
      </c>
      <c r="AA809" s="13" t="str">
        <f aca="false">IF(U809="","",IF(U809&gt;0,"Win",IF(U809&lt;0,"Loss","Scratch")))</f>
        <v/>
      </c>
      <c r="AB809" s="18" t="e">
        <f aca="false">IF(W809="",NA(),W809)</f>
        <v>#N/A</v>
      </c>
      <c r="AC809" s="19" t="e">
        <f aca="false">IF(W809="",NA(),Y809)</f>
        <v>#N/A</v>
      </c>
    </row>
    <row r="810" customFormat="false" ht="15" hidden="false" customHeight="false" outlineLevel="0" collapsed="false">
      <c r="A810" s="10"/>
      <c r="B810" s="10"/>
      <c r="C810" s="7"/>
      <c r="D810" s="7"/>
      <c r="E810" s="7"/>
      <c r="F810" s="7"/>
      <c r="G810" s="11"/>
      <c r="H810" s="12"/>
      <c r="I810" s="12"/>
      <c r="J810" s="12"/>
      <c r="K810" s="5"/>
      <c r="L810" s="5"/>
      <c r="M810" s="5"/>
      <c r="N810" s="7"/>
      <c r="O810" s="7"/>
      <c r="P810" s="13" t="str">
        <f aca="false">IF(C810="","",IF(ISNUMBER(SEARCH("JPY",C810)),100,10000))</f>
        <v/>
      </c>
      <c r="Q810" s="14" t="str">
        <f aca="false">IF(OR(C810="",H810="",J810=""),"",ROUND((J810-H810)*P810*IF(D810="Short",-1,1),1))</f>
        <v/>
      </c>
      <c r="R810" s="14" t="str">
        <f aca="false">IF(OR(C810="",H810="",I810=""),"",ROUND(ABS(H810-I810)*P810,1))</f>
        <v/>
      </c>
      <c r="S810" s="15" t="str">
        <f aca="false">IF(OR(R810="",G810="",K810=""),"",R810*K810*G810)</f>
        <v/>
      </c>
      <c r="T810" s="15" t="str">
        <f aca="false">IF(OR(Q810="",G810="",K810=""),"",Q810*K810*G810)</f>
        <v/>
      </c>
      <c r="U810" s="15" t="str">
        <f aca="false">IF(T810="","",T810+N(L810)-N(M810))</f>
        <v/>
      </c>
      <c r="V810" s="16" t="str">
        <f aca="false">IF(OR(U810="",N(S810)=0),"",U810/S810)</f>
        <v/>
      </c>
      <c r="W810" s="13" t="str">
        <f aca="false">IF(U810="","",COUNT($U$7:U810))</f>
        <v/>
      </c>
      <c r="X810" s="17" t="str">
        <f aca="false">IF(U810="","",DATE(YEAR(IF(B810="",A810,B810)),MONTH(IF(B810="",A810,B810)),1))</f>
        <v/>
      </c>
      <c r="Y810" s="15" t="str">
        <f aca="false">IF(U810="","",N($C$3)+SUM($U$7:U810))</f>
        <v/>
      </c>
      <c r="Z810" s="15" t="str">
        <f aca="false">IF(Y810="","",Y810-MAX(N($C$3),MAX($Y$7:Y810)))</f>
        <v/>
      </c>
      <c r="AA810" s="13" t="str">
        <f aca="false">IF(U810="","",IF(U810&gt;0,"Win",IF(U810&lt;0,"Loss","Scratch")))</f>
        <v/>
      </c>
      <c r="AB810" s="18" t="e">
        <f aca="false">IF(W810="",NA(),W810)</f>
        <v>#N/A</v>
      </c>
      <c r="AC810" s="19" t="e">
        <f aca="false">IF(W810="",NA(),Y810)</f>
        <v>#N/A</v>
      </c>
    </row>
    <row r="811" customFormat="false" ht="15" hidden="false" customHeight="false" outlineLevel="0" collapsed="false">
      <c r="A811" s="10"/>
      <c r="B811" s="10"/>
      <c r="C811" s="7"/>
      <c r="D811" s="7"/>
      <c r="E811" s="7"/>
      <c r="F811" s="7"/>
      <c r="G811" s="11"/>
      <c r="H811" s="12"/>
      <c r="I811" s="12"/>
      <c r="J811" s="12"/>
      <c r="K811" s="5"/>
      <c r="L811" s="5"/>
      <c r="M811" s="5"/>
      <c r="N811" s="7"/>
      <c r="O811" s="7"/>
      <c r="P811" s="13" t="str">
        <f aca="false">IF(C811="","",IF(ISNUMBER(SEARCH("JPY",C811)),100,10000))</f>
        <v/>
      </c>
      <c r="Q811" s="14" t="str">
        <f aca="false">IF(OR(C811="",H811="",J811=""),"",ROUND((J811-H811)*P811*IF(D811="Short",-1,1),1))</f>
        <v/>
      </c>
      <c r="R811" s="14" t="str">
        <f aca="false">IF(OR(C811="",H811="",I811=""),"",ROUND(ABS(H811-I811)*P811,1))</f>
        <v/>
      </c>
      <c r="S811" s="15" t="str">
        <f aca="false">IF(OR(R811="",G811="",K811=""),"",R811*K811*G811)</f>
        <v/>
      </c>
      <c r="T811" s="15" t="str">
        <f aca="false">IF(OR(Q811="",G811="",K811=""),"",Q811*K811*G811)</f>
        <v/>
      </c>
      <c r="U811" s="15" t="str">
        <f aca="false">IF(T811="","",T811+N(L811)-N(M811))</f>
        <v/>
      </c>
      <c r="V811" s="16" t="str">
        <f aca="false">IF(OR(U811="",N(S811)=0),"",U811/S811)</f>
        <v/>
      </c>
      <c r="W811" s="13" t="str">
        <f aca="false">IF(U811="","",COUNT($U$7:U811))</f>
        <v/>
      </c>
      <c r="X811" s="17" t="str">
        <f aca="false">IF(U811="","",DATE(YEAR(IF(B811="",A811,B811)),MONTH(IF(B811="",A811,B811)),1))</f>
        <v/>
      </c>
      <c r="Y811" s="15" t="str">
        <f aca="false">IF(U811="","",N($C$3)+SUM($U$7:U811))</f>
        <v/>
      </c>
      <c r="Z811" s="15" t="str">
        <f aca="false">IF(Y811="","",Y811-MAX(N($C$3),MAX($Y$7:Y811)))</f>
        <v/>
      </c>
      <c r="AA811" s="13" t="str">
        <f aca="false">IF(U811="","",IF(U811&gt;0,"Win",IF(U811&lt;0,"Loss","Scratch")))</f>
        <v/>
      </c>
      <c r="AB811" s="18" t="e">
        <f aca="false">IF(W811="",NA(),W811)</f>
        <v>#N/A</v>
      </c>
      <c r="AC811" s="19" t="e">
        <f aca="false">IF(W811="",NA(),Y811)</f>
        <v>#N/A</v>
      </c>
    </row>
    <row r="812" customFormat="false" ht="15" hidden="false" customHeight="false" outlineLevel="0" collapsed="false">
      <c r="A812" s="10"/>
      <c r="B812" s="10"/>
      <c r="C812" s="7"/>
      <c r="D812" s="7"/>
      <c r="E812" s="7"/>
      <c r="F812" s="7"/>
      <c r="G812" s="11"/>
      <c r="H812" s="12"/>
      <c r="I812" s="12"/>
      <c r="J812" s="12"/>
      <c r="K812" s="5"/>
      <c r="L812" s="5"/>
      <c r="M812" s="5"/>
      <c r="N812" s="7"/>
      <c r="O812" s="7"/>
      <c r="P812" s="13" t="str">
        <f aca="false">IF(C812="","",IF(ISNUMBER(SEARCH("JPY",C812)),100,10000))</f>
        <v/>
      </c>
      <c r="Q812" s="14" t="str">
        <f aca="false">IF(OR(C812="",H812="",J812=""),"",ROUND((J812-H812)*P812*IF(D812="Short",-1,1),1))</f>
        <v/>
      </c>
      <c r="R812" s="14" t="str">
        <f aca="false">IF(OR(C812="",H812="",I812=""),"",ROUND(ABS(H812-I812)*P812,1))</f>
        <v/>
      </c>
      <c r="S812" s="15" t="str">
        <f aca="false">IF(OR(R812="",G812="",K812=""),"",R812*K812*G812)</f>
        <v/>
      </c>
      <c r="T812" s="15" t="str">
        <f aca="false">IF(OR(Q812="",G812="",K812=""),"",Q812*K812*G812)</f>
        <v/>
      </c>
      <c r="U812" s="15" t="str">
        <f aca="false">IF(T812="","",T812+N(L812)-N(M812))</f>
        <v/>
      </c>
      <c r="V812" s="16" t="str">
        <f aca="false">IF(OR(U812="",N(S812)=0),"",U812/S812)</f>
        <v/>
      </c>
      <c r="W812" s="13" t="str">
        <f aca="false">IF(U812="","",COUNT($U$7:U812))</f>
        <v/>
      </c>
      <c r="X812" s="17" t="str">
        <f aca="false">IF(U812="","",DATE(YEAR(IF(B812="",A812,B812)),MONTH(IF(B812="",A812,B812)),1))</f>
        <v/>
      </c>
      <c r="Y812" s="15" t="str">
        <f aca="false">IF(U812="","",N($C$3)+SUM($U$7:U812))</f>
        <v/>
      </c>
      <c r="Z812" s="15" t="str">
        <f aca="false">IF(Y812="","",Y812-MAX(N($C$3),MAX($Y$7:Y812)))</f>
        <v/>
      </c>
      <c r="AA812" s="13" t="str">
        <f aca="false">IF(U812="","",IF(U812&gt;0,"Win",IF(U812&lt;0,"Loss","Scratch")))</f>
        <v/>
      </c>
      <c r="AB812" s="18" t="e">
        <f aca="false">IF(W812="",NA(),W812)</f>
        <v>#N/A</v>
      </c>
      <c r="AC812" s="19" t="e">
        <f aca="false">IF(W812="",NA(),Y812)</f>
        <v>#N/A</v>
      </c>
    </row>
    <row r="813" customFormat="false" ht="15" hidden="false" customHeight="false" outlineLevel="0" collapsed="false">
      <c r="A813" s="10"/>
      <c r="B813" s="10"/>
      <c r="C813" s="7"/>
      <c r="D813" s="7"/>
      <c r="E813" s="7"/>
      <c r="F813" s="7"/>
      <c r="G813" s="11"/>
      <c r="H813" s="12"/>
      <c r="I813" s="12"/>
      <c r="J813" s="12"/>
      <c r="K813" s="5"/>
      <c r="L813" s="5"/>
      <c r="M813" s="5"/>
      <c r="N813" s="7"/>
      <c r="O813" s="7"/>
      <c r="P813" s="13" t="str">
        <f aca="false">IF(C813="","",IF(ISNUMBER(SEARCH("JPY",C813)),100,10000))</f>
        <v/>
      </c>
      <c r="Q813" s="14" t="str">
        <f aca="false">IF(OR(C813="",H813="",J813=""),"",ROUND((J813-H813)*P813*IF(D813="Short",-1,1),1))</f>
        <v/>
      </c>
      <c r="R813" s="14" t="str">
        <f aca="false">IF(OR(C813="",H813="",I813=""),"",ROUND(ABS(H813-I813)*P813,1))</f>
        <v/>
      </c>
      <c r="S813" s="15" t="str">
        <f aca="false">IF(OR(R813="",G813="",K813=""),"",R813*K813*G813)</f>
        <v/>
      </c>
      <c r="T813" s="15" t="str">
        <f aca="false">IF(OR(Q813="",G813="",K813=""),"",Q813*K813*G813)</f>
        <v/>
      </c>
      <c r="U813" s="15" t="str">
        <f aca="false">IF(T813="","",T813+N(L813)-N(M813))</f>
        <v/>
      </c>
      <c r="V813" s="16" t="str">
        <f aca="false">IF(OR(U813="",N(S813)=0),"",U813/S813)</f>
        <v/>
      </c>
      <c r="W813" s="13" t="str">
        <f aca="false">IF(U813="","",COUNT($U$7:U813))</f>
        <v/>
      </c>
      <c r="X813" s="17" t="str">
        <f aca="false">IF(U813="","",DATE(YEAR(IF(B813="",A813,B813)),MONTH(IF(B813="",A813,B813)),1))</f>
        <v/>
      </c>
      <c r="Y813" s="15" t="str">
        <f aca="false">IF(U813="","",N($C$3)+SUM($U$7:U813))</f>
        <v/>
      </c>
      <c r="Z813" s="15" t="str">
        <f aca="false">IF(Y813="","",Y813-MAX(N($C$3),MAX($Y$7:Y813)))</f>
        <v/>
      </c>
      <c r="AA813" s="13" t="str">
        <f aca="false">IF(U813="","",IF(U813&gt;0,"Win",IF(U813&lt;0,"Loss","Scratch")))</f>
        <v/>
      </c>
      <c r="AB813" s="18" t="e">
        <f aca="false">IF(W813="",NA(),W813)</f>
        <v>#N/A</v>
      </c>
      <c r="AC813" s="19" t="e">
        <f aca="false">IF(W813="",NA(),Y813)</f>
        <v>#N/A</v>
      </c>
    </row>
    <row r="814" customFormat="false" ht="15" hidden="false" customHeight="false" outlineLevel="0" collapsed="false">
      <c r="A814" s="10"/>
      <c r="B814" s="10"/>
      <c r="C814" s="7"/>
      <c r="D814" s="7"/>
      <c r="E814" s="7"/>
      <c r="F814" s="7"/>
      <c r="G814" s="11"/>
      <c r="H814" s="12"/>
      <c r="I814" s="12"/>
      <c r="J814" s="12"/>
      <c r="K814" s="5"/>
      <c r="L814" s="5"/>
      <c r="M814" s="5"/>
      <c r="N814" s="7"/>
      <c r="O814" s="7"/>
      <c r="P814" s="13" t="str">
        <f aca="false">IF(C814="","",IF(ISNUMBER(SEARCH("JPY",C814)),100,10000))</f>
        <v/>
      </c>
      <c r="Q814" s="14" t="str">
        <f aca="false">IF(OR(C814="",H814="",J814=""),"",ROUND((J814-H814)*P814*IF(D814="Short",-1,1),1))</f>
        <v/>
      </c>
      <c r="R814" s="14" t="str">
        <f aca="false">IF(OR(C814="",H814="",I814=""),"",ROUND(ABS(H814-I814)*P814,1))</f>
        <v/>
      </c>
      <c r="S814" s="15" t="str">
        <f aca="false">IF(OR(R814="",G814="",K814=""),"",R814*K814*G814)</f>
        <v/>
      </c>
      <c r="T814" s="15" t="str">
        <f aca="false">IF(OR(Q814="",G814="",K814=""),"",Q814*K814*G814)</f>
        <v/>
      </c>
      <c r="U814" s="15" t="str">
        <f aca="false">IF(T814="","",T814+N(L814)-N(M814))</f>
        <v/>
      </c>
      <c r="V814" s="16" t="str">
        <f aca="false">IF(OR(U814="",N(S814)=0),"",U814/S814)</f>
        <v/>
      </c>
      <c r="W814" s="13" t="str">
        <f aca="false">IF(U814="","",COUNT($U$7:U814))</f>
        <v/>
      </c>
      <c r="X814" s="17" t="str">
        <f aca="false">IF(U814="","",DATE(YEAR(IF(B814="",A814,B814)),MONTH(IF(B814="",A814,B814)),1))</f>
        <v/>
      </c>
      <c r="Y814" s="15" t="str">
        <f aca="false">IF(U814="","",N($C$3)+SUM($U$7:U814))</f>
        <v/>
      </c>
      <c r="Z814" s="15" t="str">
        <f aca="false">IF(Y814="","",Y814-MAX(N($C$3),MAX($Y$7:Y814)))</f>
        <v/>
      </c>
      <c r="AA814" s="13" t="str">
        <f aca="false">IF(U814="","",IF(U814&gt;0,"Win",IF(U814&lt;0,"Loss","Scratch")))</f>
        <v/>
      </c>
      <c r="AB814" s="18" t="e">
        <f aca="false">IF(W814="",NA(),W814)</f>
        <v>#N/A</v>
      </c>
      <c r="AC814" s="19" t="e">
        <f aca="false">IF(W814="",NA(),Y814)</f>
        <v>#N/A</v>
      </c>
    </row>
    <row r="815" customFormat="false" ht="15" hidden="false" customHeight="false" outlineLevel="0" collapsed="false">
      <c r="A815" s="10"/>
      <c r="B815" s="10"/>
      <c r="C815" s="7"/>
      <c r="D815" s="7"/>
      <c r="E815" s="7"/>
      <c r="F815" s="7"/>
      <c r="G815" s="11"/>
      <c r="H815" s="12"/>
      <c r="I815" s="12"/>
      <c r="J815" s="12"/>
      <c r="K815" s="5"/>
      <c r="L815" s="5"/>
      <c r="M815" s="5"/>
      <c r="N815" s="7"/>
      <c r="O815" s="7"/>
      <c r="P815" s="13" t="str">
        <f aca="false">IF(C815="","",IF(ISNUMBER(SEARCH("JPY",C815)),100,10000))</f>
        <v/>
      </c>
      <c r="Q815" s="14" t="str">
        <f aca="false">IF(OR(C815="",H815="",J815=""),"",ROUND((J815-H815)*P815*IF(D815="Short",-1,1),1))</f>
        <v/>
      </c>
      <c r="R815" s="14" t="str">
        <f aca="false">IF(OR(C815="",H815="",I815=""),"",ROUND(ABS(H815-I815)*P815,1))</f>
        <v/>
      </c>
      <c r="S815" s="15" t="str">
        <f aca="false">IF(OR(R815="",G815="",K815=""),"",R815*K815*G815)</f>
        <v/>
      </c>
      <c r="T815" s="15" t="str">
        <f aca="false">IF(OR(Q815="",G815="",K815=""),"",Q815*K815*G815)</f>
        <v/>
      </c>
      <c r="U815" s="15" t="str">
        <f aca="false">IF(T815="","",T815+N(L815)-N(M815))</f>
        <v/>
      </c>
      <c r="V815" s="16" t="str">
        <f aca="false">IF(OR(U815="",N(S815)=0),"",U815/S815)</f>
        <v/>
      </c>
      <c r="W815" s="13" t="str">
        <f aca="false">IF(U815="","",COUNT($U$7:U815))</f>
        <v/>
      </c>
      <c r="X815" s="17" t="str">
        <f aca="false">IF(U815="","",DATE(YEAR(IF(B815="",A815,B815)),MONTH(IF(B815="",A815,B815)),1))</f>
        <v/>
      </c>
      <c r="Y815" s="15" t="str">
        <f aca="false">IF(U815="","",N($C$3)+SUM($U$7:U815))</f>
        <v/>
      </c>
      <c r="Z815" s="15" t="str">
        <f aca="false">IF(Y815="","",Y815-MAX(N($C$3),MAX($Y$7:Y815)))</f>
        <v/>
      </c>
      <c r="AA815" s="13" t="str">
        <f aca="false">IF(U815="","",IF(U815&gt;0,"Win",IF(U815&lt;0,"Loss","Scratch")))</f>
        <v/>
      </c>
      <c r="AB815" s="18" t="e">
        <f aca="false">IF(W815="",NA(),W815)</f>
        <v>#N/A</v>
      </c>
      <c r="AC815" s="19" t="e">
        <f aca="false">IF(W815="",NA(),Y815)</f>
        <v>#N/A</v>
      </c>
    </row>
    <row r="816" customFormat="false" ht="15" hidden="false" customHeight="false" outlineLevel="0" collapsed="false">
      <c r="A816" s="10"/>
      <c r="B816" s="10"/>
      <c r="C816" s="7"/>
      <c r="D816" s="7"/>
      <c r="E816" s="7"/>
      <c r="F816" s="7"/>
      <c r="G816" s="11"/>
      <c r="H816" s="12"/>
      <c r="I816" s="12"/>
      <c r="J816" s="12"/>
      <c r="K816" s="5"/>
      <c r="L816" s="5"/>
      <c r="M816" s="5"/>
      <c r="N816" s="7"/>
      <c r="O816" s="7"/>
      <c r="P816" s="13" t="str">
        <f aca="false">IF(C816="","",IF(ISNUMBER(SEARCH("JPY",C816)),100,10000))</f>
        <v/>
      </c>
      <c r="Q816" s="14" t="str">
        <f aca="false">IF(OR(C816="",H816="",J816=""),"",ROUND((J816-H816)*P816*IF(D816="Short",-1,1),1))</f>
        <v/>
      </c>
      <c r="R816" s="14" t="str">
        <f aca="false">IF(OR(C816="",H816="",I816=""),"",ROUND(ABS(H816-I816)*P816,1))</f>
        <v/>
      </c>
      <c r="S816" s="15" t="str">
        <f aca="false">IF(OR(R816="",G816="",K816=""),"",R816*K816*G816)</f>
        <v/>
      </c>
      <c r="T816" s="15" t="str">
        <f aca="false">IF(OR(Q816="",G816="",K816=""),"",Q816*K816*G816)</f>
        <v/>
      </c>
      <c r="U816" s="15" t="str">
        <f aca="false">IF(T816="","",T816+N(L816)-N(M816))</f>
        <v/>
      </c>
      <c r="V816" s="16" t="str">
        <f aca="false">IF(OR(U816="",N(S816)=0),"",U816/S816)</f>
        <v/>
      </c>
      <c r="W816" s="13" t="str">
        <f aca="false">IF(U816="","",COUNT($U$7:U816))</f>
        <v/>
      </c>
      <c r="X816" s="17" t="str">
        <f aca="false">IF(U816="","",DATE(YEAR(IF(B816="",A816,B816)),MONTH(IF(B816="",A816,B816)),1))</f>
        <v/>
      </c>
      <c r="Y816" s="15" t="str">
        <f aca="false">IF(U816="","",N($C$3)+SUM($U$7:U816))</f>
        <v/>
      </c>
      <c r="Z816" s="15" t="str">
        <f aca="false">IF(Y816="","",Y816-MAX(N($C$3),MAX($Y$7:Y816)))</f>
        <v/>
      </c>
      <c r="AA816" s="13" t="str">
        <f aca="false">IF(U816="","",IF(U816&gt;0,"Win",IF(U816&lt;0,"Loss","Scratch")))</f>
        <v/>
      </c>
      <c r="AB816" s="18" t="e">
        <f aca="false">IF(W816="",NA(),W816)</f>
        <v>#N/A</v>
      </c>
      <c r="AC816" s="19" t="e">
        <f aca="false">IF(W816="",NA(),Y816)</f>
        <v>#N/A</v>
      </c>
    </row>
    <row r="817" customFormat="false" ht="15" hidden="false" customHeight="false" outlineLevel="0" collapsed="false">
      <c r="A817" s="10"/>
      <c r="B817" s="10"/>
      <c r="C817" s="7"/>
      <c r="D817" s="7"/>
      <c r="E817" s="7"/>
      <c r="F817" s="7"/>
      <c r="G817" s="11"/>
      <c r="H817" s="12"/>
      <c r="I817" s="12"/>
      <c r="J817" s="12"/>
      <c r="K817" s="5"/>
      <c r="L817" s="5"/>
      <c r="M817" s="5"/>
      <c r="N817" s="7"/>
      <c r="O817" s="7"/>
      <c r="P817" s="13" t="str">
        <f aca="false">IF(C817="","",IF(ISNUMBER(SEARCH("JPY",C817)),100,10000))</f>
        <v/>
      </c>
      <c r="Q817" s="14" t="str">
        <f aca="false">IF(OR(C817="",H817="",J817=""),"",ROUND((J817-H817)*P817*IF(D817="Short",-1,1),1))</f>
        <v/>
      </c>
      <c r="R817" s="14" t="str">
        <f aca="false">IF(OR(C817="",H817="",I817=""),"",ROUND(ABS(H817-I817)*P817,1))</f>
        <v/>
      </c>
      <c r="S817" s="15" t="str">
        <f aca="false">IF(OR(R817="",G817="",K817=""),"",R817*K817*G817)</f>
        <v/>
      </c>
      <c r="T817" s="15" t="str">
        <f aca="false">IF(OR(Q817="",G817="",K817=""),"",Q817*K817*G817)</f>
        <v/>
      </c>
      <c r="U817" s="15" t="str">
        <f aca="false">IF(T817="","",T817+N(L817)-N(M817))</f>
        <v/>
      </c>
      <c r="V817" s="16" t="str">
        <f aca="false">IF(OR(U817="",N(S817)=0),"",U817/S817)</f>
        <v/>
      </c>
      <c r="W817" s="13" t="str">
        <f aca="false">IF(U817="","",COUNT($U$7:U817))</f>
        <v/>
      </c>
      <c r="X817" s="17" t="str">
        <f aca="false">IF(U817="","",DATE(YEAR(IF(B817="",A817,B817)),MONTH(IF(B817="",A817,B817)),1))</f>
        <v/>
      </c>
      <c r="Y817" s="15" t="str">
        <f aca="false">IF(U817="","",N($C$3)+SUM($U$7:U817))</f>
        <v/>
      </c>
      <c r="Z817" s="15" t="str">
        <f aca="false">IF(Y817="","",Y817-MAX(N($C$3),MAX($Y$7:Y817)))</f>
        <v/>
      </c>
      <c r="AA817" s="13" t="str">
        <f aca="false">IF(U817="","",IF(U817&gt;0,"Win",IF(U817&lt;0,"Loss","Scratch")))</f>
        <v/>
      </c>
      <c r="AB817" s="18" t="e">
        <f aca="false">IF(W817="",NA(),W817)</f>
        <v>#N/A</v>
      </c>
      <c r="AC817" s="19" t="e">
        <f aca="false">IF(W817="",NA(),Y817)</f>
        <v>#N/A</v>
      </c>
    </row>
    <row r="818" customFormat="false" ht="15" hidden="false" customHeight="false" outlineLevel="0" collapsed="false">
      <c r="A818" s="10"/>
      <c r="B818" s="10"/>
      <c r="C818" s="7"/>
      <c r="D818" s="7"/>
      <c r="E818" s="7"/>
      <c r="F818" s="7"/>
      <c r="G818" s="11"/>
      <c r="H818" s="12"/>
      <c r="I818" s="12"/>
      <c r="J818" s="12"/>
      <c r="K818" s="5"/>
      <c r="L818" s="5"/>
      <c r="M818" s="5"/>
      <c r="N818" s="7"/>
      <c r="O818" s="7"/>
      <c r="P818" s="13" t="str">
        <f aca="false">IF(C818="","",IF(ISNUMBER(SEARCH("JPY",C818)),100,10000))</f>
        <v/>
      </c>
      <c r="Q818" s="14" t="str">
        <f aca="false">IF(OR(C818="",H818="",J818=""),"",ROUND((J818-H818)*P818*IF(D818="Short",-1,1),1))</f>
        <v/>
      </c>
      <c r="R818" s="14" t="str">
        <f aca="false">IF(OR(C818="",H818="",I818=""),"",ROUND(ABS(H818-I818)*P818,1))</f>
        <v/>
      </c>
      <c r="S818" s="15" t="str">
        <f aca="false">IF(OR(R818="",G818="",K818=""),"",R818*K818*G818)</f>
        <v/>
      </c>
      <c r="T818" s="15" t="str">
        <f aca="false">IF(OR(Q818="",G818="",K818=""),"",Q818*K818*G818)</f>
        <v/>
      </c>
      <c r="U818" s="15" t="str">
        <f aca="false">IF(T818="","",T818+N(L818)-N(M818))</f>
        <v/>
      </c>
      <c r="V818" s="16" t="str">
        <f aca="false">IF(OR(U818="",N(S818)=0),"",U818/S818)</f>
        <v/>
      </c>
      <c r="W818" s="13" t="str">
        <f aca="false">IF(U818="","",COUNT($U$7:U818))</f>
        <v/>
      </c>
      <c r="X818" s="17" t="str">
        <f aca="false">IF(U818="","",DATE(YEAR(IF(B818="",A818,B818)),MONTH(IF(B818="",A818,B818)),1))</f>
        <v/>
      </c>
      <c r="Y818" s="15" t="str">
        <f aca="false">IF(U818="","",N($C$3)+SUM($U$7:U818))</f>
        <v/>
      </c>
      <c r="Z818" s="15" t="str">
        <f aca="false">IF(Y818="","",Y818-MAX(N($C$3),MAX($Y$7:Y818)))</f>
        <v/>
      </c>
      <c r="AA818" s="13" t="str">
        <f aca="false">IF(U818="","",IF(U818&gt;0,"Win",IF(U818&lt;0,"Loss","Scratch")))</f>
        <v/>
      </c>
      <c r="AB818" s="18" t="e">
        <f aca="false">IF(W818="",NA(),W818)</f>
        <v>#N/A</v>
      </c>
      <c r="AC818" s="19" t="e">
        <f aca="false">IF(W818="",NA(),Y818)</f>
        <v>#N/A</v>
      </c>
    </row>
    <row r="819" customFormat="false" ht="15" hidden="false" customHeight="false" outlineLevel="0" collapsed="false">
      <c r="A819" s="10"/>
      <c r="B819" s="10"/>
      <c r="C819" s="7"/>
      <c r="D819" s="7"/>
      <c r="E819" s="7"/>
      <c r="F819" s="7"/>
      <c r="G819" s="11"/>
      <c r="H819" s="12"/>
      <c r="I819" s="12"/>
      <c r="J819" s="12"/>
      <c r="K819" s="5"/>
      <c r="L819" s="5"/>
      <c r="M819" s="5"/>
      <c r="N819" s="7"/>
      <c r="O819" s="7"/>
      <c r="P819" s="13" t="str">
        <f aca="false">IF(C819="","",IF(ISNUMBER(SEARCH("JPY",C819)),100,10000))</f>
        <v/>
      </c>
      <c r="Q819" s="14" t="str">
        <f aca="false">IF(OR(C819="",H819="",J819=""),"",ROUND((J819-H819)*P819*IF(D819="Short",-1,1),1))</f>
        <v/>
      </c>
      <c r="R819" s="14" t="str">
        <f aca="false">IF(OR(C819="",H819="",I819=""),"",ROUND(ABS(H819-I819)*P819,1))</f>
        <v/>
      </c>
      <c r="S819" s="15" t="str">
        <f aca="false">IF(OR(R819="",G819="",K819=""),"",R819*K819*G819)</f>
        <v/>
      </c>
      <c r="T819" s="15" t="str">
        <f aca="false">IF(OR(Q819="",G819="",K819=""),"",Q819*K819*G819)</f>
        <v/>
      </c>
      <c r="U819" s="15" t="str">
        <f aca="false">IF(T819="","",T819+N(L819)-N(M819))</f>
        <v/>
      </c>
      <c r="V819" s="16" t="str">
        <f aca="false">IF(OR(U819="",N(S819)=0),"",U819/S819)</f>
        <v/>
      </c>
      <c r="W819" s="13" t="str">
        <f aca="false">IF(U819="","",COUNT($U$7:U819))</f>
        <v/>
      </c>
      <c r="X819" s="17" t="str">
        <f aca="false">IF(U819="","",DATE(YEAR(IF(B819="",A819,B819)),MONTH(IF(B819="",A819,B819)),1))</f>
        <v/>
      </c>
      <c r="Y819" s="15" t="str">
        <f aca="false">IF(U819="","",N($C$3)+SUM($U$7:U819))</f>
        <v/>
      </c>
      <c r="Z819" s="15" t="str">
        <f aca="false">IF(Y819="","",Y819-MAX(N($C$3),MAX($Y$7:Y819)))</f>
        <v/>
      </c>
      <c r="AA819" s="13" t="str">
        <f aca="false">IF(U819="","",IF(U819&gt;0,"Win",IF(U819&lt;0,"Loss","Scratch")))</f>
        <v/>
      </c>
      <c r="AB819" s="18" t="e">
        <f aca="false">IF(W819="",NA(),W819)</f>
        <v>#N/A</v>
      </c>
      <c r="AC819" s="19" t="e">
        <f aca="false">IF(W819="",NA(),Y819)</f>
        <v>#N/A</v>
      </c>
    </row>
    <row r="820" customFormat="false" ht="15" hidden="false" customHeight="false" outlineLevel="0" collapsed="false">
      <c r="A820" s="10"/>
      <c r="B820" s="10"/>
      <c r="C820" s="7"/>
      <c r="D820" s="7"/>
      <c r="E820" s="7"/>
      <c r="F820" s="7"/>
      <c r="G820" s="11"/>
      <c r="H820" s="12"/>
      <c r="I820" s="12"/>
      <c r="J820" s="12"/>
      <c r="K820" s="5"/>
      <c r="L820" s="5"/>
      <c r="M820" s="5"/>
      <c r="N820" s="7"/>
      <c r="O820" s="7"/>
      <c r="P820" s="13" t="str">
        <f aca="false">IF(C820="","",IF(ISNUMBER(SEARCH("JPY",C820)),100,10000))</f>
        <v/>
      </c>
      <c r="Q820" s="14" t="str">
        <f aca="false">IF(OR(C820="",H820="",J820=""),"",ROUND((J820-H820)*P820*IF(D820="Short",-1,1),1))</f>
        <v/>
      </c>
      <c r="R820" s="14" t="str">
        <f aca="false">IF(OR(C820="",H820="",I820=""),"",ROUND(ABS(H820-I820)*P820,1))</f>
        <v/>
      </c>
      <c r="S820" s="15" t="str">
        <f aca="false">IF(OR(R820="",G820="",K820=""),"",R820*K820*G820)</f>
        <v/>
      </c>
      <c r="T820" s="15" t="str">
        <f aca="false">IF(OR(Q820="",G820="",K820=""),"",Q820*K820*G820)</f>
        <v/>
      </c>
      <c r="U820" s="15" t="str">
        <f aca="false">IF(T820="","",T820+N(L820)-N(M820))</f>
        <v/>
      </c>
      <c r="V820" s="16" t="str">
        <f aca="false">IF(OR(U820="",N(S820)=0),"",U820/S820)</f>
        <v/>
      </c>
      <c r="W820" s="13" t="str">
        <f aca="false">IF(U820="","",COUNT($U$7:U820))</f>
        <v/>
      </c>
      <c r="X820" s="17" t="str">
        <f aca="false">IF(U820="","",DATE(YEAR(IF(B820="",A820,B820)),MONTH(IF(B820="",A820,B820)),1))</f>
        <v/>
      </c>
      <c r="Y820" s="15" t="str">
        <f aca="false">IF(U820="","",N($C$3)+SUM($U$7:U820))</f>
        <v/>
      </c>
      <c r="Z820" s="15" t="str">
        <f aca="false">IF(Y820="","",Y820-MAX(N($C$3),MAX($Y$7:Y820)))</f>
        <v/>
      </c>
      <c r="AA820" s="13" t="str">
        <f aca="false">IF(U820="","",IF(U820&gt;0,"Win",IF(U820&lt;0,"Loss","Scratch")))</f>
        <v/>
      </c>
      <c r="AB820" s="18" t="e">
        <f aca="false">IF(W820="",NA(),W820)</f>
        <v>#N/A</v>
      </c>
      <c r="AC820" s="19" t="e">
        <f aca="false">IF(W820="",NA(),Y820)</f>
        <v>#N/A</v>
      </c>
    </row>
    <row r="821" customFormat="false" ht="15" hidden="false" customHeight="false" outlineLevel="0" collapsed="false">
      <c r="A821" s="10"/>
      <c r="B821" s="10"/>
      <c r="C821" s="7"/>
      <c r="D821" s="7"/>
      <c r="E821" s="7"/>
      <c r="F821" s="7"/>
      <c r="G821" s="11"/>
      <c r="H821" s="12"/>
      <c r="I821" s="12"/>
      <c r="J821" s="12"/>
      <c r="K821" s="5"/>
      <c r="L821" s="5"/>
      <c r="M821" s="5"/>
      <c r="N821" s="7"/>
      <c r="O821" s="7"/>
      <c r="P821" s="13" t="str">
        <f aca="false">IF(C821="","",IF(ISNUMBER(SEARCH("JPY",C821)),100,10000))</f>
        <v/>
      </c>
      <c r="Q821" s="14" t="str">
        <f aca="false">IF(OR(C821="",H821="",J821=""),"",ROUND((J821-H821)*P821*IF(D821="Short",-1,1),1))</f>
        <v/>
      </c>
      <c r="R821" s="14" t="str">
        <f aca="false">IF(OR(C821="",H821="",I821=""),"",ROUND(ABS(H821-I821)*P821,1))</f>
        <v/>
      </c>
      <c r="S821" s="15" t="str">
        <f aca="false">IF(OR(R821="",G821="",K821=""),"",R821*K821*G821)</f>
        <v/>
      </c>
      <c r="T821" s="15" t="str">
        <f aca="false">IF(OR(Q821="",G821="",K821=""),"",Q821*K821*G821)</f>
        <v/>
      </c>
      <c r="U821" s="15" t="str">
        <f aca="false">IF(T821="","",T821+N(L821)-N(M821))</f>
        <v/>
      </c>
      <c r="V821" s="16" t="str">
        <f aca="false">IF(OR(U821="",N(S821)=0),"",U821/S821)</f>
        <v/>
      </c>
      <c r="W821" s="13" t="str">
        <f aca="false">IF(U821="","",COUNT($U$7:U821))</f>
        <v/>
      </c>
      <c r="X821" s="17" t="str">
        <f aca="false">IF(U821="","",DATE(YEAR(IF(B821="",A821,B821)),MONTH(IF(B821="",A821,B821)),1))</f>
        <v/>
      </c>
      <c r="Y821" s="15" t="str">
        <f aca="false">IF(U821="","",N($C$3)+SUM($U$7:U821))</f>
        <v/>
      </c>
      <c r="Z821" s="15" t="str">
        <f aca="false">IF(Y821="","",Y821-MAX(N($C$3),MAX($Y$7:Y821)))</f>
        <v/>
      </c>
      <c r="AA821" s="13" t="str">
        <f aca="false">IF(U821="","",IF(U821&gt;0,"Win",IF(U821&lt;0,"Loss","Scratch")))</f>
        <v/>
      </c>
      <c r="AB821" s="18" t="e">
        <f aca="false">IF(W821="",NA(),W821)</f>
        <v>#N/A</v>
      </c>
      <c r="AC821" s="19" t="e">
        <f aca="false">IF(W821="",NA(),Y821)</f>
        <v>#N/A</v>
      </c>
    </row>
    <row r="822" customFormat="false" ht="15" hidden="false" customHeight="false" outlineLevel="0" collapsed="false">
      <c r="A822" s="10"/>
      <c r="B822" s="10"/>
      <c r="C822" s="7"/>
      <c r="D822" s="7"/>
      <c r="E822" s="7"/>
      <c r="F822" s="7"/>
      <c r="G822" s="11"/>
      <c r="H822" s="12"/>
      <c r="I822" s="12"/>
      <c r="J822" s="12"/>
      <c r="K822" s="5"/>
      <c r="L822" s="5"/>
      <c r="M822" s="5"/>
      <c r="N822" s="7"/>
      <c r="O822" s="7"/>
      <c r="P822" s="13" t="str">
        <f aca="false">IF(C822="","",IF(ISNUMBER(SEARCH("JPY",C822)),100,10000))</f>
        <v/>
      </c>
      <c r="Q822" s="14" t="str">
        <f aca="false">IF(OR(C822="",H822="",J822=""),"",ROUND((J822-H822)*P822*IF(D822="Short",-1,1),1))</f>
        <v/>
      </c>
      <c r="R822" s="14" t="str">
        <f aca="false">IF(OR(C822="",H822="",I822=""),"",ROUND(ABS(H822-I822)*P822,1))</f>
        <v/>
      </c>
      <c r="S822" s="15" t="str">
        <f aca="false">IF(OR(R822="",G822="",K822=""),"",R822*K822*G822)</f>
        <v/>
      </c>
      <c r="T822" s="15" t="str">
        <f aca="false">IF(OR(Q822="",G822="",K822=""),"",Q822*K822*G822)</f>
        <v/>
      </c>
      <c r="U822" s="15" t="str">
        <f aca="false">IF(T822="","",T822+N(L822)-N(M822))</f>
        <v/>
      </c>
      <c r="V822" s="16" t="str">
        <f aca="false">IF(OR(U822="",N(S822)=0),"",U822/S822)</f>
        <v/>
      </c>
      <c r="W822" s="13" t="str">
        <f aca="false">IF(U822="","",COUNT($U$7:U822))</f>
        <v/>
      </c>
      <c r="X822" s="17" t="str">
        <f aca="false">IF(U822="","",DATE(YEAR(IF(B822="",A822,B822)),MONTH(IF(B822="",A822,B822)),1))</f>
        <v/>
      </c>
      <c r="Y822" s="15" t="str">
        <f aca="false">IF(U822="","",N($C$3)+SUM($U$7:U822))</f>
        <v/>
      </c>
      <c r="Z822" s="15" t="str">
        <f aca="false">IF(Y822="","",Y822-MAX(N($C$3),MAX($Y$7:Y822)))</f>
        <v/>
      </c>
      <c r="AA822" s="13" t="str">
        <f aca="false">IF(U822="","",IF(U822&gt;0,"Win",IF(U822&lt;0,"Loss","Scratch")))</f>
        <v/>
      </c>
      <c r="AB822" s="18" t="e">
        <f aca="false">IF(W822="",NA(),W822)</f>
        <v>#N/A</v>
      </c>
      <c r="AC822" s="19" t="e">
        <f aca="false">IF(W822="",NA(),Y822)</f>
        <v>#N/A</v>
      </c>
    </row>
    <row r="823" customFormat="false" ht="15" hidden="false" customHeight="false" outlineLevel="0" collapsed="false">
      <c r="A823" s="10"/>
      <c r="B823" s="10"/>
      <c r="C823" s="7"/>
      <c r="D823" s="7"/>
      <c r="E823" s="7"/>
      <c r="F823" s="7"/>
      <c r="G823" s="11"/>
      <c r="H823" s="12"/>
      <c r="I823" s="12"/>
      <c r="J823" s="12"/>
      <c r="K823" s="5"/>
      <c r="L823" s="5"/>
      <c r="M823" s="5"/>
      <c r="N823" s="7"/>
      <c r="O823" s="7"/>
      <c r="P823" s="13" t="str">
        <f aca="false">IF(C823="","",IF(ISNUMBER(SEARCH("JPY",C823)),100,10000))</f>
        <v/>
      </c>
      <c r="Q823" s="14" t="str">
        <f aca="false">IF(OR(C823="",H823="",J823=""),"",ROUND((J823-H823)*P823*IF(D823="Short",-1,1),1))</f>
        <v/>
      </c>
      <c r="R823" s="14" t="str">
        <f aca="false">IF(OR(C823="",H823="",I823=""),"",ROUND(ABS(H823-I823)*P823,1))</f>
        <v/>
      </c>
      <c r="S823" s="15" t="str">
        <f aca="false">IF(OR(R823="",G823="",K823=""),"",R823*K823*G823)</f>
        <v/>
      </c>
      <c r="T823" s="15" t="str">
        <f aca="false">IF(OR(Q823="",G823="",K823=""),"",Q823*K823*G823)</f>
        <v/>
      </c>
      <c r="U823" s="15" t="str">
        <f aca="false">IF(T823="","",T823+N(L823)-N(M823))</f>
        <v/>
      </c>
      <c r="V823" s="16" t="str">
        <f aca="false">IF(OR(U823="",N(S823)=0),"",U823/S823)</f>
        <v/>
      </c>
      <c r="W823" s="13" t="str">
        <f aca="false">IF(U823="","",COUNT($U$7:U823))</f>
        <v/>
      </c>
      <c r="X823" s="17" t="str">
        <f aca="false">IF(U823="","",DATE(YEAR(IF(B823="",A823,B823)),MONTH(IF(B823="",A823,B823)),1))</f>
        <v/>
      </c>
      <c r="Y823" s="15" t="str">
        <f aca="false">IF(U823="","",N($C$3)+SUM($U$7:U823))</f>
        <v/>
      </c>
      <c r="Z823" s="15" t="str">
        <f aca="false">IF(Y823="","",Y823-MAX(N($C$3),MAX($Y$7:Y823)))</f>
        <v/>
      </c>
      <c r="AA823" s="13" t="str">
        <f aca="false">IF(U823="","",IF(U823&gt;0,"Win",IF(U823&lt;0,"Loss","Scratch")))</f>
        <v/>
      </c>
      <c r="AB823" s="18" t="e">
        <f aca="false">IF(W823="",NA(),W823)</f>
        <v>#N/A</v>
      </c>
      <c r="AC823" s="19" t="e">
        <f aca="false">IF(W823="",NA(),Y823)</f>
        <v>#N/A</v>
      </c>
    </row>
    <row r="824" customFormat="false" ht="15" hidden="false" customHeight="false" outlineLevel="0" collapsed="false">
      <c r="A824" s="10"/>
      <c r="B824" s="10"/>
      <c r="C824" s="7"/>
      <c r="D824" s="7"/>
      <c r="E824" s="7"/>
      <c r="F824" s="7"/>
      <c r="G824" s="11"/>
      <c r="H824" s="12"/>
      <c r="I824" s="12"/>
      <c r="J824" s="12"/>
      <c r="K824" s="5"/>
      <c r="L824" s="5"/>
      <c r="M824" s="5"/>
      <c r="N824" s="7"/>
      <c r="O824" s="7"/>
      <c r="P824" s="13" t="str">
        <f aca="false">IF(C824="","",IF(ISNUMBER(SEARCH("JPY",C824)),100,10000))</f>
        <v/>
      </c>
      <c r="Q824" s="14" t="str">
        <f aca="false">IF(OR(C824="",H824="",J824=""),"",ROUND((J824-H824)*P824*IF(D824="Short",-1,1),1))</f>
        <v/>
      </c>
      <c r="R824" s="14" t="str">
        <f aca="false">IF(OR(C824="",H824="",I824=""),"",ROUND(ABS(H824-I824)*P824,1))</f>
        <v/>
      </c>
      <c r="S824" s="15" t="str">
        <f aca="false">IF(OR(R824="",G824="",K824=""),"",R824*K824*G824)</f>
        <v/>
      </c>
      <c r="T824" s="15" t="str">
        <f aca="false">IF(OR(Q824="",G824="",K824=""),"",Q824*K824*G824)</f>
        <v/>
      </c>
      <c r="U824" s="15" t="str">
        <f aca="false">IF(T824="","",T824+N(L824)-N(M824))</f>
        <v/>
      </c>
      <c r="V824" s="16" t="str">
        <f aca="false">IF(OR(U824="",N(S824)=0),"",U824/S824)</f>
        <v/>
      </c>
      <c r="W824" s="13" t="str">
        <f aca="false">IF(U824="","",COUNT($U$7:U824))</f>
        <v/>
      </c>
      <c r="X824" s="17" t="str">
        <f aca="false">IF(U824="","",DATE(YEAR(IF(B824="",A824,B824)),MONTH(IF(B824="",A824,B824)),1))</f>
        <v/>
      </c>
      <c r="Y824" s="15" t="str">
        <f aca="false">IF(U824="","",N($C$3)+SUM($U$7:U824))</f>
        <v/>
      </c>
      <c r="Z824" s="15" t="str">
        <f aca="false">IF(Y824="","",Y824-MAX(N($C$3),MAX($Y$7:Y824)))</f>
        <v/>
      </c>
      <c r="AA824" s="13" t="str">
        <f aca="false">IF(U824="","",IF(U824&gt;0,"Win",IF(U824&lt;0,"Loss","Scratch")))</f>
        <v/>
      </c>
      <c r="AB824" s="18" t="e">
        <f aca="false">IF(W824="",NA(),W824)</f>
        <v>#N/A</v>
      </c>
      <c r="AC824" s="19" t="e">
        <f aca="false">IF(W824="",NA(),Y824)</f>
        <v>#N/A</v>
      </c>
    </row>
    <row r="825" customFormat="false" ht="15" hidden="false" customHeight="false" outlineLevel="0" collapsed="false">
      <c r="A825" s="10"/>
      <c r="B825" s="10"/>
      <c r="C825" s="7"/>
      <c r="D825" s="7"/>
      <c r="E825" s="7"/>
      <c r="F825" s="7"/>
      <c r="G825" s="11"/>
      <c r="H825" s="12"/>
      <c r="I825" s="12"/>
      <c r="J825" s="12"/>
      <c r="K825" s="5"/>
      <c r="L825" s="5"/>
      <c r="M825" s="5"/>
      <c r="N825" s="7"/>
      <c r="O825" s="7"/>
      <c r="P825" s="13" t="str">
        <f aca="false">IF(C825="","",IF(ISNUMBER(SEARCH("JPY",C825)),100,10000))</f>
        <v/>
      </c>
      <c r="Q825" s="14" t="str">
        <f aca="false">IF(OR(C825="",H825="",J825=""),"",ROUND((J825-H825)*P825*IF(D825="Short",-1,1),1))</f>
        <v/>
      </c>
      <c r="R825" s="14" t="str">
        <f aca="false">IF(OR(C825="",H825="",I825=""),"",ROUND(ABS(H825-I825)*P825,1))</f>
        <v/>
      </c>
      <c r="S825" s="15" t="str">
        <f aca="false">IF(OR(R825="",G825="",K825=""),"",R825*K825*G825)</f>
        <v/>
      </c>
      <c r="T825" s="15" t="str">
        <f aca="false">IF(OR(Q825="",G825="",K825=""),"",Q825*K825*G825)</f>
        <v/>
      </c>
      <c r="U825" s="15" t="str">
        <f aca="false">IF(T825="","",T825+N(L825)-N(M825))</f>
        <v/>
      </c>
      <c r="V825" s="16" t="str">
        <f aca="false">IF(OR(U825="",N(S825)=0),"",U825/S825)</f>
        <v/>
      </c>
      <c r="W825" s="13" t="str">
        <f aca="false">IF(U825="","",COUNT($U$7:U825))</f>
        <v/>
      </c>
      <c r="X825" s="17" t="str">
        <f aca="false">IF(U825="","",DATE(YEAR(IF(B825="",A825,B825)),MONTH(IF(B825="",A825,B825)),1))</f>
        <v/>
      </c>
      <c r="Y825" s="15" t="str">
        <f aca="false">IF(U825="","",N($C$3)+SUM($U$7:U825))</f>
        <v/>
      </c>
      <c r="Z825" s="15" t="str">
        <f aca="false">IF(Y825="","",Y825-MAX(N($C$3),MAX($Y$7:Y825)))</f>
        <v/>
      </c>
      <c r="AA825" s="13" t="str">
        <f aca="false">IF(U825="","",IF(U825&gt;0,"Win",IF(U825&lt;0,"Loss","Scratch")))</f>
        <v/>
      </c>
      <c r="AB825" s="18" t="e">
        <f aca="false">IF(W825="",NA(),W825)</f>
        <v>#N/A</v>
      </c>
      <c r="AC825" s="19" t="e">
        <f aca="false">IF(W825="",NA(),Y825)</f>
        <v>#N/A</v>
      </c>
    </row>
    <row r="826" customFormat="false" ht="15" hidden="false" customHeight="false" outlineLevel="0" collapsed="false">
      <c r="A826" s="10"/>
      <c r="B826" s="10"/>
      <c r="C826" s="7"/>
      <c r="D826" s="7"/>
      <c r="E826" s="7"/>
      <c r="F826" s="7"/>
      <c r="G826" s="11"/>
      <c r="H826" s="12"/>
      <c r="I826" s="12"/>
      <c r="J826" s="12"/>
      <c r="K826" s="5"/>
      <c r="L826" s="5"/>
      <c r="M826" s="5"/>
      <c r="N826" s="7"/>
      <c r="O826" s="7"/>
      <c r="P826" s="13" t="str">
        <f aca="false">IF(C826="","",IF(ISNUMBER(SEARCH("JPY",C826)),100,10000))</f>
        <v/>
      </c>
      <c r="Q826" s="14" t="str">
        <f aca="false">IF(OR(C826="",H826="",J826=""),"",ROUND((J826-H826)*P826*IF(D826="Short",-1,1),1))</f>
        <v/>
      </c>
      <c r="R826" s="14" t="str">
        <f aca="false">IF(OR(C826="",H826="",I826=""),"",ROUND(ABS(H826-I826)*P826,1))</f>
        <v/>
      </c>
      <c r="S826" s="15" t="str">
        <f aca="false">IF(OR(R826="",G826="",K826=""),"",R826*K826*G826)</f>
        <v/>
      </c>
      <c r="T826" s="15" t="str">
        <f aca="false">IF(OR(Q826="",G826="",K826=""),"",Q826*K826*G826)</f>
        <v/>
      </c>
      <c r="U826" s="15" t="str">
        <f aca="false">IF(T826="","",T826+N(L826)-N(M826))</f>
        <v/>
      </c>
      <c r="V826" s="16" t="str">
        <f aca="false">IF(OR(U826="",N(S826)=0),"",U826/S826)</f>
        <v/>
      </c>
      <c r="W826" s="13" t="str">
        <f aca="false">IF(U826="","",COUNT($U$7:U826))</f>
        <v/>
      </c>
      <c r="X826" s="17" t="str">
        <f aca="false">IF(U826="","",DATE(YEAR(IF(B826="",A826,B826)),MONTH(IF(B826="",A826,B826)),1))</f>
        <v/>
      </c>
      <c r="Y826" s="15" t="str">
        <f aca="false">IF(U826="","",N($C$3)+SUM($U$7:U826))</f>
        <v/>
      </c>
      <c r="Z826" s="15" t="str">
        <f aca="false">IF(Y826="","",Y826-MAX(N($C$3),MAX($Y$7:Y826)))</f>
        <v/>
      </c>
      <c r="AA826" s="13" t="str">
        <f aca="false">IF(U826="","",IF(U826&gt;0,"Win",IF(U826&lt;0,"Loss","Scratch")))</f>
        <v/>
      </c>
      <c r="AB826" s="18" t="e">
        <f aca="false">IF(W826="",NA(),W826)</f>
        <v>#N/A</v>
      </c>
      <c r="AC826" s="19" t="e">
        <f aca="false">IF(W826="",NA(),Y826)</f>
        <v>#N/A</v>
      </c>
    </row>
    <row r="827" customFormat="false" ht="15" hidden="false" customHeight="false" outlineLevel="0" collapsed="false">
      <c r="A827" s="10"/>
      <c r="B827" s="10"/>
      <c r="C827" s="7"/>
      <c r="D827" s="7"/>
      <c r="E827" s="7"/>
      <c r="F827" s="7"/>
      <c r="G827" s="11"/>
      <c r="H827" s="12"/>
      <c r="I827" s="12"/>
      <c r="J827" s="12"/>
      <c r="K827" s="5"/>
      <c r="L827" s="5"/>
      <c r="M827" s="5"/>
      <c r="N827" s="7"/>
      <c r="O827" s="7"/>
      <c r="P827" s="13" t="str">
        <f aca="false">IF(C827="","",IF(ISNUMBER(SEARCH("JPY",C827)),100,10000))</f>
        <v/>
      </c>
      <c r="Q827" s="14" t="str">
        <f aca="false">IF(OR(C827="",H827="",J827=""),"",ROUND((J827-H827)*P827*IF(D827="Short",-1,1),1))</f>
        <v/>
      </c>
      <c r="R827" s="14" t="str">
        <f aca="false">IF(OR(C827="",H827="",I827=""),"",ROUND(ABS(H827-I827)*P827,1))</f>
        <v/>
      </c>
      <c r="S827" s="15" t="str">
        <f aca="false">IF(OR(R827="",G827="",K827=""),"",R827*K827*G827)</f>
        <v/>
      </c>
      <c r="T827" s="15" t="str">
        <f aca="false">IF(OR(Q827="",G827="",K827=""),"",Q827*K827*G827)</f>
        <v/>
      </c>
      <c r="U827" s="15" t="str">
        <f aca="false">IF(T827="","",T827+N(L827)-N(M827))</f>
        <v/>
      </c>
      <c r="V827" s="16" t="str">
        <f aca="false">IF(OR(U827="",N(S827)=0),"",U827/S827)</f>
        <v/>
      </c>
      <c r="W827" s="13" t="str">
        <f aca="false">IF(U827="","",COUNT($U$7:U827))</f>
        <v/>
      </c>
      <c r="X827" s="17" t="str">
        <f aca="false">IF(U827="","",DATE(YEAR(IF(B827="",A827,B827)),MONTH(IF(B827="",A827,B827)),1))</f>
        <v/>
      </c>
      <c r="Y827" s="15" t="str">
        <f aca="false">IF(U827="","",N($C$3)+SUM($U$7:U827))</f>
        <v/>
      </c>
      <c r="Z827" s="15" t="str">
        <f aca="false">IF(Y827="","",Y827-MAX(N($C$3),MAX($Y$7:Y827)))</f>
        <v/>
      </c>
      <c r="AA827" s="13" t="str">
        <f aca="false">IF(U827="","",IF(U827&gt;0,"Win",IF(U827&lt;0,"Loss","Scratch")))</f>
        <v/>
      </c>
      <c r="AB827" s="18" t="e">
        <f aca="false">IF(W827="",NA(),W827)</f>
        <v>#N/A</v>
      </c>
      <c r="AC827" s="19" t="e">
        <f aca="false">IF(W827="",NA(),Y827)</f>
        <v>#N/A</v>
      </c>
    </row>
    <row r="828" customFormat="false" ht="15" hidden="false" customHeight="false" outlineLevel="0" collapsed="false">
      <c r="A828" s="10"/>
      <c r="B828" s="10"/>
      <c r="C828" s="7"/>
      <c r="D828" s="7"/>
      <c r="E828" s="7"/>
      <c r="F828" s="7"/>
      <c r="G828" s="11"/>
      <c r="H828" s="12"/>
      <c r="I828" s="12"/>
      <c r="J828" s="12"/>
      <c r="K828" s="5"/>
      <c r="L828" s="5"/>
      <c r="M828" s="5"/>
      <c r="N828" s="7"/>
      <c r="O828" s="7"/>
      <c r="P828" s="13" t="str">
        <f aca="false">IF(C828="","",IF(ISNUMBER(SEARCH("JPY",C828)),100,10000))</f>
        <v/>
      </c>
      <c r="Q828" s="14" t="str">
        <f aca="false">IF(OR(C828="",H828="",J828=""),"",ROUND((J828-H828)*P828*IF(D828="Short",-1,1),1))</f>
        <v/>
      </c>
      <c r="R828" s="14" t="str">
        <f aca="false">IF(OR(C828="",H828="",I828=""),"",ROUND(ABS(H828-I828)*P828,1))</f>
        <v/>
      </c>
      <c r="S828" s="15" t="str">
        <f aca="false">IF(OR(R828="",G828="",K828=""),"",R828*K828*G828)</f>
        <v/>
      </c>
      <c r="T828" s="15" t="str">
        <f aca="false">IF(OR(Q828="",G828="",K828=""),"",Q828*K828*G828)</f>
        <v/>
      </c>
      <c r="U828" s="15" t="str">
        <f aca="false">IF(T828="","",T828+N(L828)-N(M828))</f>
        <v/>
      </c>
      <c r="V828" s="16" t="str">
        <f aca="false">IF(OR(U828="",N(S828)=0),"",U828/S828)</f>
        <v/>
      </c>
      <c r="W828" s="13" t="str">
        <f aca="false">IF(U828="","",COUNT($U$7:U828))</f>
        <v/>
      </c>
      <c r="X828" s="17" t="str">
        <f aca="false">IF(U828="","",DATE(YEAR(IF(B828="",A828,B828)),MONTH(IF(B828="",A828,B828)),1))</f>
        <v/>
      </c>
      <c r="Y828" s="15" t="str">
        <f aca="false">IF(U828="","",N($C$3)+SUM($U$7:U828))</f>
        <v/>
      </c>
      <c r="Z828" s="15" t="str">
        <f aca="false">IF(Y828="","",Y828-MAX(N($C$3),MAX($Y$7:Y828)))</f>
        <v/>
      </c>
      <c r="AA828" s="13" t="str">
        <f aca="false">IF(U828="","",IF(U828&gt;0,"Win",IF(U828&lt;0,"Loss","Scratch")))</f>
        <v/>
      </c>
      <c r="AB828" s="18" t="e">
        <f aca="false">IF(W828="",NA(),W828)</f>
        <v>#N/A</v>
      </c>
      <c r="AC828" s="19" t="e">
        <f aca="false">IF(W828="",NA(),Y828)</f>
        <v>#N/A</v>
      </c>
    </row>
    <row r="829" customFormat="false" ht="15" hidden="false" customHeight="false" outlineLevel="0" collapsed="false">
      <c r="A829" s="10"/>
      <c r="B829" s="10"/>
      <c r="C829" s="7"/>
      <c r="D829" s="7"/>
      <c r="E829" s="7"/>
      <c r="F829" s="7"/>
      <c r="G829" s="11"/>
      <c r="H829" s="12"/>
      <c r="I829" s="12"/>
      <c r="J829" s="12"/>
      <c r="K829" s="5"/>
      <c r="L829" s="5"/>
      <c r="M829" s="5"/>
      <c r="N829" s="7"/>
      <c r="O829" s="7"/>
      <c r="P829" s="13" t="str">
        <f aca="false">IF(C829="","",IF(ISNUMBER(SEARCH("JPY",C829)),100,10000))</f>
        <v/>
      </c>
      <c r="Q829" s="14" t="str">
        <f aca="false">IF(OR(C829="",H829="",J829=""),"",ROUND((J829-H829)*P829*IF(D829="Short",-1,1),1))</f>
        <v/>
      </c>
      <c r="R829" s="14" t="str">
        <f aca="false">IF(OR(C829="",H829="",I829=""),"",ROUND(ABS(H829-I829)*P829,1))</f>
        <v/>
      </c>
      <c r="S829" s="15" t="str">
        <f aca="false">IF(OR(R829="",G829="",K829=""),"",R829*K829*G829)</f>
        <v/>
      </c>
      <c r="T829" s="15" t="str">
        <f aca="false">IF(OR(Q829="",G829="",K829=""),"",Q829*K829*G829)</f>
        <v/>
      </c>
      <c r="U829" s="15" t="str">
        <f aca="false">IF(T829="","",T829+N(L829)-N(M829))</f>
        <v/>
      </c>
      <c r="V829" s="16" t="str">
        <f aca="false">IF(OR(U829="",N(S829)=0),"",U829/S829)</f>
        <v/>
      </c>
      <c r="W829" s="13" t="str">
        <f aca="false">IF(U829="","",COUNT($U$7:U829))</f>
        <v/>
      </c>
      <c r="X829" s="17" t="str">
        <f aca="false">IF(U829="","",DATE(YEAR(IF(B829="",A829,B829)),MONTH(IF(B829="",A829,B829)),1))</f>
        <v/>
      </c>
      <c r="Y829" s="15" t="str">
        <f aca="false">IF(U829="","",N($C$3)+SUM($U$7:U829))</f>
        <v/>
      </c>
      <c r="Z829" s="15" t="str">
        <f aca="false">IF(Y829="","",Y829-MAX(N($C$3),MAX($Y$7:Y829)))</f>
        <v/>
      </c>
      <c r="AA829" s="13" t="str">
        <f aca="false">IF(U829="","",IF(U829&gt;0,"Win",IF(U829&lt;0,"Loss","Scratch")))</f>
        <v/>
      </c>
      <c r="AB829" s="18" t="e">
        <f aca="false">IF(W829="",NA(),W829)</f>
        <v>#N/A</v>
      </c>
      <c r="AC829" s="19" t="e">
        <f aca="false">IF(W829="",NA(),Y829)</f>
        <v>#N/A</v>
      </c>
    </row>
    <row r="830" customFormat="false" ht="15" hidden="false" customHeight="false" outlineLevel="0" collapsed="false">
      <c r="A830" s="10"/>
      <c r="B830" s="10"/>
      <c r="C830" s="7"/>
      <c r="D830" s="7"/>
      <c r="E830" s="7"/>
      <c r="F830" s="7"/>
      <c r="G830" s="11"/>
      <c r="H830" s="12"/>
      <c r="I830" s="12"/>
      <c r="J830" s="12"/>
      <c r="K830" s="5"/>
      <c r="L830" s="5"/>
      <c r="M830" s="5"/>
      <c r="N830" s="7"/>
      <c r="O830" s="7"/>
      <c r="P830" s="13" t="str">
        <f aca="false">IF(C830="","",IF(ISNUMBER(SEARCH("JPY",C830)),100,10000))</f>
        <v/>
      </c>
      <c r="Q830" s="14" t="str">
        <f aca="false">IF(OR(C830="",H830="",J830=""),"",ROUND((J830-H830)*P830*IF(D830="Short",-1,1),1))</f>
        <v/>
      </c>
      <c r="R830" s="14" t="str">
        <f aca="false">IF(OR(C830="",H830="",I830=""),"",ROUND(ABS(H830-I830)*P830,1))</f>
        <v/>
      </c>
      <c r="S830" s="15" t="str">
        <f aca="false">IF(OR(R830="",G830="",K830=""),"",R830*K830*G830)</f>
        <v/>
      </c>
      <c r="T830" s="15" t="str">
        <f aca="false">IF(OR(Q830="",G830="",K830=""),"",Q830*K830*G830)</f>
        <v/>
      </c>
      <c r="U830" s="15" t="str">
        <f aca="false">IF(T830="","",T830+N(L830)-N(M830))</f>
        <v/>
      </c>
      <c r="V830" s="16" t="str">
        <f aca="false">IF(OR(U830="",N(S830)=0),"",U830/S830)</f>
        <v/>
      </c>
      <c r="W830" s="13" t="str">
        <f aca="false">IF(U830="","",COUNT($U$7:U830))</f>
        <v/>
      </c>
      <c r="X830" s="17" t="str">
        <f aca="false">IF(U830="","",DATE(YEAR(IF(B830="",A830,B830)),MONTH(IF(B830="",A830,B830)),1))</f>
        <v/>
      </c>
      <c r="Y830" s="15" t="str">
        <f aca="false">IF(U830="","",N($C$3)+SUM($U$7:U830))</f>
        <v/>
      </c>
      <c r="Z830" s="15" t="str">
        <f aca="false">IF(Y830="","",Y830-MAX(N($C$3),MAX($Y$7:Y830)))</f>
        <v/>
      </c>
      <c r="AA830" s="13" t="str">
        <f aca="false">IF(U830="","",IF(U830&gt;0,"Win",IF(U830&lt;0,"Loss","Scratch")))</f>
        <v/>
      </c>
      <c r="AB830" s="18" t="e">
        <f aca="false">IF(W830="",NA(),W830)</f>
        <v>#N/A</v>
      </c>
      <c r="AC830" s="19" t="e">
        <f aca="false">IF(W830="",NA(),Y830)</f>
        <v>#N/A</v>
      </c>
    </row>
    <row r="831" customFormat="false" ht="15" hidden="false" customHeight="false" outlineLevel="0" collapsed="false">
      <c r="A831" s="10"/>
      <c r="B831" s="10"/>
      <c r="C831" s="7"/>
      <c r="D831" s="7"/>
      <c r="E831" s="7"/>
      <c r="F831" s="7"/>
      <c r="G831" s="11"/>
      <c r="H831" s="12"/>
      <c r="I831" s="12"/>
      <c r="J831" s="12"/>
      <c r="K831" s="5"/>
      <c r="L831" s="5"/>
      <c r="M831" s="5"/>
      <c r="N831" s="7"/>
      <c r="O831" s="7"/>
      <c r="P831" s="13" t="str">
        <f aca="false">IF(C831="","",IF(ISNUMBER(SEARCH("JPY",C831)),100,10000))</f>
        <v/>
      </c>
      <c r="Q831" s="14" t="str">
        <f aca="false">IF(OR(C831="",H831="",J831=""),"",ROUND((J831-H831)*P831*IF(D831="Short",-1,1),1))</f>
        <v/>
      </c>
      <c r="R831" s="14" t="str">
        <f aca="false">IF(OR(C831="",H831="",I831=""),"",ROUND(ABS(H831-I831)*P831,1))</f>
        <v/>
      </c>
      <c r="S831" s="15" t="str">
        <f aca="false">IF(OR(R831="",G831="",K831=""),"",R831*K831*G831)</f>
        <v/>
      </c>
      <c r="T831" s="15" t="str">
        <f aca="false">IF(OR(Q831="",G831="",K831=""),"",Q831*K831*G831)</f>
        <v/>
      </c>
      <c r="U831" s="15" t="str">
        <f aca="false">IF(T831="","",T831+N(L831)-N(M831))</f>
        <v/>
      </c>
      <c r="V831" s="16" t="str">
        <f aca="false">IF(OR(U831="",N(S831)=0),"",U831/S831)</f>
        <v/>
      </c>
      <c r="W831" s="13" t="str">
        <f aca="false">IF(U831="","",COUNT($U$7:U831))</f>
        <v/>
      </c>
      <c r="X831" s="17" t="str">
        <f aca="false">IF(U831="","",DATE(YEAR(IF(B831="",A831,B831)),MONTH(IF(B831="",A831,B831)),1))</f>
        <v/>
      </c>
      <c r="Y831" s="15" t="str">
        <f aca="false">IF(U831="","",N($C$3)+SUM($U$7:U831))</f>
        <v/>
      </c>
      <c r="Z831" s="15" t="str">
        <f aca="false">IF(Y831="","",Y831-MAX(N($C$3),MAX($Y$7:Y831)))</f>
        <v/>
      </c>
      <c r="AA831" s="13" t="str">
        <f aca="false">IF(U831="","",IF(U831&gt;0,"Win",IF(U831&lt;0,"Loss","Scratch")))</f>
        <v/>
      </c>
      <c r="AB831" s="18" t="e">
        <f aca="false">IF(W831="",NA(),W831)</f>
        <v>#N/A</v>
      </c>
      <c r="AC831" s="19" t="e">
        <f aca="false">IF(W831="",NA(),Y831)</f>
        <v>#N/A</v>
      </c>
    </row>
    <row r="832" customFormat="false" ht="15" hidden="false" customHeight="false" outlineLevel="0" collapsed="false">
      <c r="A832" s="10"/>
      <c r="B832" s="10"/>
      <c r="C832" s="7"/>
      <c r="D832" s="7"/>
      <c r="E832" s="7"/>
      <c r="F832" s="7"/>
      <c r="G832" s="11"/>
      <c r="H832" s="12"/>
      <c r="I832" s="12"/>
      <c r="J832" s="12"/>
      <c r="K832" s="5"/>
      <c r="L832" s="5"/>
      <c r="M832" s="5"/>
      <c r="N832" s="7"/>
      <c r="O832" s="7"/>
      <c r="P832" s="13" t="str">
        <f aca="false">IF(C832="","",IF(ISNUMBER(SEARCH("JPY",C832)),100,10000))</f>
        <v/>
      </c>
      <c r="Q832" s="14" t="str">
        <f aca="false">IF(OR(C832="",H832="",J832=""),"",ROUND((J832-H832)*P832*IF(D832="Short",-1,1),1))</f>
        <v/>
      </c>
      <c r="R832" s="14" t="str">
        <f aca="false">IF(OR(C832="",H832="",I832=""),"",ROUND(ABS(H832-I832)*P832,1))</f>
        <v/>
      </c>
      <c r="S832" s="15" t="str">
        <f aca="false">IF(OR(R832="",G832="",K832=""),"",R832*K832*G832)</f>
        <v/>
      </c>
      <c r="T832" s="15" t="str">
        <f aca="false">IF(OR(Q832="",G832="",K832=""),"",Q832*K832*G832)</f>
        <v/>
      </c>
      <c r="U832" s="15" t="str">
        <f aca="false">IF(T832="","",T832+N(L832)-N(M832))</f>
        <v/>
      </c>
      <c r="V832" s="16" t="str">
        <f aca="false">IF(OR(U832="",N(S832)=0),"",U832/S832)</f>
        <v/>
      </c>
      <c r="W832" s="13" t="str">
        <f aca="false">IF(U832="","",COUNT($U$7:U832))</f>
        <v/>
      </c>
      <c r="X832" s="17" t="str">
        <f aca="false">IF(U832="","",DATE(YEAR(IF(B832="",A832,B832)),MONTH(IF(B832="",A832,B832)),1))</f>
        <v/>
      </c>
      <c r="Y832" s="15" t="str">
        <f aca="false">IF(U832="","",N($C$3)+SUM($U$7:U832))</f>
        <v/>
      </c>
      <c r="Z832" s="15" t="str">
        <f aca="false">IF(Y832="","",Y832-MAX(N($C$3),MAX($Y$7:Y832)))</f>
        <v/>
      </c>
      <c r="AA832" s="13" t="str">
        <f aca="false">IF(U832="","",IF(U832&gt;0,"Win",IF(U832&lt;0,"Loss","Scratch")))</f>
        <v/>
      </c>
      <c r="AB832" s="18" t="e">
        <f aca="false">IF(W832="",NA(),W832)</f>
        <v>#N/A</v>
      </c>
      <c r="AC832" s="19" t="e">
        <f aca="false">IF(W832="",NA(),Y832)</f>
        <v>#N/A</v>
      </c>
    </row>
    <row r="833" customFormat="false" ht="15" hidden="false" customHeight="false" outlineLevel="0" collapsed="false">
      <c r="A833" s="10"/>
      <c r="B833" s="10"/>
      <c r="C833" s="7"/>
      <c r="D833" s="7"/>
      <c r="E833" s="7"/>
      <c r="F833" s="7"/>
      <c r="G833" s="11"/>
      <c r="H833" s="12"/>
      <c r="I833" s="12"/>
      <c r="J833" s="12"/>
      <c r="K833" s="5"/>
      <c r="L833" s="5"/>
      <c r="M833" s="5"/>
      <c r="N833" s="7"/>
      <c r="O833" s="7"/>
      <c r="P833" s="13" t="str">
        <f aca="false">IF(C833="","",IF(ISNUMBER(SEARCH("JPY",C833)),100,10000))</f>
        <v/>
      </c>
      <c r="Q833" s="14" t="str">
        <f aca="false">IF(OR(C833="",H833="",J833=""),"",ROUND((J833-H833)*P833*IF(D833="Short",-1,1),1))</f>
        <v/>
      </c>
      <c r="R833" s="14" t="str">
        <f aca="false">IF(OR(C833="",H833="",I833=""),"",ROUND(ABS(H833-I833)*P833,1))</f>
        <v/>
      </c>
      <c r="S833" s="15" t="str">
        <f aca="false">IF(OR(R833="",G833="",K833=""),"",R833*K833*G833)</f>
        <v/>
      </c>
      <c r="T833" s="15" t="str">
        <f aca="false">IF(OR(Q833="",G833="",K833=""),"",Q833*K833*G833)</f>
        <v/>
      </c>
      <c r="U833" s="15" t="str">
        <f aca="false">IF(T833="","",T833+N(L833)-N(M833))</f>
        <v/>
      </c>
      <c r="V833" s="16" t="str">
        <f aca="false">IF(OR(U833="",N(S833)=0),"",U833/S833)</f>
        <v/>
      </c>
      <c r="W833" s="13" t="str">
        <f aca="false">IF(U833="","",COUNT($U$7:U833))</f>
        <v/>
      </c>
      <c r="X833" s="17" t="str">
        <f aca="false">IF(U833="","",DATE(YEAR(IF(B833="",A833,B833)),MONTH(IF(B833="",A833,B833)),1))</f>
        <v/>
      </c>
      <c r="Y833" s="15" t="str">
        <f aca="false">IF(U833="","",N($C$3)+SUM($U$7:U833))</f>
        <v/>
      </c>
      <c r="Z833" s="15" t="str">
        <f aca="false">IF(Y833="","",Y833-MAX(N($C$3),MAX($Y$7:Y833)))</f>
        <v/>
      </c>
      <c r="AA833" s="13" t="str">
        <f aca="false">IF(U833="","",IF(U833&gt;0,"Win",IF(U833&lt;0,"Loss","Scratch")))</f>
        <v/>
      </c>
      <c r="AB833" s="18" t="e">
        <f aca="false">IF(W833="",NA(),W833)</f>
        <v>#N/A</v>
      </c>
      <c r="AC833" s="19" t="e">
        <f aca="false">IF(W833="",NA(),Y833)</f>
        <v>#N/A</v>
      </c>
    </row>
    <row r="834" customFormat="false" ht="15" hidden="false" customHeight="false" outlineLevel="0" collapsed="false">
      <c r="A834" s="10"/>
      <c r="B834" s="10"/>
      <c r="C834" s="7"/>
      <c r="D834" s="7"/>
      <c r="E834" s="7"/>
      <c r="F834" s="7"/>
      <c r="G834" s="11"/>
      <c r="H834" s="12"/>
      <c r="I834" s="12"/>
      <c r="J834" s="12"/>
      <c r="K834" s="5"/>
      <c r="L834" s="5"/>
      <c r="M834" s="5"/>
      <c r="N834" s="7"/>
      <c r="O834" s="7"/>
      <c r="P834" s="13" t="str">
        <f aca="false">IF(C834="","",IF(ISNUMBER(SEARCH("JPY",C834)),100,10000))</f>
        <v/>
      </c>
      <c r="Q834" s="14" t="str">
        <f aca="false">IF(OR(C834="",H834="",J834=""),"",ROUND((J834-H834)*P834*IF(D834="Short",-1,1),1))</f>
        <v/>
      </c>
      <c r="R834" s="14" t="str">
        <f aca="false">IF(OR(C834="",H834="",I834=""),"",ROUND(ABS(H834-I834)*P834,1))</f>
        <v/>
      </c>
      <c r="S834" s="15" t="str">
        <f aca="false">IF(OR(R834="",G834="",K834=""),"",R834*K834*G834)</f>
        <v/>
      </c>
      <c r="T834" s="15" t="str">
        <f aca="false">IF(OR(Q834="",G834="",K834=""),"",Q834*K834*G834)</f>
        <v/>
      </c>
      <c r="U834" s="15" t="str">
        <f aca="false">IF(T834="","",T834+N(L834)-N(M834))</f>
        <v/>
      </c>
      <c r="V834" s="16" t="str">
        <f aca="false">IF(OR(U834="",N(S834)=0),"",U834/S834)</f>
        <v/>
      </c>
      <c r="W834" s="13" t="str">
        <f aca="false">IF(U834="","",COUNT($U$7:U834))</f>
        <v/>
      </c>
      <c r="X834" s="17" t="str">
        <f aca="false">IF(U834="","",DATE(YEAR(IF(B834="",A834,B834)),MONTH(IF(B834="",A834,B834)),1))</f>
        <v/>
      </c>
      <c r="Y834" s="15" t="str">
        <f aca="false">IF(U834="","",N($C$3)+SUM($U$7:U834))</f>
        <v/>
      </c>
      <c r="Z834" s="15" t="str">
        <f aca="false">IF(Y834="","",Y834-MAX(N($C$3),MAX($Y$7:Y834)))</f>
        <v/>
      </c>
      <c r="AA834" s="13" t="str">
        <f aca="false">IF(U834="","",IF(U834&gt;0,"Win",IF(U834&lt;0,"Loss","Scratch")))</f>
        <v/>
      </c>
      <c r="AB834" s="18" t="e">
        <f aca="false">IF(W834="",NA(),W834)</f>
        <v>#N/A</v>
      </c>
      <c r="AC834" s="19" t="e">
        <f aca="false">IF(W834="",NA(),Y834)</f>
        <v>#N/A</v>
      </c>
    </row>
    <row r="835" customFormat="false" ht="15" hidden="false" customHeight="false" outlineLevel="0" collapsed="false">
      <c r="A835" s="10"/>
      <c r="B835" s="10"/>
      <c r="C835" s="7"/>
      <c r="D835" s="7"/>
      <c r="E835" s="7"/>
      <c r="F835" s="7"/>
      <c r="G835" s="11"/>
      <c r="H835" s="12"/>
      <c r="I835" s="12"/>
      <c r="J835" s="12"/>
      <c r="K835" s="5"/>
      <c r="L835" s="5"/>
      <c r="M835" s="5"/>
      <c r="N835" s="7"/>
      <c r="O835" s="7"/>
      <c r="P835" s="13" t="str">
        <f aca="false">IF(C835="","",IF(ISNUMBER(SEARCH("JPY",C835)),100,10000))</f>
        <v/>
      </c>
      <c r="Q835" s="14" t="str">
        <f aca="false">IF(OR(C835="",H835="",J835=""),"",ROUND((J835-H835)*P835*IF(D835="Short",-1,1),1))</f>
        <v/>
      </c>
      <c r="R835" s="14" t="str">
        <f aca="false">IF(OR(C835="",H835="",I835=""),"",ROUND(ABS(H835-I835)*P835,1))</f>
        <v/>
      </c>
      <c r="S835" s="15" t="str">
        <f aca="false">IF(OR(R835="",G835="",K835=""),"",R835*K835*G835)</f>
        <v/>
      </c>
      <c r="T835" s="15" t="str">
        <f aca="false">IF(OR(Q835="",G835="",K835=""),"",Q835*K835*G835)</f>
        <v/>
      </c>
      <c r="U835" s="15" t="str">
        <f aca="false">IF(T835="","",T835+N(L835)-N(M835))</f>
        <v/>
      </c>
      <c r="V835" s="16" t="str">
        <f aca="false">IF(OR(U835="",N(S835)=0),"",U835/S835)</f>
        <v/>
      </c>
      <c r="W835" s="13" t="str">
        <f aca="false">IF(U835="","",COUNT($U$7:U835))</f>
        <v/>
      </c>
      <c r="X835" s="17" t="str">
        <f aca="false">IF(U835="","",DATE(YEAR(IF(B835="",A835,B835)),MONTH(IF(B835="",A835,B835)),1))</f>
        <v/>
      </c>
      <c r="Y835" s="15" t="str">
        <f aca="false">IF(U835="","",N($C$3)+SUM($U$7:U835))</f>
        <v/>
      </c>
      <c r="Z835" s="15" t="str">
        <f aca="false">IF(Y835="","",Y835-MAX(N($C$3),MAX($Y$7:Y835)))</f>
        <v/>
      </c>
      <c r="AA835" s="13" t="str">
        <f aca="false">IF(U835="","",IF(U835&gt;0,"Win",IF(U835&lt;0,"Loss","Scratch")))</f>
        <v/>
      </c>
      <c r="AB835" s="18" t="e">
        <f aca="false">IF(W835="",NA(),W835)</f>
        <v>#N/A</v>
      </c>
      <c r="AC835" s="19" t="e">
        <f aca="false">IF(W835="",NA(),Y835)</f>
        <v>#N/A</v>
      </c>
    </row>
    <row r="836" customFormat="false" ht="15" hidden="false" customHeight="false" outlineLevel="0" collapsed="false">
      <c r="A836" s="10"/>
      <c r="B836" s="10"/>
      <c r="C836" s="7"/>
      <c r="D836" s="7"/>
      <c r="E836" s="7"/>
      <c r="F836" s="7"/>
      <c r="G836" s="11"/>
      <c r="H836" s="12"/>
      <c r="I836" s="12"/>
      <c r="J836" s="12"/>
      <c r="K836" s="5"/>
      <c r="L836" s="5"/>
      <c r="M836" s="5"/>
      <c r="N836" s="7"/>
      <c r="O836" s="7"/>
      <c r="P836" s="13" t="str">
        <f aca="false">IF(C836="","",IF(ISNUMBER(SEARCH("JPY",C836)),100,10000))</f>
        <v/>
      </c>
      <c r="Q836" s="14" t="str">
        <f aca="false">IF(OR(C836="",H836="",J836=""),"",ROUND((J836-H836)*P836*IF(D836="Short",-1,1),1))</f>
        <v/>
      </c>
      <c r="R836" s="14" t="str">
        <f aca="false">IF(OR(C836="",H836="",I836=""),"",ROUND(ABS(H836-I836)*P836,1))</f>
        <v/>
      </c>
      <c r="S836" s="15" t="str">
        <f aca="false">IF(OR(R836="",G836="",K836=""),"",R836*K836*G836)</f>
        <v/>
      </c>
      <c r="T836" s="15" t="str">
        <f aca="false">IF(OR(Q836="",G836="",K836=""),"",Q836*K836*G836)</f>
        <v/>
      </c>
      <c r="U836" s="15" t="str">
        <f aca="false">IF(T836="","",T836+N(L836)-N(M836))</f>
        <v/>
      </c>
      <c r="V836" s="16" t="str">
        <f aca="false">IF(OR(U836="",N(S836)=0),"",U836/S836)</f>
        <v/>
      </c>
      <c r="W836" s="13" t="str">
        <f aca="false">IF(U836="","",COUNT($U$7:U836))</f>
        <v/>
      </c>
      <c r="X836" s="17" t="str">
        <f aca="false">IF(U836="","",DATE(YEAR(IF(B836="",A836,B836)),MONTH(IF(B836="",A836,B836)),1))</f>
        <v/>
      </c>
      <c r="Y836" s="15" t="str">
        <f aca="false">IF(U836="","",N($C$3)+SUM($U$7:U836))</f>
        <v/>
      </c>
      <c r="Z836" s="15" t="str">
        <f aca="false">IF(Y836="","",Y836-MAX(N($C$3),MAX($Y$7:Y836)))</f>
        <v/>
      </c>
      <c r="AA836" s="13" t="str">
        <f aca="false">IF(U836="","",IF(U836&gt;0,"Win",IF(U836&lt;0,"Loss","Scratch")))</f>
        <v/>
      </c>
      <c r="AB836" s="18" t="e">
        <f aca="false">IF(W836="",NA(),W836)</f>
        <v>#N/A</v>
      </c>
      <c r="AC836" s="19" t="e">
        <f aca="false">IF(W836="",NA(),Y836)</f>
        <v>#N/A</v>
      </c>
    </row>
    <row r="837" customFormat="false" ht="15" hidden="false" customHeight="false" outlineLevel="0" collapsed="false">
      <c r="A837" s="10"/>
      <c r="B837" s="10"/>
      <c r="C837" s="7"/>
      <c r="D837" s="7"/>
      <c r="E837" s="7"/>
      <c r="F837" s="7"/>
      <c r="G837" s="11"/>
      <c r="H837" s="12"/>
      <c r="I837" s="12"/>
      <c r="J837" s="12"/>
      <c r="K837" s="5"/>
      <c r="L837" s="5"/>
      <c r="M837" s="5"/>
      <c r="N837" s="7"/>
      <c r="O837" s="7"/>
      <c r="P837" s="13" t="str">
        <f aca="false">IF(C837="","",IF(ISNUMBER(SEARCH("JPY",C837)),100,10000))</f>
        <v/>
      </c>
      <c r="Q837" s="14" t="str">
        <f aca="false">IF(OR(C837="",H837="",J837=""),"",ROUND((J837-H837)*P837*IF(D837="Short",-1,1),1))</f>
        <v/>
      </c>
      <c r="R837" s="14" t="str">
        <f aca="false">IF(OR(C837="",H837="",I837=""),"",ROUND(ABS(H837-I837)*P837,1))</f>
        <v/>
      </c>
      <c r="S837" s="15" t="str">
        <f aca="false">IF(OR(R837="",G837="",K837=""),"",R837*K837*G837)</f>
        <v/>
      </c>
      <c r="T837" s="15" t="str">
        <f aca="false">IF(OR(Q837="",G837="",K837=""),"",Q837*K837*G837)</f>
        <v/>
      </c>
      <c r="U837" s="15" t="str">
        <f aca="false">IF(T837="","",T837+N(L837)-N(M837))</f>
        <v/>
      </c>
      <c r="V837" s="16" t="str">
        <f aca="false">IF(OR(U837="",N(S837)=0),"",U837/S837)</f>
        <v/>
      </c>
      <c r="W837" s="13" t="str">
        <f aca="false">IF(U837="","",COUNT($U$7:U837))</f>
        <v/>
      </c>
      <c r="X837" s="17" t="str">
        <f aca="false">IF(U837="","",DATE(YEAR(IF(B837="",A837,B837)),MONTH(IF(B837="",A837,B837)),1))</f>
        <v/>
      </c>
      <c r="Y837" s="15" t="str">
        <f aca="false">IF(U837="","",N($C$3)+SUM($U$7:U837))</f>
        <v/>
      </c>
      <c r="Z837" s="15" t="str">
        <f aca="false">IF(Y837="","",Y837-MAX(N($C$3),MAX($Y$7:Y837)))</f>
        <v/>
      </c>
      <c r="AA837" s="13" t="str">
        <f aca="false">IF(U837="","",IF(U837&gt;0,"Win",IF(U837&lt;0,"Loss","Scratch")))</f>
        <v/>
      </c>
      <c r="AB837" s="18" t="e">
        <f aca="false">IF(W837="",NA(),W837)</f>
        <v>#N/A</v>
      </c>
      <c r="AC837" s="19" t="e">
        <f aca="false">IF(W837="",NA(),Y837)</f>
        <v>#N/A</v>
      </c>
    </row>
    <row r="838" customFormat="false" ht="15" hidden="false" customHeight="false" outlineLevel="0" collapsed="false">
      <c r="A838" s="10"/>
      <c r="B838" s="10"/>
      <c r="C838" s="7"/>
      <c r="D838" s="7"/>
      <c r="E838" s="7"/>
      <c r="F838" s="7"/>
      <c r="G838" s="11"/>
      <c r="H838" s="12"/>
      <c r="I838" s="12"/>
      <c r="J838" s="12"/>
      <c r="K838" s="5"/>
      <c r="L838" s="5"/>
      <c r="M838" s="5"/>
      <c r="N838" s="7"/>
      <c r="O838" s="7"/>
      <c r="P838" s="13" t="str">
        <f aca="false">IF(C838="","",IF(ISNUMBER(SEARCH("JPY",C838)),100,10000))</f>
        <v/>
      </c>
      <c r="Q838" s="14" t="str">
        <f aca="false">IF(OR(C838="",H838="",J838=""),"",ROUND((J838-H838)*P838*IF(D838="Short",-1,1),1))</f>
        <v/>
      </c>
      <c r="R838" s="14" t="str">
        <f aca="false">IF(OR(C838="",H838="",I838=""),"",ROUND(ABS(H838-I838)*P838,1))</f>
        <v/>
      </c>
      <c r="S838" s="15" t="str">
        <f aca="false">IF(OR(R838="",G838="",K838=""),"",R838*K838*G838)</f>
        <v/>
      </c>
      <c r="T838" s="15" t="str">
        <f aca="false">IF(OR(Q838="",G838="",K838=""),"",Q838*K838*G838)</f>
        <v/>
      </c>
      <c r="U838" s="15" t="str">
        <f aca="false">IF(T838="","",T838+N(L838)-N(M838))</f>
        <v/>
      </c>
      <c r="V838" s="16" t="str">
        <f aca="false">IF(OR(U838="",N(S838)=0),"",U838/S838)</f>
        <v/>
      </c>
      <c r="W838" s="13" t="str">
        <f aca="false">IF(U838="","",COUNT($U$7:U838))</f>
        <v/>
      </c>
      <c r="X838" s="17" t="str">
        <f aca="false">IF(U838="","",DATE(YEAR(IF(B838="",A838,B838)),MONTH(IF(B838="",A838,B838)),1))</f>
        <v/>
      </c>
      <c r="Y838" s="15" t="str">
        <f aca="false">IF(U838="","",N($C$3)+SUM($U$7:U838))</f>
        <v/>
      </c>
      <c r="Z838" s="15" t="str">
        <f aca="false">IF(Y838="","",Y838-MAX(N($C$3),MAX($Y$7:Y838)))</f>
        <v/>
      </c>
      <c r="AA838" s="13" t="str">
        <f aca="false">IF(U838="","",IF(U838&gt;0,"Win",IF(U838&lt;0,"Loss","Scratch")))</f>
        <v/>
      </c>
      <c r="AB838" s="18" t="e">
        <f aca="false">IF(W838="",NA(),W838)</f>
        <v>#N/A</v>
      </c>
      <c r="AC838" s="19" t="e">
        <f aca="false">IF(W838="",NA(),Y838)</f>
        <v>#N/A</v>
      </c>
    </row>
    <row r="839" customFormat="false" ht="15" hidden="false" customHeight="false" outlineLevel="0" collapsed="false">
      <c r="A839" s="10"/>
      <c r="B839" s="10"/>
      <c r="C839" s="7"/>
      <c r="D839" s="7"/>
      <c r="E839" s="7"/>
      <c r="F839" s="7"/>
      <c r="G839" s="11"/>
      <c r="H839" s="12"/>
      <c r="I839" s="12"/>
      <c r="J839" s="12"/>
      <c r="K839" s="5"/>
      <c r="L839" s="5"/>
      <c r="M839" s="5"/>
      <c r="N839" s="7"/>
      <c r="O839" s="7"/>
      <c r="P839" s="13" t="str">
        <f aca="false">IF(C839="","",IF(ISNUMBER(SEARCH("JPY",C839)),100,10000))</f>
        <v/>
      </c>
      <c r="Q839" s="14" t="str">
        <f aca="false">IF(OR(C839="",H839="",J839=""),"",ROUND((J839-H839)*P839*IF(D839="Short",-1,1),1))</f>
        <v/>
      </c>
      <c r="R839" s="14" t="str">
        <f aca="false">IF(OR(C839="",H839="",I839=""),"",ROUND(ABS(H839-I839)*P839,1))</f>
        <v/>
      </c>
      <c r="S839" s="15" t="str">
        <f aca="false">IF(OR(R839="",G839="",K839=""),"",R839*K839*G839)</f>
        <v/>
      </c>
      <c r="T839" s="15" t="str">
        <f aca="false">IF(OR(Q839="",G839="",K839=""),"",Q839*K839*G839)</f>
        <v/>
      </c>
      <c r="U839" s="15" t="str">
        <f aca="false">IF(T839="","",T839+N(L839)-N(M839))</f>
        <v/>
      </c>
      <c r="V839" s="16" t="str">
        <f aca="false">IF(OR(U839="",N(S839)=0),"",U839/S839)</f>
        <v/>
      </c>
      <c r="W839" s="13" t="str">
        <f aca="false">IF(U839="","",COUNT($U$7:U839))</f>
        <v/>
      </c>
      <c r="X839" s="17" t="str">
        <f aca="false">IF(U839="","",DATE(YEAR(IF(B839="",A839,B839)),MONTH(IF(B839="",A839,B839)),1))</f>
        <v/>
      </c>
      <c r="Y839" s="15" t="str">
        <f aca="false">IF(U839="","",N($C$3)+SUM($U$7:U839))</f>
        <v/>
      </c>
      <c r="Z839" s="15" t="str">
        <f aca="false">IF(Y839="","",Y839-MAX(N($C$3),MAX($Y$7:Y839)))</f>
        <v/>
      </c>
      <c r="AA839" s="13" t="str">
        <f aca="false">IF(U839="","",IF(U839&gt;0,"Win",IF(U839&lt;0,"Loss","Scratch")))</f>
        <v/>
      </c>
      <c r="AB839" s="18" t="e">
        <f aca="false">IF(W839="",NA(),W839)</f>
        <v>#N/A</v>
      </c>
      <c r="AC839" s="19" t="e">
        <f aca="false">IF(W839="",NA(),Y839)</f>
        <v>#N/A</v>
      </c>
    </row>
    <row r="840" customFormat="false" ht="15" hidden="false" customHeight="false" outlineLevel="0" collapsed="false">
      <c r="A840" s="10"/>
      <c r="B840" s="10"/>
      <c r="C840" s="7"/>
      <c r="D840" s="7"/>
      <c r="E840" s="7"/>
      <c r="F840" s="7"/>
      <c r="G840" s="11"/>
      <c r="H840" s="12"/>
      <c r="I840" s="12"/>
      <c r="J840" s="12"/>
      <c r="K840" s="5"/>
      <c r="L840" s="5"/>
      <c r="M840" s="5"/>
      <c r="N840" s="7"/>
      <c r="O840" s="7"/>
      <c r="P840" s="13" t="str">
        <f aca="false">IF(C840="","",IF(ISNUMBER(SEARCH("JPY",C840)),100,10000))</f>
        <v/>
      </c>
      <c r="Q840" s="14" t="str">
        <f aca="false">IF(OR(C840="",H840="",J840=""),"",ROUND((J840-H840)*P840*IF(D840="Short",-1,1),1))</f>
        <v/>
      </c>
      <c r="R840" s="14" t="str">
        <f aca="false">IF(OR(C840="",H840="",I840=""),"",ROUND(ABS(H840-I840)*P840,1))</f>
        <v/>
      </c>
      <c r="S840" s="15" t="str">
        <f aca="false">IF(OR(R840="",G840="",K840=""),"",R840*K840*G840)</f>
        <v/>
      </c>
      <c r="T840" s="15" t="str">
        <f aca="false">IF(OR(Q840="",G840="",K840=""),"",Q840*K840*G840)</f>
        <v/>
      </c>
      <c r="U840" s="15" t="str">
        <f aca="false">IF(T840="","",T840+N(L840)-N(M840))</f>
        <v/>
      </c>
      <c r="V840" s="16" t="str">
        <f aca="false">IF(OR(U840="",N(S840)=0),"",U840/S840)</f>
        <v/>
      </c>
      <c r="W840" s="13" t="str">
        <f aca="false">IF(U840="","",COUNT($U$7:U840))</f>
        <v/>
      </c>
      <c r="X840" s="17" t="str">
        <f aca="false">IF(U840="","",DATE(YEAR(IF(B840="",A840,B840)),MONTH(IF(B840="",A840,B840)),1))</f>
        <v/>
      </c>
      <c r="Y840" s="15" t="str">
        <f aca="false">IF(U840="","",N($C$3)+SUM($U$7:U840))</f>
        <v/>
      </c>
      <c r="Z840" s="15" t="str">
        <f aca="false">IF(Y840="","",Y840-MAX(N($C$3),MAX($Y$7:Y840)))</f>
        <v/>
      </c>
      <c r="AA840" s="13" t="str">
        <f aca="false">IF(U840="","",IF(U840&gt;0,"Win",IF(U840&lt;0,"Loss","Scratch")))</f>
        <v/>
      </c>
      <c r="AB840" s="18" t="e">
        <f aca="false">IF(W840="",NA(),W840)</f>
        <v>#N/A</v>
      </c>
      <c r="AC840" s="19" t="e">
        <f aca="false">IF(W840="",NA(),Y840)</f>
        <v>#N/A</v>
      </c>
    </row>
    <row r="841" customFormat="false" ht="15" hidden="false" customHeight="false" outlineLevel="0" collapsed="false">
      <c r="A841" s="10"/>
      <c r="B841" s="10"/>
      <c r="C841" s="7"/>
      <c r="D841" s="7"/>
      <c r="E841" s="7"/>
      <c r="F841" s="7"/>
      <c r="G841" s="11"/>
      <c r="H841" s="12"/>
      <c r="I841" s="12"/>
      <c r="J841" s="12"/>
      <c r="K841" s="5"/>
      <c r="L841" s="5"/>
      <c r="M841" s="5"/>
      <c r="N841" s="7"/>
      <c r="O841" s="7"/>
      <c r="P841" s="13" t="str">
        <f aca="false">IF(C841="","",IF(ISNUMBER(SEARCH("JPY",C841)),100,10000))</f>
        <v/>
      </c>
      <c r="Q841" s="14" t="str">
        <f aca="false">IF(OR(C841="",H841="",J841=""),"",ROUND((J841-H841)*P841*IF(D841="Short",-1,1),1))</f>
        <v/>
      </c>
      <c r="R841" s="14" t="str">
        <f aca="false">IF(OR(C841="",H841="",I841=""),"",ROUND(ABS(H841-I841)*P841,1))</f>
        <v/>
      </c>
      <c r="S841" s="15" t="str">
        <f aca="false">IF(OR(R841="",G841="",K841=""),"",R841*K841*G841)</f>
        <v/>
      </c>
      <c r="T841" s="15" t="str">
        <f aca="false">IF(OR(Q841="",G841="",K841=""),"",Q841*K841*G841)</f>
        <v/>
      </c>
      <c r="U841" s="15" t="str">
        <f aca="false">IF(T841="","",T841+N(L841)-N(M841))</f>
        <v/>
      </c>
      <c r="V841" s="16" t="str">
        <f aca="false">IF(OR(U841="",N(S841)=0),"",U841/S841)</f>
        <v/>
      </c>
      <c r="W841" s="13" t="str">
        <f aca="false">IF(U841="","",COUNT($U$7:U841))</f>
        <v/>
      </c>
      <c r="X841" s="17" t="str">
        <f aca="false">IF(U841="","",DATE(YEAR(IF(B841="",A841,B841)),MONTH(IF(B841="",A841,B841)),1))</f>
        <v/>
      </c>
      <c r="Y841" s="15" t="str">
        <f aca="false">IF(U841="","",N($C$3)+SUM($U$7:U841))</f>
        <v/>
      </c>
      <c r="Z841" s="15" t="str">
        <f aca="false">IF(Y841="","",Y841-MAX(N($C$3),MAX($Y$7:Y841)))</f>
        <v/>
      </c>
      <c r="AA841" s="13" t="str">
        <f aca="false">IF(U841="","",IF(U841&gt;0,"Win",IF(U841&lt;0,"Loss","Scratch")))</f>
        <v/>
      </c>
      <c r="AB841" s="18" t="e">
        <f aca="false">IF(W841="",NA(),W841)</f>
        <v>#N/A</v>
      </c>
      <c r="AC841" s="19" t="e">
        <f aca="false">IF(W841="",NA(),Y841)</f>
        <v>#N/A</v>
      </c>
    </row>
    <row r="842" customFormat="false" ht="15" hidden="false" customHeight="false" outlineLevel="0" collapsed="false">
      <c r="A842" s="10"/>
      <c r="B842" s="10"/>
      <c r="C842" s="7"/>
      <c r="D842" s="7"/>
      <c r="E842" s="7"/>
      <c r="F842" s="7"/>
      <c r="G842" s="11"/>
      <c r="H842" s="12"/>
      <c r="I842" s="12"/>
      <c r="J842" s="12"/>
      <c r="K842" s="5"/>
      <c r="L842" s="5"/>
      <c r="M842" s="5"/>
      <c r="N842" s="7"/>
      <c r="O842" s="7"/>
      <c r="P842" s="13" t="str">
        <f aca="false">IF(C842="","",IF(ISNUMBER(SEARCH("JPY",C842)),100,10000))</f>
        <v/>
      </c>
      <c r="Q842" s="14" t="str">
        <f aca="false">IF(OR(C842="",H842="",J842=""),"",ROUND((J842-H842)*P842*IF(D842="Short",-1,1),1))</f>
        <v/>
      </c>
      <c r="R842" s="14" t="str">
        <f aca="false">IF(OR(C842="",H842="",I842=""),"",ROUND(ABS(H842-I842)*P842,1))</f>
        <v/>
      </c>
      <c r="S842" s="15" t="str">
        <f aca="false">IF(OR(R842="",G842="",K842=""),"",R842*K842*G842)</f>
        <v/>
      </c>
      <c r="T842" s="15" t="str">
        <f aca="false">IF(OR(Q842="",G842="",K842=""),"",Q842*K842*G842)</f>
        <v/>
      </c>
      <c r="U842" s="15" t="str">
        <f aca="false">IF(T842="","",T842+N(L842)-N(M842))</f>
        <v/>
      </c>
      <c r="V842" s="16" t="str">
        <f aca="false">IF(OR(U842="",N(S842)=0),"",U842/S842)</f>
        <v/>
      </c>
      <c r="W842" s="13" t="str">
        <f aca="false">IF(U842="","",COUNT($U$7:U842))</f>
        <v/>
      </c>
      <c r="X842" s="17" t="str">
        <f aca="false">IF(U842="","",DATE(YEAR(IF(B842="",A842,B842)),MONTH(IF(B842="",A842,B842)),1))</f>
        <v/>
      </c>
      <c r="Y842" s="15" t="str">
        <f aca="false">IF(U842="","",N($C$3)+SUM($U$7:U842))</f>
        <v/>
      </c>
      <c r="Z842" s="15" t="str">
        <f aca="false">IF(Y842="","",Y842-MAX(N($C$3),MAX($Y$7:Y842)))</f>
        <v/>
      </c>
      <c r="AA842" s="13" t="str">
        <f aca="false">IF(U842="","",IF(U842&gt;0,"Win",IF(U842&lt;0,"Loss","Scratch")))</f>
        <v/>
      </c>
      <c r="AB842" s="18" t="e">
        <f aca="false">IF(W842="",NA(),W842)</f>
        <v>#N/A</v>
      </c>
      <c r="AC842" s="19" t="e">
        <f aca="false">IF(W842="",NA(),Y842)</f>
        <v>#N/A</v>
      </c>
    </row>
    <row r="843" customFormat="false" ht="15" hidden="false" customHeight="false" outlineLevel="0" collapsed="false">
      <c r="A843" s="10"/>
      <c r="B843" s="10"/>
      <c r="C843" s="7"/>
      <c r="D843" s="7"/>
      <c r="E843" s="7"/>
      <c r="F843" s="7"/>
      <c r="G843" s="11"/>
      <c r="H843" s="12"/>
      <c r="I843" s="12"/>
      <c r="J843" s="12"/>
      <c r="K843" s="5"/>
      <c r="L843" s="5"/>
      <c r="M843" s="5"/>
      <c r="N843" s="7"/>
      <c r="O843" s="7"/>
      <c r="P843" s="13" t="str">
        <f aca="false">IF(C843="","",IF(ISNUMBER(SEARCH("JPY",C843)),100,10000))</f>
        <v/>
      </c>
      <c r="Q843" s="14" t="str">
        <f aca="false">IF(OR(C843="",H843="",J843=""),"",ROUND((J843-H843)*P843*IF(D843="Short",-1,1),1))</f>
        <v/>
      </c>
      <c r="R843" s="14" t="str">
        <f aca="false">IF(OR(C843="",H843="",I843=""),"",ROUND(ABS(H843-I843)*P843,1))</f>
        <v/>
      </c>
      <c r="S843" s="15" t="str">
        <f aca="false">IF(OR(R843="",G843="",K843=""),"",R843*K843*G843)</f>
        <v/>
      </c>
      <c r="T843" s="15" t="str">
        <f aca="false">IF(OR(Q843="",G843="",K843=""),"",Q843*K843*G843)</f>
        <v/>
      </c>
      <c r="U843" s="15" t="str">
        <f aca="false">IF(T843="","",T843+N(L843)-N(M843))</f>
        <v/>
      </c>
      <c r="V843" s="16" t="str">
        <f aca="false">IF(OR(U843="",N(S843)=0),"",U843/S843)</f>
        <v/>
      </c>
      <c r="W843" s="13" t="str">
        <f aca="false">IF(U843="","",COUNT($U$7:U843))</f>
        <v/>
      </c>
      <c r="X843" s="17" t="str">
        <f aca="false">IF(U843="","",DATE(YEAR(IF(B843="",A843,B843)),MONTH(IF(B843="",A843,B843)),1))</f>
        <v/>
      </c>
      <c r="Y843" s="15" t="str">
        <f aca="false">IF(U843="","",N($C$3)+SUM($U$7:U843))</f>
        <v/>
      </c>
      <c r="Z843" s="15" t="str">
        <f aca="false">IF(Y843="","",Y843-MAX(N($C$3),MAX($Y$7:Y843)))</f>
        <v/>
      </c>
      <c r="AA843" s="13" t="str">
        <f aca="false">IF(U843="","",IF(U843&gt;0,"Win",IF(U843&lt;0,"Loss","Scratch")))</f>
        <v/>
      </c>
      <c r="AB843" s="18" t="e">
        <f aca="false">IF(W843="",NA(),W843)</f>
        <v>#N/A</v>
      </c>
      <c r="AC843" s="19" t="e">
        <f aca="false">IF(W843="",NA(),Y843)</f>
        <v>#N/A</v>
      </c>
    </row>
    <row r="844" customFormat="false" ht="15" hidden="false" customHeight="false" outlineLevel="0" collapsed="false">
      <c r="A844" s="10"/>
      <c r="B844" s="10"/>
      <c r="C844" s="7"/>
      <c r="D844" s="7"/>
      <c r="E844" s="7"/>
      <c r="F844" s="7"/>
      <c r="G844" s="11"/>
      <c r="H844" s="12"/>
      <c r="I844" s="12"/>
      <c r="J844" s="12"/>
      <c r="K844" s="5"/>
      <c r="L844" s="5"/>
      <c r="M844" s="5"/>
      <c r="N844" s="7"/>
      <c r="O844" s="7"/>
      <c r="P844" s="13" t="str">
        <f aca="false">IF(C844="","",IF(ISNUMBER(SEARCH("JPY",C844)),100,10000))</f>
        <v/>
      </c>
      <c r="Q844" s="14" t="str">
        <f aca="false">IF(OR(C844="",H844="",J844=""),"",ROUND((J844-H844)*P844*IF(D844="Short",-1,1),1))</f>
        <v/>
      </c>
      <c r="R844" s="14" t="str">
        <f aca="false">IF(OR(C844="",H844="",I844=""),"",ROUND(ABS(H844-I844)*P844,1))</f>
        <v/>
      </c>
      <c r="S844" s="15" t="str">
        <f aca="false">IF(OR(R844="",G844="",K844=""),"",R844*K844*G844)</f>
        <v/>
      </c>
      <c r="T844" s="15" t="str">
        <f aca="false">IF(OR(Q844="",G844="",K844=""),"",Q844*K844*G844)</f>
        <v/>
      </c>
      <c r="U844" s="15" t="str">
        <f aca="false">IF(T844="","",T844+N(L844)-N(M844))</f>
        <v/>
      </c>
      <c r="V844" s="16" t="str">
        <f aca="false">IF(OR(U844="",N(S844)=0),"",U844/S844)</f>
        <v/>
      </c>
      <c r="W844" s="13" t="str">
        <f aca="false">IF(U844="","",COUNT($U$7:U844))</f>
        <v/>
      </c>
      <c r="X844" s="17" t="str">
        <f aca="false">IF(U844="","",DATE(YEAR(IF(B844="",A844,B844)),MONTH(IF(B844="",A844,B844)),1))</f>
        <v/>
      </c>
      <c r="Y844" s="15" t="str">
        <f aca="false">IF(U844="","",N($C$3)+SUM($U$7:U844))</f>
        <v/>
      </c>
      <c r="Z844" s="15" t="str">
        <f aca="false">IF(Y844="","",Y844-MAX(N($C$3),MAX($Y$7:Y844)))</f>
        <v/>
      </c>
      <c r="AA844" s="13" t="str">
        <f aca="false">IF(U844="","",IF(U844&gt;0,"Win",IF(U844&lt;0,"Loss","Scratch")))</f>
        <v/>
      </c>
      <c r="AB844" s="18" t="e">
        <f aca="false">IF(W844="",NA(),W844)</f>
        <v>#N/A</v>
      </c>
      <c r="AC844" s="19" t="e">
        <f aca="false">IF(W844="",NA(),Y844)</f>
        <v>#N/A</v>
      </c>
    </row>
    <row r="845" customFormat="false" ht="15" hidden="false" customHeight="false" outlineLevel="0" collapsed="false">
      <c r="A845" s="10"/>
      <c r="B845" s="10"/>
      <c r="C845" s="7"/>
      <c r="D845" s="7"/>
      <c r="E845" s="7"/>
      <c r="F845" s="7"/>
      <c r="G845" s="11"/>
      <c r="H845" s="12"/>
      <c r="I845" s="12"/>
      <c r="J845" s="12"/>
      <c r="K845" s="5"/>
      <c r="L845" s="5"/>
      <c r="M845" s="5"/>
      <c r="N845" s="7"/>
      <c r="O845" s="7"/>
      <c r="P845" s="13" t="str">
        <f aca="false">IF(C845="","",IF(ISNUMBER(SEARCH("JPY",C845)),100,10000))</f>
        <v/>
      </c>
      <c r="Q845" s="14" t="str">
        <f aca="false">IF(OR(C845="",H845="",J845=""),"",ROUND((J845-H845)*P845*IF(D845="Short",-1,1),1))</f>
        <v/>
      </c>
      <c r="R845" s="14" t="str">
        <f aca="false">IF(OR(C845="",H845="",I845=""),"",ROUND(ABS(H845-I845)*P845,1))</f>
        <v/>
      </c>
      <c r="S845" s="15" t="str">
        <f aca="false">IF(OR(R845="",G845="",K845=""),"",R845*K845*G845)</f>
        <v/>
      </c>
      <c r="T845" s="15" t="str">
        <f aca="false">IF(OR(Q845="",G845="",K845=""),"",Q845*K845*G845)</f>
        <v/>
      </c>
      <c r="U845" s="15" t="str">
        <f aca="false">IF(T845="","",T845+N(L845)-N(M845))</f>
        <v/>
      </c>
      <c r="V845" s="16" t="str">
        <f aca="false">IF(OR(U845="",N(S845)=0),"",U845/S845)</f>
        <v/>
      </c>
      <c r="W845" s="13" t="str">
        <f aca="false">IF(U845="","",COUNT($U$7:U845))</f>
        <v/>
      </c>
      <c r="X845" s="17" t="str">
        <f aca="false">IF(U845="","",DATE(YEAR(IF(B845="",A845,B845)),MONTH(IF(B845="",A845,B845)),1))</f>
        <v/>
      </c>
      <c r="Y845" s="15" t="str">
        <f aca="false">IF(U845="","",N($C$3)+SUM($U$7:U845))</f>
        <v/>
      </c>
      <c r="Z845" s="15" t="str">
        <f aca="false">IF(Y845="","",Y845-MAX(N($C$3),MAX($Y$7:Y845)))</f>
        <v/>
      </c>
      <c r="AA845" s="13" t="str">
        <f aca="false">IF(U845="","",IF(U845&gt;0,"Win",IF(U845&lt;0,"Loss","Scratch")))</f>
        <v/>
      </c>
      <c r="AB845" s="18" t="e">
        <f aca="false">IF(W845="",NA(),W845)</f>
        <v>#N/A</v>
      </c>
      <c r="AC845" s="19" t="e">
        <f aca="false">IF(W845="",NA(),Y845)</f>
        <v>#N/A</v>
      </c>
    </row>
    <row r="846" customFormat="false" ht="15" hidden="false" customHeight="false" outlineLevel="0" collapsed="false">
      <c r="A846" s="10"/>
      <c r="B846" s="10"/>
      <c r="C846" s="7"/>
      <c r="D846" s="7"/>
      <c r="E846" s="7"/>
      <c r="F846" s="7"/>
      <c r="G846" s="11"/>
      <c r="H846" s="12"/>
      <c r="I846" s="12"/>
      <c r="J846" s="12"/>
      <c r="K846" s="5"/>
      <c r="L846" s="5"/>
      <c r="M846" s="5"/>
      <c r="N846" s="7"/>
      <c r="O846" s="7"/>
      <c r="P846" s="13" t="str">
        <f aca="false">IF(C846="","",IF(ISNUMBER(SEARCH("JPY",C846)),100,10000))</f>
        <v/>
      </c>
      <c r="Q846" s="14" t="str">
        <f aca="false">IF(OR(C846="",H846="",J846=""),"",ROUND((J846-H846)*P846*IF(D846="Short",-1,1),1))</f>
        <v/>
      </c>
      <c r="R846" s="14" t="str">
        <f aca="false">IF(OR(C846="",H846="",I846=""),"",ROUND(ABS(H846-I846)*P846,1))</f>
        <v/>
      </c>
      <c r="S846" s="15" t="str">
        <f aca="false">IF(OR(R846="",G846="",K846=""),"",R846*K846*G846)</f>
        <v/>
      </c>
      <c r="T846" s="15" t="str">
        <f aca="false">IF(OR(Q846="",G846="",K846=""),"",Q846*K846*G846)</f>
        <v/>
      </c>
      <c r="U846" s="15" t="str">
        <f aca="false">IF(T846="","",T846+N(L846)-N(M846))</f>
        <v/>
      </c>
      <c r="V846" s="16" t="str">
        <f aca="false">IF(OR(U846="",N(S846)=0),"",U846/S846)</f>
        <v/>
      </c>
      <c r="W846" s="13" t="str">
        <f aca="false">IF(U846="","",COUNT($U$7:U846))</f>
        <v/>
      </c>
      <c r="X846" s="17" t="str">
        <f aca="false">IF(U846="","",DATE(YEAR(IF(B846="",A846,B846)),MONTH(IF(B846="",A846,B846)),1))</f>
        <v/>
      </c>
      <c r="Y846" s="15" t="str">
        <f aca="false">IF(U846="","",N($C$3)+SUM($U$7:U846))</f>
        <v/>
      </c>
      <c r="Z846" s="15" t="str">
        <f aca="false">IF(Y846="","",Y846-MAX(N($C$3),MAX($Y$7:Y846)))</f>
        <v/>
      </c>
      <c r="AA846" s="13" t="str">
        <f aca="false">IF(U846="","",IF(U846&gt;0,"Win",IF(U846&lt;0,"Loss","Scratch")))</f>
        <v/>
      </c>
      <c r="AB846" s="18" t="e">
        <f aca="false">IF(W846="",NA(),W846)</f>
        <v>#N/A</v>
      </c>
      <c r="AC846" s="19" t="e">
        <f aca="false">IF(W846="",NA(),Y846)</f>
        <v>#N/A</v>
      </c>
    </row>
    <row r="847" customFormat="false" ht="15" hidden="false" customHeight="false" outlineLevel="0" collapsed="false">
      <c r="A847" s="10"/>
      <c r="B847" s="10"/>
      <c r="C847" s="7"/>
      <c r="D847" s="7"/>
      <c r="E847" s="7"/>
      <c r="F847" s="7"/>
      <c r="G847" s="11"/>
      <c r="H847" s="12"/>
      <c r="I847" s="12"/>
      <c r="J847" s="12"/>
      <c r="K847" s="5"/>
      <c r="L847" s="5"/>
      <c r="M847" s="5"/>
      <c r="N847" s="7"/>
      <c r="O847" s="7"/>
      <c r="P847" s="13" t="str">
        <f aca="false">IF(C847="","",IF(ISNUMBER(SEARCH("JPY",C847)),100,10000))</f>
        <v/>
      </c>
      <c r="Q847" s="14" t="str">
        <f aca="false">IF(OR(C847="",H847="",J847=""),"",ROUND((J847-H847)*P847*IF(D847="Short",-1,1),1))</f>
        <v/>
      </c>
      <c r="R847" s="14" t="str">
        <f aca="false">IF(OR(C847="",H847="",I847=""),"",ROUND(ABS(H847-I847)*P847,1))</f>
        <v/>
      </c>
      <c r="S847" s="15" t="str">
        <f aca="false">IF(OR(R847="",G847="",K847=""),"",R847*K847*G847)</f>
        <v/>
      </c>
      <c r="T847" s="15" t="str">
        <f aca="false">IF(OR(Q847="",G847="",K847=""),"",Q847*K847*G847)</f>
        <v/>
      </c>
      <c r="U847" s="15" t="str">
        <f aca="false">IF(T847="","",T847+N(L847)-N(M847))</f>
        <v/>
      </c>
      <c r="V847" s="16" t="str">
        <f aca="false">IF(OR(U847="",N(S847)=0),"",U847/S847)</f>
        <v/>
      </c>
      <c r="W847" s="13" t="str">
        <f aca="false">IF(U847="","",COUNT($U$7:U847))</f>
        <v/>
      </c>
      <c r="X847" s="17" t="str">
        <f aca="false">IF(U847="","",DATE(YEAR(IF(B847="",A847,B847)),MONTH(IF(B847="",A847,B847)),1))</f>
        <v/>
      </c>
      <c r="Y847" s="15" t="str">
        <f aca="false">IF(U847="","",N($C$3)+SUM($U$7:U847))</f>
        <v/>
      </c>
      <c r="Z847" s="15" t="str">
        <f aca="false">IF(Y847="","",Y847-MAX(N($C$3),MAX($Y$7:Y847)))</f>
        <v/>
      </c>
      <c r="AA847" s="13" t="str">
        <f aca="false">IF(U847="","",IF(U847&gt;0,"Win",IF(U847&lt;0,"Loss","Scratch")))</f>
        <v/>
      </c>
      <c r="AB847" s="18" t="e">
        <f aca="false">IF(W847="",NA(),W847)</f>
        <v>#N/A</v>
      </c>
      <c r="AC847" s="19" t="e">
        <f aca="false">IF(W847="",NA(),Y847)</f>
        <v>#N/A</v>
      </c>
    </row>
    <row r="848" customFormat="false" ht="15" hidden="false" customHeight="false" outlineLevel="0" collapsed="false">
      <c r="A848" s="10"/>
      <c r="B848" s="10"/>
      <c r="C848" s="7"/>
      <c r="D848" s="7"/>
      <c r="E848" s="7"/>
      <c r="F848" s="7"/>
      <c r="G848" s="11"/>
      <c r="H848" s="12"/>
      <c r="I848" s="12"/>
      <c r="J848" s="12"/>
      <c r="K848" s="5"/>
      <c r="L848" s="5"/>
      <c r="M848" s="5"/>
      <c r="N848" s="7"/>
      <c r="O848" s="7"/>
      <c r="P848" s="13" t="str">
        <f aca="false">IF(C848="","",IF(ISNUMBER(SEARCH("JPY",C848)),100,10000))</f>
        <v/>
      </c>
      <c r="Q848" s="14" t="str">
        <f aca="false">IF(OR(C848="",H848="",J848=""),"",ROUND((J848-H848)*P848*IF(D848="Short",-1,1),1))</f>
        <v/>
      </c>
      <c r="R848" s="14" t="str">
        <f aca="false">IF(OR(C848="",H848="",I848=""),"",ROUND(ABS(H848-I848)*P848,1))</f>
        <v/>
      </c>
      <c r="S848" s="15" t="str">
        <f aca="false">IF(OR(R848="",G848="",K848=""),"",R848*K848*G848)</f>
        <v/>
      </c>
      <c r="T848" s="15" t="str">
        <f aca="false">IF(OR(Q848="",G848="",K848=""),"",Q848*K848*G848)</f>
        <v/>
      </c>
      <c r="U848" s="15" t="str">
        <f aca="false">IF(T848="","",T848+N(L848)-N(M848))</f>
        <v/>
      </c>
      <c r="V848" s="16" t="str">
        <f aca="false">IF(OR(U848="",N(S848)=0),"",U848/S848)</f>
        <v/>
      </c>
      <c r="W848" s="13" t="str">
        <f aca="false">IF(U848="","",COUNT($U$7:U848))</f>
        <v/>
      </c>
      <c r="X848" s="17" t="str">
        <f aca="false">IF(U848="","",DATE(YEAR(IF(B848="",A848,B848)),MONTH(IF(B848="",A848,B848)),1))</f>
        <v/>
      </c>
      <c r="Y848" s="15" t="str">
        <f aca="false">IF(U848="","",N($C$3)+SUM($U$7:U848))</f>
        <v/>
      </c>
      <c r="Z848" s="15" t="str">
        <f aca="false">IF(Y848="","",Y848-MAX(N($C$3),MAX($Y$7:Y848)))</f>
        <v/>
      </c>
      <c r="AA848" s="13" t="str">
        <f aca="false">IF(U848="","",IF(U848&gt;0,"Win",IF(U848&lt;0,"Loss","Scratch")))</f>
        <v/>
      </c>
      <c r="AB848" s="18" t="e">
        <f aca="false">IF(W848="",NA(),W848)</f>
        <v>#N/A</v>
      </c>
      <c r="AC848" s="19" t="e">
        <f aca="false">IF(W848="",NA(),Y848)</f>
        <v>#N/A</v>
      </c>
    </row>
    <row r="849" customFormat="false" ht="15" hidden="false" customHeight="false" outlineLevel="0" collapsed="false">
      <c r="A849" s="10"/>
      <c r="B849" s="10"/>
      <c r="C849" s="7"/>
      <c r="D849" s="7"/>
      <c r="E849" s="7"/>
      <c r="F849" s="7"/>
      <c r="G849" s="11"/>
      <c r="H849" s="12"/>
      <c r="I849" s="12"/>
      <c r="J849" s="12"/>
      <c r="K849" s="5"/>
      <c r="L849" s="5"/>
      <c r="M849" s="5"/>
      <c r="N849" s="7"/>
      <c r="O849" s="7"/>
      <c r="P849" s="13" t="str">
        <f aca="false">IF(C849="","",IF(ISNUMBER(SEARCH("JPY",C849)),100,10000))</f>
        <v/>
      </c>
      <c r="Q849" s="14" t="str">
        <f aca="false">IF(OR(C849="",H849="",J849=""),"",ROUND((J849-H849)*P849*IF(D849="Short",-1,1),1))</f>
        <v/>
      </c>
      <c r="R849" s="14" t="str">
        <f aca="false">IF(OR(C849="",H849="",I849=""),"",ROUND(ABS(H849-I849)*P849,1))</f>
        <v/>
      </c>
      <c r="S849" s="15" t="str">
        <f aca="false">IF(OR(R849="",G849="",K849=""),"",R849*K849*G849)</f>
        <v/>
      </c>
      <c r="T849" s="15" t="str">
        <f aca="false">IF(OR(Q849="",G849="",K849=""),"",Q849*K849*G849)</f>
        <v/>
      </c>
      <c r="U849" s="15" t="str">
        <f aca="false">IF(T849="","",T849+N(L849)-N(M849))</f>
        <v/>
      </c>
      <c r="V849" s="16" t="str">
        <f aca="false">IF(OR(U849="",N(S849)=0),"",U849/S849)</f>
        <v/>
      </c>
      <c r="W849" s="13" t="str">
        <f aca="false">IF(U849="","",COUNT($U$7:U849))</f>
        <v/>
      </c>
      <c r="X849" s="17" t="str">
        <f aca="false">IF(U849="","",DATE(YEAR(IF(B849="",A849,B849)),MONTH(IF(B849="",A849,B849)),1))</f>
        <v/>
      </c>
      <c r="Y849" s="15" t="str">
        <f aca="false">IF(U849="","",N($C$3)+SUM($U$7:U849))</f>
        <v/>
      </c>
      <c r="Z849" s="15" t="str">
        <f aca="false">IF(Y849="","",Y849-MAX(N($C$3),MAX($Y$7:Y849)))</f>
        <v/>
      </c>
      <c r="AA849" s="13" t="str">
        <f aca="false">IF(U849="","",IF(U849&gt;0,"Win",IF(U849&lt;0,"Loss","Scratch")))</f>
        <v/>
      </c>
      <c r="AB849" s="18" t="e">
        <f aca="false">IF(W849="",NA(),W849)</f>
        <v>#N/A</v>
      </c>
      <c r="AC849" s="19" t="e">
        <f aca="false">IF(W849="",NA(),Y849)</f>
        <v>#N/A</v>
      </c>
    </row>
    <row r="850" customFormat="false" ht="15" hidden="false" customHeight="false" outlineLevel="0" collapsed="false">
      <c r="A850" s="10"/>
      <c r="B850" s="10"/>
      <c r="C850" s="7"/>
      <c r="D850" s="7"/>
      <c r="E850" s="7"/>
      <c r="F850" s="7"/>
      <c r="G850" s="11"/>
      <c r="H850" s="12"/>
      <c r="I850" s="12"/>
      <c r="J850" s="12"/>
      <c r="K850" s="5"/>
      <c r="L850" s="5"/>
      <c r="M850" s="5"/>
      <c r="N850" s="7"/>
      <c r="O850" s="7"/>
      <c r="P850" s="13" t="str">
        <f aca="false">IF(C850="","",IF(ISNUMBER(SEARCH("JPY",C850)),100,10000))</f>
        <v/>
      </c>
      <c r="Q850" s="14" t="str">
        <f aca="false">IF(OR(C850="",H850="",J850=""),"",ROUND((J850-H850)*P850*IF(D850="Short",-1,1),1))</f>
        <v/>
      </c>
      <c r="R850" s="14" t="str">
        <f aca="false">IF(OR(C850="",H850="",I850=""),"",ROUND(ABS(H850-I850)*P850,1))</f>
        <v/>
      </c>
      <c r="S850" s="15" t="str">
        <f aca="false">IF(OR(R850="",G850="",K850=""),"",R850*K850*G850)</f>
        <v/>
      </c>
      <c r="T850" s="15" t="str">
        <f aca="false">IF(OR(Q850="",G850="",K850=""),"",Q850*K850*G850)</f>
        <v/>
      </c>
      <c r="U850" s="15" t="str">
        <f aca="false">IF(T850="","",T850+N(L850)-N(M850))</f>
        <v/>
      </c>
      <c r="V850" s="16" t="str">
        <f aca="false">IF(OR(U850="",N(S850)=0),"",U850/S850)</f>
        <v/>
      </c>
      <c r="W850" s="13" t="str">
        <f aca="false">IF(U850="","",COUNT($U$7:U850))</f>
        <v/>
      </c>
      <c r="X850" s="17" t="str">
        <f aca="false">IF(U850="","",DATE(YEAR(IF(B850="",A850,B850)),MONTH(IF(B850="",A850,B850)),1))</f>
        <v/>
      </c>
      <c r="Y850" s="15" t="str">
        <f aca="false">IF(U850="","",N($C$3)+SUM($U$7:U850))</f>
        <v/>
      </c>
      <c r="Z850" s="15" t="str">
        <f aca="false">IF(Y850="","",Y850-MAX(N($C$3),MAX($Y$7:Y850)))</f>
        <v/>
      </c>
      <c r="AA850" s="13" t="str">
        <f aca="false">IF(U850="","",IF(U850&gt;0,"Win",IF(U850&lt;0,"Loss","Scratch")))</f>
        <v/>
      </c>
      <c r="AB850" s="18" t="e">
        <f aca="false">IF(W850="",NA(),W850)</f>
        <v>#N/A</v>
      </c>
      <c r="AC850" s="19" t="e">
        <f aca="false">IF(W850="",NA(),Y850)</f>
        <v>#N/A</v>
      </c>
    </row>
    <row r="851" customFormat="false" ht="15" hidden="false" customHeight="false" outlineLevel="0" collapsed="false">
      <c r="A851" s="10"/>
      <c r="B851" s="10"/>
      <c r="C851" s="7"/>
      <c r="D851" s="7"/>
      <c r="E851" s="7"/>
      <c r="F851" s="7"/>
      <c r="G851" s="11"/>
      <c r="H851" s="12"/>
      <c r="I851" s="12"/>
      <c r="J851" s="12"/>
      <c r="K851" s="5"/>
      <c r="L851" s="5"/>
      <c r="M851" s="5"/>
      <c r="N851" s="7"/>
      <c r="O851" s="7"/>
      <c r="P851" s="13" t="str">
        <f aca="false">IF(C851="","",IF(ISNUMBER(SEARCH("JPY",C851)),100,10000))</f>
        <v/>
      </c>
      <c r="Q851" s="14" t="str">
        <f aca="false">IF(OR(C851="",H851="",J851=""),"",ROUND((J851-H851)*P851*IF(D851="Short",-1,1),1))</f>
        <v/>
      </c>
      <c r="R851" s="14" t="str">
        <f aca="false">IF(OR(C851="",H851="",I851=""),"",ROUND(ABS(H851-I851)*P851,1))</f>
        <v/>
      </c>
      <c r="S851" s="15" t="str">
        <f aca="false">IF(OR(R851="",G851="",K851=""),"",R851*K851*G851)</f>
        <v/>
      </c>
      <c r="T851" s="15" t="str">
        <f aca="false">IF(OR(Q851="",G851="",K851=""),"",Q851*K851*G851)</f>
        <v/>
      </c>
      <c r="U851" s="15" t="str">
        <f aca="false">IF(T851="","",T851+N(L851)-N(M851))</f>
        <v/>
      </c>
      <c r="V851" s="16" t="str">
        <f aca="false">IF(OR(U851="",N(S851)=0),"",U851/S851)</f>
        <v/>
      </c>
      <c r="W851" s="13" t="str">
        <f aca="false">IF(U851="","",COUNT($U$7:U851))</f>
        <v/>
      </c>
      <c r="X851" s="17" t="str">
        <f aca="false">IF(U851="","",DATE(YEAR(IF(B851="",A851,B851)),MONTH(IF(B851="",A851,B851)),1))</f>
        <v/>
      </c>
      <c r="Y851" s="15" t="str">
        <f aca="false">IF(U851="","",N($C$3)+SUM($U$7:U851))</f>
        <v/>
      </c>
      <c r="Z851" s="15" t="str">
        <f aca="false">IF(Y851="","",Y851-MAX(N($C$3),MAX($Y$7:Y851)))</f>
        <v/>
      </c>
      <c r="AA851" s="13" t="str">
        <f aca="false">IF(U851="","",IF(U851&gt;0,"Win",IF(U851&lt;0,"Loss","Scratch")))</f>
        <v/>
      </c>
      <c r="AB851" s="18" t="e">
        <f aca="false">IF(W851="",NA(),W851)</f>
        <v>#N/A</v>
      </c>
      <c r="AC851" s="19" t="e">
        <f aca="false">IF(W851="",NA(),Y851)</f>
        <v>#N/A</v>
      </c>
    </row>
    <row r="852" customFormat="false" ht="15" hidden="false" customHeight="false" outlineLevel="0" collapsed="false">
      <c r="A852" s="10"/>
      <c r="B852" s="10"/>
      <c r="C852" s="7"/>
      <c r="D852" s="7"/>
      <c r="E852" s="7"/>
      <c r="F852" s="7"/>
      <c r="G852" s="11"/>
      <c r="H852" s="12"/>
      <c r="I852" s="12"/>
      <c r="J852" s="12"/>
      <c r="K852" s="5"/>
      <c r="L852" s="5"/>
      <c r="M852" s="5"/>
      <c r="N852" s="7"/>
      <c r="O852" s="7"/>
      <c r="P852" s="13" t="str">
        <f aca="false">IF(C852="","",IF(ISNUMBER(SEARCH("JPY",C852)),100,10000))</f>
        <v/>
      </c>
      <c r="Q852" s="14" t="str">
        <f aca="false">IF(OR(C852="",H852="",J852=""),"",ROUND((J852-H852)*P852*IF(D852="Short",-1,1),1))</f>
        <v/>
      </c>
      <c r="R852" s="14" t="str">
        <f aca="false">IF(OR(C852="",H852="",I852=""),"",ROUND(ABS(H852-I852)*P852,1))</f>
        <v/>
      </c>
      <c r="S852" s="15" t="str">
        <f aca="false">IF(OR(R852="",G852="",K852=""),"",R852*K852*G852)</f>
        <v/>
      </c>
      <c r="T852" s="15" t="str">
        <f aca="false">IF(OR(Q852="",G852="",K852=""),"",Q852*K852*G852)</f>
        <v/>
      </c>
      <c r="U852" s="15" t="str">
        <f aca="false">IF(T852="","",T852+N(L852)-N(M852))</f>
        <v/>
      </c>
      <c r="V852" s="16" t="str">
        <f aca="false">IF(OR(U852="",N(S852)=0),"",U852/S852)</f>
        <v/>
      </c>
      <c r="W852" s="13" t="str">
        <f aca="false">IF(U852="","",COUNT($U$7:U852))</f>
        <v/>
      </c>
      <c r="X852" s="17" t="str">
        <f aca="false">IF(U852="","",DATE(YEAR(IF(B852="",A852,B852)),MONTH(IF(B852="",A852,B852)),1))</f>
        <v/>
      </c>
      <c r="Y852" s="15" t="str">
        <f aca="false">IF(U852="","",N($C$3)+SUM($U$7:U852))</f>
        <v/>
      </c>
      <c r="Z852" s="15" t="str">
        <f aca="false">IF(Y852="","",Y852-MAX(N($C$3),MAX($Y$7:Y852)))</f>
        <v/>
      </c>
      <c r="AA852" s="13" t="str">
        <f aca="false">IF(U852="","",IF(U852&gt;0,"Win",IF(U852&lt;0,"Loss","Scratch")))</f>
        <v/>
      </c>
      <c r="AB852" s="18" t="e">
        <f aca="false">IF(W852="",NA(),W852)</f>
        <v>#N/A</v>
      </c>
      <c r="AC852" s="19" t="e">
        <f aca="false">IF(W852="",NA(),Y852)</f>
        <v>#N/A</v>
      </c>
    </row>
    <row r="853" customFormat="false" ht="15" hidden="false" customHeight="false" outlineLevel="0" collapsed="false">
      <c r="A853" s="10"/>
      <c r="B853" s="10"/>
      <c r="C853" s="7"/>
      <c r="D853" s="7"/>
      <c r="E853" s="7"/>
      <c r="F853" s="7"/>
      <c r="G853" s="11"/>
      <c r="H853" s="12"/>
      <c r="I853" s="12"/>
      <c r="J853" s="12"/>
      <c r="K853" s="5"/>
      <c r="L853" s="5"/>
      <c r="M853" s="5"/>
      <c r="N853" s="7"/>
      <c r="O853" s="7"/>
      <c r="P853" s="13" t="str">
        <f aca="false">IF(C853="","",IF(ISNUMBER(SEARCH("JPY",C853)),100,10000))</f>
        <v/>
      </c>
      <c r="Q853" s="14" t="str">
        <f aca="false">IF(OR(C853="",H853="",J853=""),"",ROUND((J853-H853)*P853*IF(D853="Short",-1,1),1))</f>
        <v/>
      </c>
      <c r="R853" s="14" t="str">
        <f aca="false">IF(OR(C853="",H853="",I853=""),"",ROUND(ABS(H853-I853)*P853,1))</f>
        <v/>
      </c>
      <c r="S853" s="15" t="str">
        <f aca="false">IF(OR(R853="",G853="",K853=""),"",R853*K853*G853)</f>
        <v/>
      </c>
      <c r="T853" s="15" t="str">
        <f aca="false">IF(OR(Q853="",G853="",K853=""),"",Q853*K853*G853)</f>
        <v/>
      </c>
      <c r="U853" s="15" t="str">
        <f aca="false">IF(T853="","",T853+N(L853)-N(M853))</f>
        <v/>
      </c>
      <c r="V853" s="16" t="str">
        <f aca="false">IF(OR(U853="",N(S853)=0),"",U853/S853)</f>
        <v/>
      </c>
      <c r="W853" s="13" t="str">
        <f aca="false">IF(U853="","",COUNT($U$7:U853))</f>
        <v/>
      </c>
      <c r="X853" s="17" t="str">
        <f aca="false">IF(U853="","",DATE(YEAR(IF(B853="",A853,B853)),MONTH(IF(B853="",A853,B853)),1))</f>
        <v/>
      </c>
      <c r="Y853" s="15" t="str">
        <f aca="false">IF(U853="","",N($C$3)+SUM($U$7:U853))</f>
        <v/>
      </c>
      <c r="Z853" s="15" t="str">
        <f aca="false">IF(Y853="","",Y853-MAX(N($C$3),MAX($Y$7:Y853)))</f>
        <v/>
      </c>
      <c r="AA853" s="13" t="str">
        <f aca="false">IF(U853="","",IF(U853&gt;0,"Win",IF(U853&lt;0,"Loss","Scratch")))</f>
        <v/>
      </c>
      <c r="AB853" s="18" t="e">
        <f aca="false">IF(W853="",NA(),W853)</f>
        <v>#N/A</v>
      </c>
      <c r="AC853" s="19" t="e">
        <f aca="false">IF(W853="",NA(),Y853)</f>
        <v>#N/A</v>
      </c>
    </row>
    <row r="854" customFormat="false" ht="15" hidden="false" customHeight="false" outlineLevel="0" collapsed="false">
      <c r="A854" s="10"/>
      <c r="B854" s="10"/>
      <c r="C854" s="7"/>
      <c r="D854" s="7"/>
      <c r="E854" s="7"/>
      <c r="F854" s="7"/>
      <c r="G854" s="11"/>
      <c r="H854" s="12"/>
      <c r="I854" s="12"/>
      <c r="J854" s="12"/>
      <c r="K854" s="5"/>
      <c r="L854" s="5"/>
      <c r="M854" s="5"/>
      <c r="N854" s="7"/>
      <c r="O854" s="7"/>
      <c r="P854" s="13" t="str">
        <f aca="false">IF(C854="","",IF(ISNUMBER(SEARCH("JPY",C854)),100,10000))</f>
        <v/>
      </c>
      <c r="Q854" s="14" t="str">
        <f aca="false">IF(OR(C854="",H854="",J854=""),"",ROUND((J854-H854)*P854*IF(D854="Short",-1,1),1))</f>
        <v/>
      </c>
      <c r="R854" s="14" t="str">
        <f aca="false">IF(OR(C854="",H854="",I854=""),"",ROUND(ABS(H854-I854)*P854,1))</f>
        <v/>
      </c>
      <c r="S854" s="15" t="str">
        <f aca="false">IF(OR(R854="",G854="",K854=""),"",R854*K854*G854)</f>
        <v/>
      </c>
      <c r="T854" s="15" t="str">
        <f aca="false">IF(OR(Q854="",G854="",K854=""),"",Q854*K854*G854)</f>
        <v/>
      </c>
      <c r="U854" s="15" t="str">
        <f aca="false">IF(T854="","",T854+N(L854)-N(M854))</f>
        <v/>
      </c>
      <c r="V854" s="16" t="str">
        <f aca="false">IF(OR(U854="",N(S854)=0),"",U854/S854)</f>
        <v/>
      </c>
      <c r="W854" s="13" t="str">
        <f aca="false">IF(U854="","",COUNT($U$7:U854))</f>
        <v/>
      </c>
      <c r="X854" s="17" t="str">
        <f aca="false">IF(U854="","",DATE(YEAR(IF(B854="",A854,B854)),MONTH(IF(B854="",A854,B854)),1))</f>
        <v/>
      </c>
      <c r="Y854" s="15" t="str">
        <f aca="false">IF(U854="","",N($C$3)+SUM($U$7:U854))</f>
        <v/>
      </c>
      <c r="Z854" s="15" t="str">
        <f aca="false">IF(Y854="","",Y854-MAX(N($C$3),MAX($Y$7:Y854)))</f>
        <v/>
      </c>
      <c r="AA854" s="13" t="str">
        <f aca="false">IF(U854="","",IF(U854&gt;0,"Win",IF(U854&lt;0,"Loss","Scratch")))</f>
        <v/>
      </c>
      <c r="AB854" s="18" t="e">
        <f aca="false">IF(W854="",NA(),W854)</f>
        <v>#N/A</v>
      </c>
      <c r="AC854" s="19" t="e">
        <f aca="false">IF(W854="",NA(),Y854)</f>
        <v>#N/A</v>
      </c>
    </row>
    <row r="855" customFormat="false" ht="15" hidden="false" customHeight="false" outlineLevel="0" collapsed="false">
      <c r="A855" s="10"/>
      <c r="B855" s="10"/>
      <c r="C855" s="7"/>
      <c r="D855" s="7"/>
      <c r="E855" s="7"/>
      <c r="F855" s="7"/>
      <c r="G855" s="11"/>
      <c r="H855" s="12"/>
      <c r="I855" s="12"/>
      <c r="J855" s="12"/>
      <c r="K855" s="5"/>
      <c r="L855" s="5"/>
      <c r="M855" s="5"/>
      <c r="N855" s="7"/>
      <c r="O855" s="7"/>
      <c r="P855" s="13" t="str">
        <f aca="false">IF(C855="","",IF(ISNUMBER(SEARCH("JPY",C855)),100,10000))</f>
        <v/>
      </c>
      <c r="Q855" s="14" t="str">
        <f aca="false">IF(OR(C855="",H855="",J855=""),"",ROUND((J855-H855)*P855*IF(D855="Short",-1,1),1))</f>
        <v/>
      </c>
      <c r="R855" s="14" t="str">
        <f aca="false">IF(OR(C855="",H855="",I855=""),"",ROUND(ABS(H855-I855)*P855,1))</f>
        <v/>
      </c>
      <c r="S855" s="15" t="str">
        <f aca="false">IF(OR(R855="",G855="",K855=""),"",R855*K855*G855)</f>
        <v/>
      </c>
      <c r="T855" s="15" t="str">
        <f aca="false">IF(OR(Q855="",G855="",K855=""),"",Q855*K855*G855)</f>
        <v/>
      </c>
      <c r="U855" s="15" t="str">
        <f aca="false">IF(T855="","",T855+N(L855)-N(M855))</f>
        <v/>
      </c>
      <c r="V855" s="16" t="str">
        <f aca="false">IF(OR(U855="",N(S855)=0),"",U855/S855)</f>
        <v/>
      </c>
      <c r="W855" s="13" t="str">
        <f aca="false">IF(U855="","",COUNT($U$7:U855))</f>
        <v/>
      </c>
      <c r="X855" s="17" t="str">
        <f aca="false">IF(U855="","",DATE(YEAR(IF(B855="",A855,B855)),MONTH(IF(B855="",A855,B855)),1))</f>
        <v/>
      </c>
      <c r="Y855" s="15" t="str">
        <f aca="false">IF(U855="","",N($C$3)+SUM($U$7:U855))</f>
        <v/>
      </c>
      <c r="Z855" s="15" t="str">
        <f aca="false">IF(Y855="","",Y855-MAX(N($C$3),MAX($Y$7:Y855)))</f>
        <v/>
      </c>
      <c r="AA855" s="13" t="str">
        <f aca="false">IF(U855="","",IF(U855&gt;0,"Win",IF(U855&lt;0,"Loss","Scratch")))</f>
        <v/>
      </c>
      <c r="AB855" s="18" t="e">
        <f aca="false">IF(W855="",NA(),W855)</f>
        <v>#N/A</v>
      </c>
      <c r="AC855" s="19" t="e">
        <f aca="false">IF(W855="",NA(),Y855)</f>
        <v>#N/A</v>
      </c>
    </row>
    <row r="856" customFormat="false" ht="15" hidden="false" customHeight="false" outlineLevel="0" collapsed="false">
      <c r="A856" s="10"/>
      <c r="B856" s="10"/>
      <c r="C856" s="7"/>
      <c r="D856" s="7"/>
      <c r="E856" s="7"/>
      <c r="F856" s="7"/>
      <c r="G856" s="11"/>
      <c r="H856" s="12"/>
      <c r="I856" s="12"/>
      <c r="J856" s="12"/>
      <c r="K856" s="5"/>
      <c r="L856" s="5"/>
      <c r="M856" s="5"/>
      <c r="N856" s="7"/>
      <c r="O856" s="7"/>
      <c r="P856" s="13" t="str">
        <f aca="false">IF(C856="","",IF(ISNUMBER(SEARCH("JPY",C856)),100,10000))</f>
        <v/>
      </c>
      <c r="Q856" s="14" t="str">
        <f aca="false">IF(OR(C856="",H856="",J856=""),"",ROUND((J856-H856)*P856*IF(D856="Short",-1,1),1))</f>
        <v/>
      </c>
      <c r="R856" s="14" t="str">
        <f aca="false">IF(OR(C856="",H856="",I856=""),"",ROUND(ABS(H856-I856)*P856,1))</f>
        <v/>
      </c>
      <c r="S856" s="15" t="str">
        <f aca="false">IF(OR(R856="",G856="",K856=""),"",R856*K856*G856)</f>
        <v/>
      </c>
      <c r="T856" s="15" t="str">
        <f aca="false">IF(OR(Q856="",G856="",K856=""),"",Q856*K856*G856)</f>
        <v/>
      </c>
      <c r="U856" s="15" t="str">
        <f aca="false">IF(T856="","",T856+N(L856)-N(M856))</f>
        <v/>
      </c>
      <c r="V856" s="16" t="str">
        <f aca="false">IF(OR(U856="",N(S856)=0),"",U856/S856)</f>
        <v/>
      </c>
      <c r="W856" s="13" t="str">
        <f aca="false">IF(U856="","",COUNT($U$7:U856))</f>
        <v/>
      </c>
      <c r="X856" s="17" t="str">
        <f aca="false">IF(U856="","",DATE(YEAR(IF(B856="",A856,B856)),MONTH(IF(B856="",A856,B856)),1))</f>
        <v/>
      </c>
      <c r="Y856" s="15" t="str">
        <f aca="false">IF(U856="","",N($C$3)+SUM($U$7:U856))</f>
        <v/>
      </c>
      <c r="Z856" s="15" t="str">
        <f aca="false">IF(Y856="","",Y856-MAX(N($C$3),MAX($Y$7:Y856)))</f>
        <v/>
      </c>
      <c r="AA856" s="13" t="str">
        <f aca="false">IF(U856="","",IF(U856&gt;0,"Win",IF(U856&lt;0,"Loss","Scratch")))</f>
        <v/>
      </c>
      <c r="AB856" s="18" t="e">
        <f aca="false">IF(W856="",NA(),W856)</f>
        <v>#N/A</v>
      </c>
      <c r="AC856" s="19" t="e">
        <f aca="false">IF(W856="",NA(),Y856)</f>
        <v>#N/A</v>
      </c>
    </row>
    <row r="857" customFormat="false" ht="15" hidden="false" customHeight="false" outlineLevel="0" collapsed="false">
      <c r="A857" s="10"/>
      <c r="B857" s="10"/>
      <c r="C857" s="7"/>
      <c r="D857" s="7"/>
      <c r="E857" s="7"/>
      <c r="F857" s="7"/>
      <c r="G857" s="11"/>
      <c r="H857" s="12"/>
      <c r="I857" s="12"/>
      <c r="J857" s="12"/>
      <c r="K857" s="5"/>
      <c r="L857" s="5"/>
      <c r="M857" s="5"/>
      <c r="N857" s="7"/>
      <c r="O857" s="7"/>
      <c r="P857" s="13" t="str">
        <f aca="false">IF(C857="","",IF(ISNUMBER(SEARCH("JPY",C857)),100,10000))</f>
        <v/>
      </c>
      <c r="Q857" s="14" t="str">
        <f aca="false">IF(OR(C857="",H857="",J857=""),"",ROUND((J857-H857)*P857*IF(D857="Short",-1,1),1))</f>
        <v/>
      </c>
      <c r="R857" s="14" t="str">
        <f aca="false">IF(OR(C857="",H857="",I857=""),"",ROUND(ABS(H857-I857)*P857,1))</f>
        <v/>
      </c>
      <c r="S857" s="15" t="str">
        <f aca="false">IF(OR(R857="",G857="",K857=""),"",R857*K857*G857)</f>
        <v/>
      </c>
      <c r="T857" s="15" t="str">
        <f aca="false">IF(OR(Q857="",G857="",K857=""),"",Q857*K857*G857)</f>
        <v/>
      </c>
      <c r="U857" s="15" t="str">
        <f aca="false">IF(T857="","",T857+N(L857)-N(M857))</f>
        <v/>
      </c>
      <c r="V857" s="16" t="str">
        <f aca="false">IF(OR(U857="",N(S857)=0),"",U857/S857)</f>
        <v/>
      </c>
      <c r="W857" s="13" t="str">
        <f aca="false">IF(U857="","",COUNT($U$7:U857))</f>
        <v/>
      </c>
      <c r="X857" s="17" t="str">
        <f aca="false">IF(U857="","",DATE(YEAR(IF(B857="",A857,B857)),MONTH(IF(B857="",A857,B857)),1))</f>
        <v/>
      </c>
      <c r="Y857" s="15" t="str">
        <f aca="false">IF(U857="","",N($C$3)+SUM($U$7:U857))</f>
        <v/>
      </c>
      <c r="Z857" s="15" t="str">
        <f aca="false">IF(Y857="","",Y857-MAX(N($C$3),MAX($Y$7:Y857)))</f>
        <v/>
      </c>
      <c r="AA857" s="13" t="str">
        <f aca="false">IF(U857="","",IF(U857&gt;0,"Win",IF(U857&lt;0,"Loss","Scratch")))</f>
        <v/>
      </c>
      <c r="AB857" s="18" t="e">
        <f aca="false">IF(W857="",NA(),W857)</f>
        <v>#N/A</v>
      </c>
      <c r="AC857" s="19" t="e">
        <f aca="false">IF(W857="",NA(),Y857)</f>
        <v>#N/A</v>
      </c>
    </row>
    <row r="858" customFormat="false" ht="15" hidden="false" customHeight="false" outlineLevel="0" collapsed="false">
      <c r="A858" s="10"/>
      <c r="B858" s="10"/>
      <c r="C858" s="7"/>
      <c r="D858" s="7"/>
      <c r="E858" s="7"/>
      <c r="F858" s="7"/>
      <c r="G858" s="11"/>
      <c r="H858" s="12"/>
      <c r="I858" s="12"/>
      <c r="J858" s="12"/>
      <c r="K858" s="5"/>
      <c r="L858" s="5"/>
      <c r="M858" s="5"/>
      <c r="N858" s="7"/>
      <c r="O858" s="7"/>
      <c r="P858" s="13" t="str">
        <f aca="false">IF(C858="","",IF(ISNUMBER(SEARCH("JPY",C858)),100,10000))</f>
        <v/>
      </c>
      <c r="Q858" s="14" t="str">
        <f aca="false">IF(OR(C858="",H858="",J858=""),"",ROUND((J858-H858)*P858*IF(D858="Short",-1,1),1))</f>
        <v/>
      </c>
      <c r="R858" s="14" t="str">
        <f aca="false">IF(OR(C858="",H858="",I858=""),"",ROUND(ABS(H858-I858)*P858,1))</f>
        <v/>
      </c>
      <c r="S858" s="15" t="str">
        <f aca="false">IF(OR(R858="",G858="",K858=""),"",R858*K858*G858)</f>
        <v/>
      </c>
      <c r="T858" s="15" t="str">
        <f aca="false">IF(OR(Q858="",G858="",K858=""),"",Q858*K858*G858)</f>
        <v/>
      </c>
      <c r="U858" s="15" t="str">
        <f aca="false">IF(T858="","",T858+N(L858)-N(M858))</f>
        <v/>
      </c>
      <c r="V858" s="16" t="str">
        <f aca="false">IF(OR(U858="",N(S858)=0),"",U858/S858)</f>
        <v/>
      </c>
      <c r="W858" s="13" t="str">
        <f aca="false">IF(U858="","",COUNT($U$7:U858))</f>
        <v/>
      </c>
      <c r="X858" s="17" t="str">
        <f aca="false">IF(U858="","",DATE(YEAR(IF(B858="",A858,B858)),MONTH(IF(B858="",A858,B858)),1))</f>
        <v/>
      </c>
      <c r="Y858" s="15" t="str">
        <f aca="false">IF(U858="","",N($C$3)+SUM($U$7:U858))</f>
        <v/>
      </c>
      <c r="Z858" s="15" t="str">
        <f aca="false">IF(Y858="","",Y858-MAX(N($C$3),MAX($Y$7:Y858)))</f>
        <v/>
      </c>
      <c r="AA858" s="13" t="str">
        <f aca="false">IF(U858="","",IF(U858&gt;0,"Win",IF(U858&lt;0,"Loss","Scratch")))</f>
        <v/>
      </c>
      <c r="AB858" s="18" t="e">
        <f aca="false">IF(W858="",NA(),W858)</f>
        <v>#N/A</v>
      </c>
      <c r="AC858" s="19" t="e">
        <f aca="false">IF(W858="",NA(),Y858)</f>
        <v>#N/A</v>
      </c>
    </row>
    <row r="859" customFormat="false" ht="15" hidden="false" customHeight="false" outlineLevel="0" collapsed="false">
      <c r="A859" s="10"/>
      <c r="B859" s="10"/>
      <c r="C859" s="7"/>
      <c r="D859" s="7"/>
      <c r="E859" s="7"/>
      <c r="F859" s="7"/>
      <c r="G859" s="11"/>
      <c r="H859" s="12"/>
      <c r="I859" s="12"/>
      <c r="J859" s="12"/>
      <c r="K859" s="5"/>
      <c r="L859" s="5"/>
      <c r="M859" s="5"/>
      <c r="N859" s="7"/>
      <c r="O859" s="7"/>
      <c r="P859" s="13" t="str">
        <f aca="false">IF(C859="","",IF(ISNUMBER(SEARCH("JPY",C859)),100,10000))</f>
        <v/>
      </c>
      <c r="Q859" s="14" t="str">
        <f aca="false">IF(OR(C859="",H859="",J859=""),"",ROUND((J859-H859)*P859*IF(D859="Short",-1,1),1))</f>
        <v/>
      </c>
      <c r="R859" s="14" t="str">
        <f aca="false">IF(OR(C859="",H859="",I859=""),"",ROUND(ABS(H859-I859)*P859,1))</f>
        <v/>
      </c>
      <c r="S859" s="15" t="str">
        <f aca="false">IF(OR(R859="",G859="",K859=""),"",R859*K859*G859)</f>
        <v/>
      </c>
      <c r="T859" s="15" t="str">
        <f aca="false">IF(OR(Q859="",G859="",K859=""),"",Q859*K859*G859)</f>
        <v/>
      </c>
      <c r="U859" s="15" t="str">
        <f aca="false">IF(T859="","",T859+N(L859)-N(M859))</f>
        <v/>
      </c>
      <c r="V859" s="16" t="str">
        <f aca="false">IF(OR(U859="",N(S859)=0),"",U859/S859)</f>
        <v/>
      </c>
      <c r="W859" s="13" t="str">
        <f aca="false">IF(U859="","",COUNT($U$7:U859))</f>
        <v/>
      </c>
      <c r="X859" s="17" t="str">
        <f aca="false">IF(U859="","",DATE(YEAR(IF(B859="",A859,B859)),MONTH(IF(B859="",A859,B859)),1))</f>
        <v/>
      </c>
      <c r="Y859" s="15" t="str">
        <f aca="false">IF(U859="","",N($C$3)+SUM($U$7:U859))</f>
        <v/>
      </c>
      <c r="Z859" s="15" t="str">
        <f aca="false">IF(Y859="","",Y859-MAX(N($C$3),MAX($Y$7:Y859)))</f>
        <v/>
      </c>
      <c r="AA859" s="13" t="str">
        <f aca="false">IF(U859="","",IF(U859&gt;0,"Win",IF(U859&lt;0,"Loss","Scratch")))</f>
        <v/>
      </c>
      <c r="AB859" s="18" t="e">
        <f aca="false">IF(W859="",NA(),W859)</f>
        <v>#N/A</v>
      </c>
      <c r="AC859" s="19" t="e">
        <f aca="false">IF(W859="",NA(),Y859)</f>
        <v>#N/A</v>
      </c>
    </row>
    <row r="860" customFormat="false" ht="15" hidden="false" customHeight="false" outlineLevel="0" collapsed="false">
      <c r="A860" s="10"/>
      <c r="B860" s="10"/>
      <c r="C860" s="7"/>
      <c r="D860" s="7"/>
      <c r="E860" s="7"/>
      <c r="F860" s="7"/>
      <c r="G860" s="11"/>
      <c r="H860" s="12"/>
      <c r="I860" s="12"/>
      <c r="J860" s="12"/>
      <c r="K860" s="5"/>
      <c r="L860" s="5"/>
      <c r="M860" s="5"/>
      <c r="N860" s="7"/>
      <c r="O860" s="7"/>
      <c r="P860" s="13" t="str">
        <f aca="false">IF(C860="","",IF(ISNUMBER(SEARCH("JPY",C860)),100,10000))</f>
        <v/>
      </c>
      <c r="Q860" s="14" t="str">
        <f aca="false">IF(OR(C860="",H860="",J860=""),"",ROUND((J860-H860)*P860*IF(D860="Short",-1,1),1))</f>
        <v/>
      </c>
      <c r="R860" s="14" t="str">
        <f aca="false">IF(OR(C860="",H860="",I860=""),"",ROUND(ABS(H860-I860)*P860,1))</f>
        <v/>
      </c>
      <c r="S860" s="15" t="str">
        <f aca="false">IF(OR(R860="",G860="",K860=""),"",R860*K860*G860)</f>
        <v/>
      </c>
      <c r="T860" s="15" t="str">
        <f aca="false">IF(OR(Q860="",G860="",K860=""),"",Q860*K860*G860)</f>
        <v/>
      </c>
      <c r="U860" s="15" t="str">
        <f aca="false">IF(T860="","",T860+N(L860)-N(M860))</f>
        <v/>
      </c>
      <c r="V860" s="16" t="str">
        <f aca="false">IF(OR(U860="",N(S860)=0),"",U860/S860)</f>
        <v/>
      </c>
      <c r="W860" s="13" t="str">
        <f aca="false">IF(U860="","",COUNT($U$7:U860))</f>
        <v/>
      </c>
      <c r="X860" s="17" t="str">
        <f aca="false">IF(U860="","",DATE(YEAR(IF(B860="",A860,B860)),MONTH(IF(B860="",A860,B860)),1))</f>
        <v/>
      </c>
      <c r="Y860" s="15" t="str">
        <f aca="false">IF(U860="","",N($C$3)+SUM($U$7:U860))</f>
        <v/>
      </c>
      <c r="Z860" s="15" t="str">
        <f aca="false">IF(Y860="","",Y860-MAX(N($C$3),MAX($Y$7:Y860)))</f>
        <v/>
      </c>
      <c r="AA860" s="13" t="str">
        <f aca="false">IF(U860="","",IF(U860&gt;0,"Win",IF(U860&lt;0,"Loss","Scratch")))</f>
        <v/>
      </c>
      <c r="AB860" s="18" t="e">
        <f aca="false">IF(W860="",NA(),W860)</f>
        <v>#N/A</v>
      </c>
      <c r="AC860" s="19" t="e">
        <f aca="false">IF(W860="",NA(),Y860)</f>
        <v>#N/A</v>
      </c>
    </row>
    <row r="861" customFormat="false" ht="15" hidden="false" customHeight="false" outlineLevel="0" collapsed="false">
      <c r="A861" s="10"/>
      <c r="B861" s="10"/>
      <c r="C861" s="7"/>
      <c r="D861" s="7"/>
      <c r="E861" s="7"/>
      <c r="F861" s="7"/>
      <c r="G861" s="11"/>
      <c r="H861" s="12"/>
      <c r="I861" s="12"/>
      <c r="J861" s="12"/>
      <c r="K861" s="5"/>
      <c r="L861" s="5"/>
      <c r="M861" s="5"/>
      <c r="N861" s="7"/>
      <c r="O861" s="7"/>
      <c r="P861" s="13" t="str">
        <f aca="false">IF(C861="","",IF(ISNUMBER(SEARCH("JPY",C861)),100,10000))</f>
        <v/>
      </c>
      <c r="Q861" s="14" t="str">
        <f aca="false">IF(OR(C861="",H861="",J861=""),"",ROUND((J861-H861)*P861*IF(D861="Short",-1,1),1))</f>
        <v/>
      </c>
      <c r="R861" s="14" t="str">
        <f aca="false">IF(OR(C861="",H861="",I861=""),"",ROUND(ABS(H861-I861)*P861,1))</f>
        <v/>
      </c>
      <c r="S861" s="15" t="str">
        <f aca="false">IF(OR(R861="",G861="",K861=""),"",R861*K861*G861)</f>
        <v/>
      </c>
      <c r="T861" s="15" t="str">
        <f aca="false">IF(OR(Q861="",G861="",K861=""),"",Q861*K861*G861)</f>
        <v/>
      </c>
      <c r="U861" s="15" t="str">
        <f aca="false">IF(T861="","",T861+N(L861)-N(M861))</f>
        <v/>
      </c>
      <c r="V861" s="16" t="str">
        <f aca="false">IF(OR(U861="",N(S861)=0),"",U861/S861)</f>
        <v/>
      </c>
      <c r="W861" s="13" t="str">
        <f aca="false">IF(U861="","",COUNT($U$7:U861))</f>
        <v/>
      </c>
      <c r="X861" s="17" t="str">
        <f aca="false">IF(U861="","",DATE(YEAR(IF(B861="",A861,B861)),MONTH(IF(B861="",A861,B861)),1))</f>
        <v/>
      </c>
      <c r="Y861" s="15" t="str">
        <f aca="false">IF(U861="","",N($C$3)+SUM($U$7:U861))</f>
        <v/>
      </c>
      <c r="Z861" s="15" t="str">
        <f aca="false">IF(Y861="","",Y861-MAX(N($C$3),MAX($Y$7:Y861)))</f>
        <v/>
      </c>
      <c r="AA861" s="13" t="str">
        <f aca="false">IF(U861="","",IF(U861&gt;0,"Win",IF(U861&lt;0,"Loss","Scratch")))</f>
        <v/>
      </c>
      <c r="AB861" s="18" t="e">
        <f aca="false">IF(W861="",NA(),W861)</f>
        <v>#N/A</v>
      </c>
      <c r="AC861" s="19" t="e">
        <f aca="false">IF(W861="",NA(),Y861)</f>
        <v>#N/A</v>
      </c>
    </row>
    <row r="862" customFormat="false" ht="15" hidden="false" customHeight="false" outlineLevel="0" collapsed="false">
      <c r="A862" s="10"/>
      <c r="B862" s="10"/>
      <c r="C862" s="7"/>
      <c r="D862" s="7"/>
      <c r="E862" s="7"/>
      <c r="F862" s="7"/>
      <c r="G862" s="11"/>
      <c r="H862" s="12"/>
      <c r="I862" s="12"/>
      <c r="J862" s="12"/>
      <c r="K862" s="5"/>
      <c r="L862" s="5"/>
      <c r="M862" s="5"/>
      <c r="N862" s="7"/>
      <c r="O862" s="7"/>
      <c r="P862" s="13" t="str">
        <f aca="false">IF(C862="","",IF(ISNUMBER(SEARCH("JPY",C862)),100,10000))</f>
        <v/>
      </c>
      <c r="Q862" s="14" t="str">
        <f aca="false">IF(OR(C862="",H862="",J862=""),"",ROUND((J862-H862)*P862*IF(D862="Short",-1,1),1))</f>
        <v/>
      </c>
      <c r="R862" s="14" t="str">
        <f aca="false">IF(OR(C862="",H862="",I862=""),"",ROUND(ABS(H862-I862)*P862,1))</f>
        <v/>
      </c>
      <c r="S862" s="15" t="str">
        <f aca="false">IF(OR(R862="",G862="",K862=""),"",R862*K862*G862)</f>
        <v/>
      </c>
      <c r="T862" s="15" t="str">
        <f aca="false">IF(OR(Q862="",G862="",K862=""),"",Q862*K862*G862)</f>
        <v/>
      </c>
      <c r="U862" s="15" t="str">
        <f aca="false">IF(T862="","",T862+N(L862)-N(M862))</f>
        <v/>
      </c>
      <c r="V862" s="16" t="str">
        <f aca="false">IF(OR(U862="",N(S862)=0),"",U862/S862)</f>
        <v/>
      </c>
      <c r="W862" s="13" t="str">
        <f aca="false">IF(U862="","",COUNT($U$7:U862))</f>
        <v/>
      </c>
      <c r="X862" s="17" t="str">
        <f aca="false">IF(U862="","",DATE(YEAR(IF(B862="",A862,B862)),MONTH(IF(B862="",A862,B862)),1))</f>
        <v/>
      </c>
      <c r="Y862" s="15" t="str">
        <f aca="false">IF(U862="","",N($C$3)+SUM($U$7:U862))</f>
        <v/>
      </c>
      <c r="Z862" s="15" t="str">
        <f aca="false">IF(Y862="","",Y862-MAX(N($C$3),MAX($Y$7:Y862)))</f>
        <v/>
      </c>
      <c r="AA862" s="13" t="str">
        <f aca="false">IF(U862="","",IF(U862&gt;0,"Win",IF(U862&lt;0,"Loss","Scratch")))</f>
        <v/>
      </c>
      <c r="AB862" s="18" t="e">
        <f aca="false">IF(W862="",NA(),W862)</f>
        <v>#N/A</v>
      </c>
      <c r="AC862" s="19" t="e">
        <f aca="false">IF(W862="",NA(),Y862)</f>
        <v>#N/A</v>
      </c>
    </row>
    <row r="863" customFormat="false" ht="15" hidden="false" customHeight="false" outlineLevel="0" collapsed="false">
      <c r="A863" s="10"/>
      <c r="B863" s="10"/>
      <c r="C863" s="7"/>
      <c r="D863" s="7"/>
      <c r="E863" s="7"/>
      <c r="F863" s="7"/>
      <c r="G863" s="11"/>
      <c r="H863" s="12"/>
      <c r="I863" s="12"/>
      <c r="J863" s="12"/>
      <c r="K863" s="5"/>
      <c r="L863" s="5"/>
      <c r="M863" s="5"/>
      <c r="N863" s="7"/>
      <c r="O863" s="7"/>
      <c r="P863" s="13" t="str">
        <f aca="false">IF(C863="","",IF(ISNUMBER(SEARCH("JPY",C863)),100,10000))</f>
        <v/>
      </c>
      <c r="Q863" s="14" t="str">
        <f aca="false">IF(OR(C863="",H863="",J863=""),"",ROUND((J863-H863)*P863*IF(D863="Short",-1,1),1))</f>
        <v/>
      </c>
      <c r="R863" s="14" t="str">
        <f aca="false">IF(OR(C863="",H863="",I863=""),"",ROUND(ABS(H863-I863)*P863,1))</f>
        <v/>
      </c>
      <c r="S863" s="15" t="str">
        <f aca="false">IF(OR(R863="",G863="",K863=""),"",R863*K863*G863)</f>
        <v/>
      </c>
      <c r="T863" s="15" t="str">
        <f aca="false">IF(OR(Q863="",G863="",K863=""),"",Q863*K863*G863)</f>
        <v/>
      </c>
      <c r="U863" s="15" t="str">
        <f aca="false">IF(T863="","",T863+N(L863)-N(M863))</f>
        <v/>
      </c>
      <c r="V863" s="16" t="str">
        <f aca="false">IF(OR(U863="",N(S863)=0),"",U863/S863)</f>
        <v/>
      </c>
      <c r="W863" s="13" t="str">
        <f aca="false">IF(U863="","",COUNT($U$7:U863))</f>
        <v/>
      </c>
      <c r="X863" s="17" t="str">
        <f aca="false">IF(U863="","",DATE(YEAR(IF(B863="",A863,B863)),MONTH(IF(B863="",A863,B863)),1))</f>
        <v/>
      </c>
      <c r="Y863" s="15" t="str">
        <f aca="false">IF(U863="","",N($C$3)+SUM($U$7:U863))</f>
        <v/>
      </c>
      <c r="Z863" s="15" t="str">
        <f aca="false">IF(Y863="","",Y863-MAX(N($C$3),MAX($Y$7:Y863)))</f>
        <v/>
      </c>
      <c r="AA863" s="13" t="str">
        <f aca="false">IF(U863="","",IF(U863&gt;0,"Win",IF(U863&lt;0,"Loss","Scratch")))</f>
        <v/>
      </c>
      <c r="AB863" s="18" t="e">
        <f aca="false">IF(W863="",NA(),W863)</f>
        <v>#N/A</v>
      </c>
      <c r="AC863" s="19" t="e">
        <f aca="false">IF(W863="",NA(),Y863)</f>
        <v>#N/A</v>
      </c>
    </row>
    <row r="864" customFormat="false" ht="15" hidden="false" customHeight="false" outlineLevel="0" collapsed="false">
      <c r="A864" s="10"/>
      <c r="B864" s="10"/>
      <c r="C864" s="7"/>
      <c r="D864" s="7"/>
      <c r="E864" s="7"/>
      <c r="F864" s="7"/>
      <c r="G864" s="11"/>
      <c r="H864" s="12"/>
      <c r="I864" s="12"/>
      <c r="J864" s="12"/>
      <c r="K864" s="5"/>
      <c r="L864" s="5"/>
      <c r="M864" s="5"/>
      <c r="N864" s="7"/>
      <c r="O864" s="7"/>
      <c r="P864" s="13" t="str">
        <f aca="false">IF(C864="","",IF(ISNUMBER(SEARCH("JPY",C864)),100,10000))</f>
        <v/>
      </c>
      <c r="Q864" s="14" t="str">
        <f aca="false">IF(OR(C864="",H864="",J864=""),"",ROUND((J864-H864)*P864*IF(D864="Short",-1,1),1))</f>
        <v/>
      </c>
      <c r="R864" s="14" t="str">
        <f aca="false">IF(OR(C864="",H864="",I864=""),"",ROUND(ABS(H864-I864)*P864,1))</f>
        <v/>
      </c>
      <c r="S864" s="15" t="str">
        <f aca="false">IF(OR(R864="",G864="",K864=""),"",R864*K864*G864)</f>
        <v/>
      </c>
      <c r="T864" s="15" t="str">
        <f aca="false">IF(OR(Q864="",G864="",K864=""),"",Q864*K864*G864)</f>
        <v/>
      </c>
      <c r="U864" s="15" t="str">
        <f aca="false">IF(T864="","",T864+N(L864)-N(M864))</f>
        <v/>
      </c>
      <c r="V864" s="16" t="str">
        <f aca="false">IF(OR(U864="",N(S864)=0),"",U864/S864)</f>
        <v/>
      </c>
      <c r="W864" s="13" t="str">
        <f aca="false">IF(U864="","",COUNT($U$7:U864))</f>
        <v/>
      </c>
      <c r="X864" s="17" t="str">
        <f aca="false">IF(U864="","",DATE(YEAR(IF(B864="",A864,B864)),MONTH(IF(B864="",A864,B864)),1))</f>
        <v/>
      </c>
      <c r="Y864" s="15" t="str">
        <f aca="false">IF(U864="","",N($C$3)+SUM($U$7:U864))</f>
        <v/>
      </c>
      <c r="Z864" s="15" t="str">
        <f aca="false">IF(Y864="","",Y864-MAX(N($C$3),MAX($Y$7:Y864)))</f>
        <v/>
      </c>
      <c r="AA864" s="13" t="str">
        <f aca="false">IF(U864="","",IF(U864&gt;0,"Win",IF(U864&lt;0,"Loss","Scratch")))</f>
        <v/>
      </c>
      <c r="AB864" s="18" t="e">
        <f aca="false">IF(W864="",NA(),W864)</f>
        <v>#N/A</v>
      </c>
      <c r="AC864" s="19" t="e">
        <f aca="false">IF(W864="",NA(),Y864)</f>
        <v>#N/A</v>
      </c>
    </row>
    <row r="865" customFormat="false" ht="15" hidden="false" customHeight="false" outlineLevel="0" collapsed="false">
      <c r="A865" s="10"/>
      <c r="B865" s="10"/>
      <c r="C865" s="7"/>
      <c r="D865" s="7"/>
      <c r="E865" s="7"/>
      <c r="F865" s="7"/>
      <c r="G865" s="11"/>
      <c r="H865" s="12"/>
      <c r="I865" s="12"/>
      <c r="J865" s="12"/>
      <c r="K865" s="5"/>
      <c r="L865" s="5"/>
      <c r="M865" s="5"/>
      <c r="N865" s="7"/>
      <c r="O865" s="7"/>
      <c r="P865" s="13" t="str">
        <f aca="false">IF(C865="","",IF(ISNUMBER(SEARCH("JPY",C865)),100,10000))</f>
        <v/>
      </c>
      <c r="Q865" s="14" t="str">
        <f aca="false">IF(OR(C865="",H865="",J865=""),"",ROUND((J865-H865)*P865*IF(D865="Short",-1,1),1))</f>
        <v/>
      </c>
      <c r="R865" s="14" t="str">
        <f aca="false">IF(OR(C865="",H865="",I865=""),"",ROUND(ABS(H865-I865)*P865,1))</f>
        <v/>
      </c>
      <c r="S865" s="15" t="str">
        <f aca="false">IF(OR(R865="",G865="",K865=""),"",R865*K865*G865)</f>
        <v/>
      </c>
      <c r="T865" s="15" t="str">
        <f aca="false">IF(OR(Q865="",G865="",K865=""),"",Q865*K865*G865)</f>
        <v/>
      </c>
      <c r="U865" s="15" t="str">
        <f aca="false">IF(T865="","",T865+N(L865)-N(M865))</f>
        <v/>
      </c>
      <c r="V865" s="16" t="str">
        <f aca="false">IF(OR(U865="",N(S865)=0),"",U865/S865)</f>
        <v/>
      </c>
      <c r="W865" s="13" t="str">
        <f aca="false">IF(U865="","",COUNT($U$7:U865))</f>
        <v/>
      </c>
      <c r="X865" s="17" t="str">
        <f aca="false">IF(U865="","",DATE(YEAR(IF(B865="",A865,B865)),MONTH(IF(B865="",A865,B865)),1))</f>
        <v/>
      </c>
      <c r="Y865" s="15" t="str">
        <f aca="false">IF(U865="","",N($C$3)+SUM($U$7:U865))</f>
        <v/>
      </c>
      <c r="Z865" s="15" t="str">
        <f aca="false">IF(Y865="","",Y865-MAX(N($C$3),MAX($Y$7:Y865)))</f>
        <v/>
      </c>
      <c r="AA865" s="13" t="str">
        <f aca="false">IF(U865="","",IF(U865&gt;0,"Win",IF(U865&lt;0,"Loss","Scratch")))</f>
        <v/>
      </c>
      <c r="AB865" s="18" t="e">
        <f aca="false">IF(W865="",NA(),W865)</f>
        <v>#N/A</v>
      </c>
      <c r="AC865" s="19" t="e">
        <f aca="false">IF(W865="",NA(),Y865)</f>
        <v>#N/A</v>
      </c>
    </row>
    <row r="866" customFormat="false" ht="15" hidden="false" customHeight="false" outlineLevel="0" collapsed="false">
      <c r="A866" s="10"/>
      <c r="B866" s="10"/>
      <c r="C866" s="7"/>
      <c r="D866" s="7"/>
      <c r="E866" s="7"/>
      <c r="F866" s="7"/>
      <c r="G866" s="11"/>
      <c r="H866" s="12"/>
      <c r="I866" s="12"/>
      <c r="J866" s="12"/>
      <c r="K866" s="5"/>
      <c r="L866" s="5"/>
      <c r="M866" s="5"/>
      <c r="N866" s="7"/>
      <c r="O866" s="7"/>
      <c r="P866" s="13" t="str">
        <f aca="false">IF(C866="","",IF(ISNUMBER(SEARCH("JPY",C866)),100,10000))</f>
        <v/>
      </c>
      <c r="Q866" s="14" t="str">
        <f aca="false">IF(OR(C866="",H866="",J866=""),"",ROUND((J866-H866)*P866*IF(D866="Short",-1,1),1))</f>
        <v/>
      </c>
      <c r="R866" s="14" t="str">
        <f aca="false">IF(OR(C866="",H866="",I866=""),"",ROUND(ABS(H866-I866)*P866,1))</f>
        <v/>
      </c>
      <c r="S866" s="15" t="str">
        <f aca="false">IF(OR(R866="",G866="",K866=""),"",R866*K866*G866)</f>
        <v/>
      </c>
      <c r="T866" s="15" t="str">
        <f aca="false">IF(OR(Q866="",G866="",K866=""),"",Q866*K866*G866)</f>
        <v/>
      </c>
      <c r="U866" s="15" t="str">
        <f aca="false">IF(T866="","",T866+N(L866)-N(M866))</f>
        <v/>
      </c>
      <c r="V866" s="16" t="str">
        <f aca="false">IF(OR(U866="",N(S866)=0),"",U866/S866)</f>
        <v/>
      </c>
      <c r="W866" s="13" t="str">
        <f aca="false">IF(U866="","",COUNT($U$7:U866))</f>
        <v/>
      </c>
      <c r="X866" s="17" t="str">
        <f aca="false">IF(U866="","",DATE(YEAR(IF(B866="",A866,B866)),MONTH(IF(B866="",A866,B866)),1))</f>
        <v/>
      </c>
      <c r="Y866" s="15" t="str">
        <f aca="false">IF(U866="","",N($C$3)+SUM($U$7:U866))</f>
        <v/>
      </c>
      <c r="Z866" s="15" t="str">
        <f aca="false">IF(Y866="","",Y866-MAX(N($C$3),MAX($Y$7:Y866)))</f>
        <v/>
      </c>
      <c r="AA866" s="13" t="str">
        <f aca="false">IF(U866="","",IF(U866&gt;0,"Win",IF(U866&lt;0,"Loss","Scratch")))</f>
        <v/>
      </c>
      <c r="AB866" s="18" t="e">
        <f aca="false">IF(W866="",NA(),W866)</f>
        <v>#N/A</v>
      </c>
      <c r="AC866" s="19" t="e">
        <f aca="false">IF(W866="",NA(),Y866)</f>
        <v>#N/A</v>
      </c>
    </row>
    <row r="867" customFormat="false" ht="15" hidden="false" customHeight="false" outlineLevel="0" collapsed="false">
      <c r="A867" s="10"/>
      <c r="B867" s="10"/>
      <c r="C867" s="7"/>
      <c r="D867" s="7"/>
      <c r="E867" s="7"/>
      <c r="F867" s="7"/>
      <c r="G867" s="11"/>
      <c r="H867" s="12"/>
      <c r="I867" s="12"/>
      <c r="J867" s="12"/>
      <c r="K867" s="5"/>
      <c r="L867" s="5"/>
      <c r="M867" s="5"/>
      <c r="N867" s="7"/>
      <c r="O867" s="7"/>
      <c r="P867" s="13" t="str">
        <f aca="false">IF(C867="","",IF(ISNUMBER(SEARCH("JPY",C867)),100,10000))</f>
        <v/>
      </c>
      <c r="Q867" s="14" t="str">
        <f aca="false">IF(OR(C867="",H867="",J867=""),"",ROUND((J867-H867)*P867*IF(D867="Short",-1,1),1))</f>
        <v/>
      </c>
      <c r="R867" s="14" t="str">
        <f aca="false">IF(OR(C867="",H867="",I867=""),"",ROUND(ABS(H867-I867)*P867,1))</f>
        <v/>
      </c>
      <c r="S867" s="15" t="str">
        <f aca="false">IF(OR(R867="",G867="",K867=""),"",R867*K867*G867)</f>
        <v/>
      </c>
      <c r="T867" s="15" t="str">
        <f aca="false">IF(OR(Q867="",G867="",K867=""),"",Q867*K867*G867)</f>
        <v/>
      </c>
      <c r="U867" s="15" t="str">
        <f aca="false">IF(T867="","",T867+N(L867)-N(M867))</f>
        <v/>
      </c>
      <c r="V867" s="16" t="str">
        <f aca="false">IF(OR(U867="",N(S867)=0),"",U867/S867)</f>
        <v/>
      </c>
      <c r="W867" s="13" t="str">
        <f aca="false">IF(U867="","",COUNT($U$7:U867))</f>
        <v/>
      </c>
      <c r="X867" s="17" t="str">
        <f aca="false">IF(U867="","",DATE(YEAR(IF(B867="",A867,B867)),MONTH(IF(B867="",A867,B867)),1))</f>
        <v/>
      </c>
      <c r="Y867" s="15" t="str">
        <f aca="false">IF(U867="","",N($C$3)+SUM($U$7:U867))</f>
        <v/>
      </c>
      <c r="Z867" s="15" t="str">
        <f aca="false">IF(Y867="","",Y867-MAX(N($C$3),MAX($Y$7:Y867)))</f>
        <v/>
      </c>
      <c r="AA867" s="13" t="str">
        <f aca="false">IF(U867="","",IF(U867&gt;0,"Win",IF(U867&lt;0,"Loss","Scratch")))</f>
        <v/>
      </c>
      <c r="AB867" s="18" t="e">
        <f aca="false">IF(W867="",NA(),W867)</f>
        <v>#N/A</v>
      </c>
      <c r="AC867" s="19" t="e">
        <f aca="false">IF(W867="",NA(),Y867)</f>
        <v>#N/A</v>
      </c>
    </row>
    <row r="868" customFormat="false" ht="15" hidden="false" customHeight="false" outlineLevel="0" collapsed="false">
      <c r="A868" s="10"/>
      <c r="B868" s="10"/>
      <c r="C868" s="7"/>
      <c r="D868" s="7"/>
      <c r="E868" s="7"/>
      <c r="F868" s="7"/>
      <c r="G868" s="11"/>
      <c r="H868" s="12"/>
      <c r="I868" s="12"/>
      <c r="J868" s="12"/>
      <c r="K868" s="5"/>
      <c r="L868" s="5"/>
      <c r="M868" s="5"/>
      <c r="N868" s="7"/>
      <c r="O868" s="7"/>
      <c r="P868" s="13" t="str">
        <f aca="false">IF(C868="","",IF(ISNUMBER(SEARCH("JPY",C868)),100,10000))</f>
        <v/>
      </c>
      <c r="Q868" s="14" t="str">
        <f aca="false">IF(OR(C868="",H868="",J868=""),"",ROUND((J868-H868)*P868*IF(D868="Short",-1,1),1))</f>
        <v/>
      </c>
      <c r="R868" s="14" t="str">
        <f aca="false">IF(OR(C868="",H868="",I868=""),"",ROUND(ABS(H868-I868)*P868,1))</f>
        <v/>
      </c>
      <c r="S868" s="15" t="str">
        <f aca="false">IF(OR(R868="",G868="",K868=""),"",R868*K868*G868)</f>
        <v/>
      </c>
      <c r="T868" s="15" t="str">
        <f aca="false">IF(OR(Q868="",G868="",K868=""),"",Q868*K868*G868)</f>
        <v/>
      </c>
      <c r="U868" s="15" t="str">
        <f aca="false">IF(T868="","",T868+N(L868)-N(M868))</f>
        <v/>
      </c>
      <c r="V868" s="16" t="str">
        <f aca="false">IF(OR(U868="",N(S868)=0),"",U868/S868)</f>
        <v/>
      </c>
      <c r="W868" s="13" t="str">
        <f aca="false">IF(U868="","",COUNT($U$7:U868))</f>
        <v/>
      </c>
      <c r="X868" s="17" t="str">
        <f aca="false">IF(U868="","",DATE(YEAR(IF(B868="",A868,B868)),MONTH(IF(B868="",A868,B868)),1))</f>
        <v/>
      </c>
      <c r="Y868" s="15" t="str">
        <f aca="false">IF(U868="","",N($C$3)+SUM($U$7:U868))</f>
        <v/>
      </c>
      <c r="Z868" s="15" t="str">
        <f aca="false">IF(Y868="","",Y868-MAX(N($C$3),MAX($Y$7:Y868)))</f>
        <v/>
      </c>
      <c r="AA868" s="13" t="str">
        <f aca="false">IF(U868="","",IF(U868&gt;0,"Win",IF(U868&lt;0,"Loss","Scratch")))</f>
        <v/>
      </c>
      <c r="AB868" s="18" t="e">
        <f aca="false">IF(W868="",NA(),W868)</f>
        <v>#N/A</v>
      </c>
      <c r="AC868" s="19" t="e">
        <f aca="false">IF(W868="",NA(),Y868)</f>
        <v>#N/A</v>
      </c>
    </row>
    <row r="869" customFormat="false" ht="15" hidden="false" customHeight="false" outlineLevel="0" collapsed="false">
      <c r="A869" s="10"/>
      <c r="B869" s="10"/>
      <c r="C869" s="7"/>
      <c r="D869" s="7"/>
      <c r="E869" s="7"/>
      <c r="F869" s="7"/>
      <c r="G869" s="11"/>
      <c r="H869" s="12"/>
      <c r="I869" s="12"/>
      <c r="J869" s="12"/>
      <c r="K869" s="5"/>
      <c r="L869" s="5"/>
      <c r="M869" s="5"/>
      <c r="N869" s="7"/>
      <c r="O869" s="7"/>
      <c r="P869" s="13" t="str">
        <f aca="false">IF(C869="","",IF(ISNUMBER(SEARCH("JPY",C869)),100,10000))</f>
        <v/>
      </c>
      <c r="Q869" s="14" t="str">
        <f aca="false">IF(OR(C869="",H869="",J869=""),"",ROUND((J869-H869)*P869*IF(D869="Short",-1,1),1))</f>
        <v/>
      </c>
      <c r="R869" s="14" t="str">
        <f aca="false">IF(OR(C869="",H869="",I869=""),"",ROUND(ABS(H869-I869)*P869,1))</f>
        <v/>
      </c>
      <c r="S869" s="15" t="str">
        <f aca="false">IF(OR(R869="",G869="",K869=""),"",R869*K869*G869)</f>
        <v/>
      </c>
      <c r="T869" s="15" t="str">
        <f aca="false">IF(OR(Q869="",G869="",K869=""),"",Q869*K869*G869)</f>
        <v/>
      </c>
      <c r="U869" s="15" t="str">
        <f aca="false">IF(T869="","",T869+N(L869)-N(M869))</f>
        <v/>
      </c>
      <c r="V869" s="16" t="str">
        <f aca="false">IF(OR(U869="",N(S869)=0),"",U869/S869)</f>
        <v/>
      </c>
      <c r="W869" s="13" t="str">
        <f aca="false">IF(U869="","",COUNT($U$7:U869))</f>
        <v/>
      </c>
      <c r="X869" s="17" t="str">
        <f aca="false">IF(U869="","",DATE(YEAR(IF(B869="",A869,B869)),MONTH(IF(B869="",A869,B869)),1))</f>
        <v/>
      </c>
      <c r="Y869" s="15" t="str">
        <f aca="false">IF(U869="","",N($C$3)+SUM($U$7:U869))</f>
        <v/>
      </c>
      <c r="Z869" s="15" t="str">
        <f aca="false">IF(Y869="","",Y869-MAX(N($C$3),MAX($Y$7:Y869)))</f>
        <v/>
      </c>
      <c r="AA869" s="13" t="str">
        <f aca="false">IF(U869="","",IF(U869&gt;0,"Win",IF(U869&lt;0,"Loss","Scratch")))</f>
        <v/>
      </c>
      <c r="AB869" s="18" t="e">
        <f aca="false">IF(W869="",NA(),W869)</f>
        <v>#N/A</v>
      </c>
      <c r="AC869" s="19" t="e">
        <f aca="false">IF(W869="",NA(),Y869)</f>
        <v>#N/A</v>
      </c>
    </row>
    <row r="870" customFormat="false" ht="15" hidden="false" customHeight="false" outlineLevel="0" collapsed="false">
      <c r="A870" s="10"/>
      <c r="B870" s="10"/>
      <c r="C870" s="7"/>
      <c r="D870" s="7"/>
      <c r="E870" s="7"/>
      <c r="F870" s="7"/>
      <c r="G870" s="11"/>
      <c r="H870" s="12"/>
      <c r="I870" s="12"/>
      <c r="J870" s="12"/>
      <c r="K870" s="5"/>
      <c r="L870" s="5"/>
      <c r="M870" s="5"/>
      <c r="N870" s="7"/>
      <c r="O870" s="7"/>
      <c r="P870" s="13" t="str">
        <f aca="false">IF(C870="","",IF(ISNUMBER(SEARCH("JPY",C870)),100,10000))</f>
        <v/>
      </c>
      <c r="Q870" s="14" t="str">
        <f aca="false">IF(OR(C870="",H870="",J870=""),"",ROUND((J870-H870)*P870*IF(D870="Short",-1,1),1))</f>
        <v/>
      </c>
      <c r="R870" s="14" t="str">
        <f aca="false">IF(OR(C870="",H870="",I870=""),"",ROUND(ABS(H870-I870)*P870,1))</f>
        <v/>
      </c>
      <c r="S870" s="15" t="str">
        <f aca="false">IF(OR(R870="",G870="",K870=""),"",R870*K870*G870)</f>
        <v/>
      </c>
      <c r="T870" s="15" t="str">
        <f aca="false">IF(OR(Q870="",G870="",K870=""),"",Q870*K870*G870)</f>
        <v/>
      </c>
      <c r="U870" s="15" t="str">
        <f aca="false">IF(T870="","",T870+N(L870)-N(M870))</f>
        <v/>
      </c>
      <c r="V870" s="16" t="str">
        <f aca="false">IF(OR(U870="",N(S870)=0),"",U870/S870)</f>
        <v/>
      </c>
      <c r="W870" s="13" t="str">
        <f aca="false">IF(U870="","",COUNT($U$7:U870))</f>
        <v/>
      </c>
      <c r="X870" s="17" t="str">
        <f aca="false">IF(U870="","",DATE(YEAR(IF(B870="",A870,B870)),MONTH(IF(B870="",A870,B870)),1))</f>
        <v/>
      </c>
      <c r="Y870" s="15" t="str">
        <f aca="false">IF(U870="","",N($C$3)+SUM($U$7:U870))</f>
        <v/>
      </c>
      <c r="Z870" s="15" t="str">
        <f aca="false">IF(Y870="","",Y870-MAX(N($C$3),MAX($Y$7:Y870)))</f>
        <v/>
      </c>
      <c r="AA870" s="13" t="str">
        <f aca="false">IF(U870="","",IF(U870&gt;0,"Win",IF(U870&lt;0,"Loss","Scratch")))</f>
        <v/>
      </c>
      <c r="AB870" s="18" t="e">
        <f aca="false">IF(W870="",NA(),W870)</f>
        <v>#N/A</v>
      </c>
      <c r="AC870" s="19" t="e">
        <f aca="false">IF(W870="",NA(),Y870)</f>
        <v>#N/A</v>
      </c>
    </row>
    <row r="871" customFormat="false" ht="15" hidden="false" customHeight="false" outlineLevel="0" collapsed="false">
      <c r="A871" s="10"/>
      <c r="B871" s="10"/>
      <c r="C871" s="7"/>
      <c r="D871" s="7"/>
      <c r="E871" s="7"/>
      <c r="F871" s="7"/>
      <c r="G871" s="11"/>
      <c r="H871" s="12"/>
      <c r="I871" s="12"/>
      <c r="J871" s="12"/>
      <c r="K871" s="5"/>
      <c r="L871" s="5"/>
      <c r="M871" s="5"/>
      <c r="N871" s="7"/>
      <c r="O871" s="7"/>
      <c r="P871" s="13" t="str">
        <f aca="false">IF(C871="","",IF(ISNUMBER(SEARCH("JPY",C871)),100,10000))</f>
        <v/>
      </c>
      <c r="Q871" s="14" t="str">
        <f aca="false">IF(OR(C871="",H871="",J871=""),"",ROUND((J871-H871)*P871*IF(D871="Short",-1,1),1))</f>
        <v/>
      </c>
      <c r="R871" s="14" t="str">
        <f aca="false">IF(OR(C871="",H871="",I871=""),"",ROUND(ABS(H871-I871)*P871,1))</f>
        <v/>
      </c>
      <c r="S871" s="15" t="str">
        <f aca="false">IF(OR(R871="",G871="",K871=""),"",R871*K871*G871)</f>
        <v/>
      </c>
      <c r="T871" s="15" t="str">
        <f aca="false">IF(OR(Q871="",G871="",K871=""),"",Q871*K871*G871)</f>
        <v/>
      </c>
      <c r="U871" s="15" t="str">
        <f aca="false">IF(T871="","",T871+N(L871)-N(M871))</f>
        <v/>
      </c>
      <c r="V871" s="16" t="str">
        <f aca="false">IF(OR(U871="",N(S871)=0),"",U871/S871)</f>
        <v/>
      </c>
      <c r="W871" s="13" t="str">
        <f aca="false">IF(U871="","",COUNT($U$7:U871))</f>
        <v/>
      </c>
      <c r="X871" s="17" t="str">
        <f aca="false">IF(U871="","",DATE(YEAR(IF(B871="",A871,B871)),MONTH(IF(B871="",A871,B871)),1))</f>
        <v/>
      </c>
      <c r="Y871" s="15" t="str">
        <f aca="false">IF(U871="","",N($C$3)+SUM($U$7:U871))</f>
        <v/>
      </c>
      <c r="Z871" s="15" t="str">
        <f aca="false">IF(Y871="","",Y871-MAX(N($C$3),MAX($Y$7:Y871)))</f>
        <v/>
      </c>
      <c r="AA871" s="13" t="str">
        <f aca="false">IF(U871="","",IF(U871&gt;0,"Win",IF(U871&lt;0,"Loss","Scratch")))</f>
        <v/>
      </c>
      <c r="AB871" s="18" t="e">
        <f aca="false">IF(W871="",NA(),W871)</f>
        <v>#N/A</v>
      </c>
      <c r="AC871" s="19" t="e">
        <f aca="false">IF(W871="",NA(),Y871)</f>
        <v>#N/A</v>
      </c>
    </row>
    <row r="872" customFormat="false" ht="15" hidden="false" customHeight="false" outlineLevel="0" collapsed="false">
      <c r="A872" s="10"/>
      <c r="B872" s="10"/>
      <c r="C872" s="7"/>
      <c r="D872" s="7"/>
      <c r="E872" s="7"/>
      <c r="F872" s="7"/>
      <c r="G872" s="11"/>
      <c r="H872" s="12"/>
      <c r="I872" s="12"/>
      <c r="J872" s="12"/>
      <c r="K872" s="5"/>
      <c r="L872" s="5"/>
      <c r="M872" s="5"/>
      <c r="N872" s="7"/>
      <c r="O872" s="7"/>
      <c r="P872" s="13" t="str">
        <f aca="false">IF(C872="","",IF(ISNUMBER(SEARCH("JPY",C872)),100,10000))</f>
        <v/>
      </c>
      <c r="Q872" s="14" t="str">
        <f aca="false">IF(OR(C872="",H872="",J872=""),"",ROUND((J872-H872)*P872*IF(D872="Short",-1,1),1))</f>
        <v/>
      </c>
      <c r="R872" s="14" t="str">
        <f aca="false">IF(OR(C872="",H872="",I872=""),"",ROUND(ABS(H872-I872)*P872,1))</f>
        <v/>
      </c>
      <c r="S872" s="15" t="str">
        <f aca="false">IF(OR(R872="",G872="",K872=""),"",R872*K872*G872)</f>
        <v/>
      </c>
      <c r="T872" s="15" t="str">
        <f aca="false">IF(OR(Q872="",G872="",K872=""),"",Q872*K872*G872)</f>
        <v/>
      </c>
      <c r="U872" s="15" t="str">
        <f aca="false">IF(T872="","",T872+N(L872)-N(M872))</f>
        <v/>
      </c>
      <c r="V872" s="16" t="str">
        <f aca="false">IF(OR(U872="",N(S872)=0),"",U872/S872)</f>
        <v/>
      </c>
      <c r="W872" s="13" t="str">
        <f aca="false">IF(U872="","",COUNT($U$7:U872))</f>
        <v/>
      </c>
      <c r="X872" s="17" t="str">
        <f aca="false">IF(U872="","",DATE(YEAR(IF(B872="",A872,B872)),MONTH(IF(B872="",A872,B872)),1))</f>
        <v/>
      </c>
      <c r="Y872" s="15" t="str">
        <f aca="false">IF(U872="","",N($C$3)+SUM($U$7:U872))</f>
        <v/>
      </c>
      <c r="Z872" s="15" t="str">
        <f aca="false">IF(Y872="","",Y872-MAX(N($C$3),MAX($Y$7:Y872)))</f>
        <v/>
      </c>
      <c r="AA872" s="13" t="str">
        <f aca="false">IF(U872="","",IF(U872&gt;0,"Win",IF(U872&lt;0,"Loss","Scratch")))</f>
        <v/>
      </c>
      <c r="AB872" s="18" t="e">
        <f aca="false">IF(W872="",NA(),W872)</f>
        <v>#N/A</v>
      </c>
      <c r="AC872" s="19" t="e">
        <f aca="false">IF(W872="",NA(),Y872)</f>
        <v>#N/A</v>
      </c>
    </row>
    <row r="873" customFormat="false" ht="15" hidden="false" customHeight="false" outlineLevel="0" collapsed="false">
      <c r="A873" s="10"/>
      <c r="B873" s="10"/>
      <c r="C873" s="7"/>
      <c r="D873" s="7"/>
      <c r="E873" s="7"/>
      <c r="F873" s="7"/>
      <c r="G873" s="11"/>
      <c r="H873" s="12"/>
      <c r="I873" s="12"/>
      <c r="J873" s="12"/>
      <c r="K873" s="5"/>
      <c r="L873" s="5"/>
      <c r="M873" s="5"/>
      <c r="N873" s="7"/>
      <c r="O873" s="7"/>
      <c r="P873" s="13" t="str">
        <f aca="false">IF(C873="","",IF(ISNUMBER(SEARCH("JPY",C873)),100,10000))</f>
        <v/>
      </c>
      <c r="Q873" s="14" t="str">
        <f aca="false">IF(OR(C873="",H873="",J873=""),"",ROUND((J873-H873)*P873*IF(D873="Short",-1,1),1))</f>
        <v/>
      </c>
      <c r="R873" s="14" t="str">
        <f aca="false">IF(OR(C873="",H873="",I873=""),"",ROUND(ABS(H873-I873)*P873,1))</f>
        <v/>
      </c>
      <c r="S873" s="15" t="str">
        <f aca="false">IF(OR(R873="",G873="",K873=""),"",R873*K873*G873)</f>
        <v/>
      </c>
      <c r="T873" s="15" t="str">
        <f aca="false">IF(OR(Q873="",G873="",K873=""),"",Q873*K873*G873)</f>
        <v/>
      </c>
      <c r="U873" s="15" t="str">
        <f aca="false">IF(T873="","",T873+N(L873)-N(M873))</f>
        <v/>
      </c>
      <c r="V873" s="16" t="str">
        <f aca="false">IF(OR(U873="",N(S873)=0),"",U873/S873)</f>
        <v/>
      </c>
      <c r="W873" s="13" t="str">
        <f aca="false">IF(U873="","",COUNT($U$7:U873))</f>
        <v/>
      </c>
      <c r="X873" s="17" t="str">
        <f aca="false">IF(U873="","",DATE(YEAR(IF(B873="",A873,B873)),MONTH(IF(B873="",A873,B873)),1))</f>
        <v/>
      </c>
      <c r="Y873" s="15" t="str">
        <f aca="false">IF(U873="","",N($C$3)+SUM($U$7:U873))</f>
        <v/>
      </c>
      <c r="Z873" s="15" t="str">
        <f aca="false">IF(Y873="","",Y873-MAX(N($C$3),MAX($Y$7:Y873)))</f>
        <v/>
      </c>
      <c r="AA873" s="13" t="str">
        <f aca="false">IF(U873="","",IF(U873&gt;0,"Win",IF(U873&lt;0,"Loss","Scratch")))</f>
        <v/>
      </c>
      <c r="AB873" s="18" t="e">
        <f aca="false">IF(W873="",NA(),W873)</f>
        <v>#N/A</v>
      </c>
      <c r="AC873" s="19" t="e">
        <f aca="false">IF(W873="",NA(),Y873)</f>
        <v>#N/A</v>
      </c>
    </row>
    <row r="874" customFormat="false" ht="15" hidden="false" customHeight="false" outlineLevel="0" collapsed="false">
      <c r="A874" s="10"/>
      <c r="B874" s="10"/>
      <c r="C874" s="7"/>
      <c r="D874" s="7"/>
      <c r="E874" s="7"/>
      <c r="F874" s="7"/>
      <c r="G874" s="11"/>
      <c r="H874" s="12"/>
      <c r="I874" s="12"/>
      <c r="J874" s="12"/>
      <c r="K874" s="5"/>
      <c r="L874" s="5"/>
      <c r="M874" s="5"/>
      <c r="N874" s="7"/>
      <c r="O874" s="7"/>
      <c r="P874" s="13" t="str">
        <f aca="false">IF(C874="","",IF(ISNUMBER(SEARCH("JPY",C874)),100,10000))</f>
        <v/>
      </c>
      <c r="Q874" s="14" t="str">
        <f aca="false">IF(OR(C874="",H874="",J874=""),"",ROUND((J874-H874)*P874*IF(D874="Short",-1,1),1))</f>
        <v/>
      </c>
      <c r="R874" s="14" t="str">
        <f aca="false">IF(OR(C874="",H874="",I874=""),"",ROUND(ABS(H874-I874)*P874,1))</f>
        <v/>
      </c>
      <c r="S874" s="15" t="str">
        <f aca="false">IF(OR(R874="",G874="",K874=""),"",R874*K874*G874)</f>
        <v/>
      </c>
      <c r="T874" s="15" t="str">
        <f aca="false">IF(OR(Q874="",G874="",K874=""),"",Q874*K874*G874)</f>
        <v/>
      </c>
      <c r="U874" s="15" t="str">
        <f aca="false">IF(T874="","",T874+N(L874)-N(M874))</f>
        <v/>
      </c>
      <c r="V874" s="16" t="str">
        <f aca="false">IF(OR(U874="",N(S874)=0),"",U874/S874)</f>
        <v/>
      </c>
      <c r="W874" s="13" t="str">
        <f aca="false">IF(U874="","",COUNT($U$7:U874))</f>
        <v/>
      </c>
      <c r="X874" s="17" t="str">
        <f aca="false">IF(U874="","",DATE(YEAR(IF(B874="",A874,B874)),MONTH(IF(B874="",A874,B874)),1))</f>
        <v/>
      </c>
      <c r="Y874" s="15" t="str">
        <f aca="false">IF(U874="","",N($C$3)+SUM($U$7:U874))</f>
        <v/>
      </c>
      <c r="Z874" s="15" t="str">
        <f aca="false">IF(Y874="","",Y874-MAX(N($C$3),MAX($Y$7:Y874)))</f>
        <v/>
      </c>
      <c r="AA874" s="13" t="str">
        <f aca="false">IF(U874="","",IF(U874&gt;0,"Win",IF(U874&lt;0,"Loss","Scratch")))</f>
        <v/>
      </c>
      <c r="AB874" s="18" t="e">
        <f aca="false">IF(W874="",NA(),W874)</f>
        <v>#N/A</v>
      </c>
      <c r="AC874" s="19" t="e">
        <f aca="false">IF(W874="",NA(),Y874)</f>
        <v>#N/A</v>
      </c>
    </row>
    <row r="875" customFormat="false" ht="15" hidden="false" customHeight="false" outlineLevel="0" collapsed="false">
      <c r="A875" s="10"/>
      <c r="B875" s="10"/>
      <c r="C875" s="7"/>
      <c r="D875" s="7"/>
      <c r="E875" s="7"/>
      <c r="F875" s="7"/>
      <c r="G875" s="11"/>
      <c r="H875" s="12"/>
      <c r="I875" s="12"/>
      <c r="J875" s="12"/>
      <c r="K875" s="5"/>
      <c r="L875" s="5"/>
      <c r="M875" s="5"/>
      <c r="N875" s="7"/>
      <c r="O875" s="7"/>
      <c r="P875" s="13" t="str">
        <f aca="false">IF(C875="","",IF(ISNUMBER(SEARCH("JPY",C875)),100,10000))</f>
        <v/>
      </c>
      <c r="Q875" s="14" t="str">
        <f aca="false">IF(OR(C875="",H875="",J875=""),"",ROUND((J875-H875)*P875*IF(D875="Short",-1,1),1))</f>
        <v/>
      </c>
      <c r="R875" s="14" t="str">
        <f aca="false">IF(OR(C875="",H875="",I875=""),"",ROUND(ABS(H875-I875)*P875,1))</f>
        <v/>
      </c>
      <c r="S875" s="15" t="str">
        <f aca="false">IF(OR(R875="",G875="",K875=""),"",R875*K875*G875)</f>
        <v/>
      </c>
      <c r="T875" s="15" t="str">
        <f aca="false">IF(OR(Q875="",G875="",K875=""),"",Q875*K875*G875)</f>
        <v/>
      </c>
      <c r="U875" s="15" t="str">
        <f aca="false">IF(T875="","",T875+N(L875)-N(M875))</f>
        <v/>
      </c>
      <c r="V875" s="16" t="str">
        <f aca="false">IF(OR(U875="",N(S875)=0),"",U875/S875)</f>
        <v/>
      </c>
      <c r="W875" s="13" t="str">
        <f aca="false">IF(U875="","",COUNT($U$7:U875))</f>
        <v/>
      </c>
      <c r="X875" s="17" t="str">
        <f aca="false">IF(U875="","",DATE(YEAR(IF(B875="",A875,B875)),MONTH(IF(B875="",A875,B875)),1))</f>
        <v/>
      </c>
      <c r="Y875" s="15" t="str">
        <f aca="false">IF(U875="","",N($C$3)+SUM($U$7:U875))</f>
        <v/>
      </c>
      <c r="Z875" s="15" t="str">
        <f aca="false">IF(Y875="","",Y875-MAX(N($C$3),MAX($Y$7:Y875)))</f>
        <v/>
      </c>
      <c r="AA875" s="13" t="str">
        <f aca="false">IF(U875="","",IF(U875&gt;0,"Win",IF(U875&lt;0,"Loss","Scratch")))</f>
        <v/>
      </c>
      <c r="AB875" s="18" t="e">
        <f aca="false">IF(W875="",NA(),W875)</f>
        <v>#N/A</v>
      </c>
      <c r="AC875" s="19" t="e">
        <f aca="false">IF(W875="",NA(),Y875)</f>
        <v>#N/A</v>
      </c>
    </row>
    <row r="876" customFormat="false" ht="15" hidden="false" customHeight="false" outlineLevel="0" collapsed="false">
      <c r="A876" s="10"/>
      <c r="B876" s="10"/>
      <c r="C876" s="7"/>
      <c r="D876" s="7"/>
      <c r="E876" s="7"/>
      <c r="F876" s="7"/>
      <c r="G876" s="11"/>
      <c r="H876" s="12"/>
      <c r="I876" s="12"/>
      <c r="J876" s="12"/>
      <c r="K876" s="5"/>
      <c r="L876" s="5"/>
      <c r="M876" s="5"/>
      <c r="N876" s="7"/>
      <c r="O876" s="7"/>
      <c r="P876" s="13" t="str">
        <f aca="false">IF(C876="","",IF(ISNUMBER(SEARCH("JPY",C876)),100,10000))</f>
        <v/>
      </c>
      <c r="Q876" s="14" t="str">
        <f aca="false">IF(OR(C876="",H876="",J876=""),"",ROUND((J876-H876)*P876*IF(D876="Short",-1,1),1))</f>
        <v/>
      </c>
      <c r="R876" s="14" t="str">
        <f aca="false">IF(OR(C876="",H876="",I876=""),"",ROUND(ABS(H876-I876)*P876,1))</f>
        <v/>
      </c>
      <c r="S876" s="15" t="str">
        <f aca="false">IF(OR(R876="",G876="",K876=""),"",R876*K876*G876)</f>
        <v/>
      </c>
      <c r="T876" s="15" t="str">
        <f aca="false">IF(OR(Q876="",G876="",K876=""),"",Q876*K876*G876)</f>
        <v/>
      </c>
      <c r="U876" s="15" t="str">
        <f aca="false">IF(T876="","",T876+N(L876)-N(M876))</f>
        <v/>
      </c>
      <c r="V876" s="16" t="str">
        <f aca="false">IF(OR(U876="",N(S876)=0),"",U876/S876)</f>
        <v/>
      </c>
      <c r="W876" s="13" t="str">
        <f aca="false">IF(U876="","",COUNT($U$7:U876))</f>
        <v/>
      </c>
      <c r="X876" s="17" t="str">
        <f aca="false">IF(U876="","",DATE(YEAR(IF(B876="",A876,B876)),MONTH(IF(B876="",A876,B876)),1))</f>
        <v/>
      </c>
      <c r="Y876" s="15" t="str">
        <f aca="false">IF(U876="","",N($C$3)+SUM($U$7:U876))</f>
        <v/>
      </c>
      <c r="Z876" s="15" t="str">
        <f aca="false">IF(Y876="","",Y876-MAX(N($C$3),MAX($Y$7:Y876)))</f>
        <v/>
      </c>
      <c r="AA876" s="13" t="str">
        <f aca="false">IF(U876="","",IF(U876&gt;0,"Win",IF(U876&lt;0,"Loss","Scratch")))</f>
        <v/>
      </c>
      <c r="AB876" s="18" t="e">
        <f aca="false">IF(W876="",NA(),W876)</f>
        <v>#N/A</v>
      </c>
      <c r="AC876" s="19" t="e">
        <f aca="false">IF(W876="",NA(),Y876)</f>
        <v>#N/A</v>
      </c>
    </row>
    <row r="877" customFormat="false" ht="15" hidden="false" customHeight="false" outlineLevel="0" collapsed="false">
      <c r="A877" s="10"/>
      <c r="B877" s="10"/>
      <c r="C877" s="7"/>
      <c r="D877" s="7"/>
      <c r="E877" s="7"/>
      <c r="F877" s="7"/>
      <c r="G877" s="11"/>
      <c r="H877" s="12"/>
      <c r="I877" s="12"/>
      <c r="J877" s="12"/>
      <c r="K877" s="5"/>
      <c r="L877" s="5"/>
      <c r="M877" s="5"/>
      <c r="N877" s="7"/>
      <c r="O877" s="7"/>
      <c r="P877" s="13" t="str">
        <f aca="false">IF(C877="","",IF(ISNUMBER(SEARCH("JPY",C877)),100,10000))</f>
        <v/>
      </c>
      <c r="Q877" s="14" t="str">
        <f aca="false">IF(OR(C877="",H877="",J877=""),"",ROUND((J877-H877)*P877*IF(D877="Short",-1,1),1))</f>
        <v/>
      </c>
      <c r="R877" s="14" t="str">
        <f aca="false">IF(OR(C877="",H877="",I877=""),"",ROUND(ABS(H877-I877)*P877,1))</f>
        <v/>
      </c>
      <c r="S877" s="15" t="str">
        <f aca="false">IF(OR(R877="",G877="",K877=""),"",R877*K877*G877)</f>
        <v/>
      </c>
      <c r="T877" s="15" t="str">
        <f aca="false">IF(OR(Q877="",G877="",K877=""),"",Q877*K877*G877)</f>
        <v/>
      </c>
      <c r="U877" s="15" t="str">
        <f aca="false">IF(T877="","",T877+N(L877)-N(M877))</f>
        <v/>
      </c>
      <c r="V877" s="16" t="str">
        <f aca="false">IF(OR(U877="",N(S877)=0),"",U877/S877)</f>
        <v/>
      </c>
      <c r="W877" s="13" t="str">
        <f aca="false">IF(U877="","",COUNT($U$7:U877))</f>
        <v/>
      </c>
      <c r="X877" s="17" t="str">
        <f aca="false">IF(U877="","",DATE(YEAR(IF(B877="",A877,B877)),MONTH(IF(B877="",A877,B877)),1))</f>
        <v/>
      </c>
      <c r="Y877" s="15" t="str">
        <f aca="false">IF(U877="","",N($C$3)+SUM($U$7:U877))</f>
        <v/>
      </c>
      <c r="Z877" s="15" t="str">
        <f aca="false">IF(Y877="","",Y877-MAX(N($C$3),MAX($Y$7:Y877)))</f>
        <v/>
      </c>
      <c r="AA877" s="13" t="str">
        <f aca="false">IF(U877="","",IF(U877&gt;0,"Win",IF(U877&lt;0,"Loss","Scratch")))</f>
        <v/>
      </c>
      <c r="AB877" s="18" t="e">
        <f aca="false">IF(W877="",NA(),W877)</f>
        <v>#N/A</v>
      </c>
      <c r="AC877" s="19" t="e">
        <f aca="false">IF(W877="",NA(),Y877)</f>
        <v>#N/A</v>
      </c>
    </row>
    <row r="878" customFormat="false" ht="15" hidden="false" customHeight="false" outlineLevel="0" collapsed="false">
      <c r="A878" s="10"/>
      <c r="B878" s="10"/>
      <c r="C878" s="7"/>
      <c r="D878" s="7"/>
      <c r="E878" s="7"/>
      <c r="F878" s="7"/>
      <c r="G878" s="11"/>
      <c r="H878" s="12"/>
      <c r="I878" s="12"/>
      <c r="J878" s="12"/>
      <c r="K878" s="5"/>
      <c r="L878" s="5"/>
      <c r="M878" s="5"/>
      <c r="N878" s="7"/>
      <c r="O878" s="7"/>
      <c r="P878" s="13" t="str">
        <f aca="false">IF(C878="","",IF(ISNUMBER(SEARCH("JPY",C878)),100,10000))</f>
        <v/>
      </c>
      <c r="Q878" s="14" t="str">
        <f aca="false">IF(OR(C878="",H878="",J878=""),"",ROUND((J878-H878)*P878*IF(D878="Short",-1,1),1))</f>
        <v/>
      </c>
      <c r="R878" s="14" t="str">
        <f aca="false">IF(OR(C878="",H878="",I878=""),"",ROUND(ABS(H878-I878)*P878,1))</f>
        <v/>
      </c>
      <c r="S878" s="15" t="str">
        <f aca="false">IF(OR(R878="",G878="",K878=""),"",R878*K878*G878)</f>
        <v/>
      </c>
      <c r="T878" s="15" t="str">
        <f aca="false">IF(OR(Q878="",G878="",K878=""),"",Q878*K878*G878)</f>
        <v/>
      </c>
      <c r="U878" s="15" t="str">
        <f aca="false">IF(T878="","",T878+N(L878)-N(M878))</f>
        <v/>
      </c>
      <c r="V878" s="16" t="str">
        <f aca="false">IF(OR(U878="",N(S878)=0),"",U878/S878)</f>
        <v/>
      </c>
      <c r="W878" s="13" t="str">
        <f aca="false">IF(U878="","",COUNT($U$7:U878))</f>
        <v/>
      </c>
      <c r="X878" s="17" t="str">
        <f aca="false">IF(U878="","",DATE(YEAR(IF(B878="",A878,B878)),MONTH(IF(B878="",A878,B878)),1))</f>
        <v/>
      </c>
      <c r="Y878" s="15" t="str">
        <f aca="false">IF(U878="","",N($C$3)+SUM($U$7:U878))</f>
        <v/>
      </c>
      <c r="Z878" s="15" t="str">
        <f aca="false">IF(Y878="","",Y878-MAX(N($C$3),MAX($Y$7:Y878)))</f>
        <v/>
      </c>
      <c r="AA878" s="13" t="str">
        <f aca="false">IF(U878="","",IF(U878&gt;0,"Win",IF(U878&lt;0,"Loss","Scratch")))</f>
        <v/>
      </c>
      <c r="AB878" s="18" t="e">
        <f aca="false">IF(W878="",NA(),W878)</f>
        <v>#N/A</v>
      </c>
      <c r="AC878" s="19" t="e">
        <f aca="false">IF(W878="",NA(),Y878)</f>
        <v>#N/A</v>
      </c>
    </row>
    <row r="879" customFormat="false" ht="15" hidden="false" customHeight="false" outlineLevel="0" collapsed="false">
      <c r="A879" s="10"/>
      <c r="B879" s="10"/>
      <c r="C879" s="7"/>
      <c r="D879" s="7"/>
      <c r="E879" s="7"/>
      <c r="F879" s="7"/>
      <c r="G879" s="11"/>
      <c r="H879" s="12"/>
      <c r="I879" s="12"/>
      <c r="J879" s="12"/>
      <c r="K879" s="5"/>
      <c r="L879" s="5"/>
      <c r="M879" s="5"/>
      <c r="N879" s="7"/>
      <c r="O879" s="7"/>
      <c r="P879" s="13" t="str">
        <f aca="false">IF(C879="","",IF(ISNUMBER(SEARCH("JPY",C879)),100,10000))</f>
        <v/>
      </c>
      <c r="Q879" s="14" t="str">
        <f aca="false">IF(OR(C879="",H879="",J879=""),"",ROUND((J879-H879)*P879*IF(D879="Short",-1,1),1))</f>
        <v/>
      </c>
      <c r="R879" s="14" t="str">
        <f aca="false">IF(OR(C879="",H879="",I879=""),"",ROUND(ABS(H879-I879)*P879,1))</f>
        <v/>
      </c>
      <c r="S879" s="15" t="str">
        <f aca="false">IF(OR(R879="",G879="",K879=""),"",R879*K879*G879)</f>
        <v/>
      </c>
      <c r="T879" s="15" t="str">
        <f aca="false">IF(OR(Q879="",G879="",K879=""),"",Q879*K879*G879)</f>
        <v/>
      </c>
      <c r="U879" s="15" t="str">
        <f aca="false">IF(T879="","",T879+N(L879)-N(M879))</f>
        <v/>
      </c>
      <c r="V879" s="16" t="str">
        <f aca="false">IF(OR(U879="",N(S879)=0),"",U879/S879)</f>
        <v/>
      </c>
      <c r="W879" s="13" t="str">
        <f aca="false">IF(U879="","",COUNT($U$7:U879))</f>
        <v/>
      </c>
      <c r="X879" s="17" t="str">
        <f aca="false">IF(U879="","",DATE(YEAR(IF(B879="",A879,B879)),MONTH(IF(B879="",A879,B879)),1))</f>
        <v/>
      </c>
      <c r="Y879" s="15" t="str">
        <f aca="false">IF(U879="","",N($C$3)+SUM($U$7:U879))</f>
        <v/>
      </c>
      <c r="Z879" s="15" t="str">
        <f aca="false">IF(Y879="","",Y879-MAX(N($C$3),MAX($Y$7:Y879)))</f>
        <v/>
      </c>
      <c r="AA879" s="13" t="str">
        <f aca="false">IF(U879="","",IF(U879&gt;0,"Win",IF(U879&lt;0,"Loss","Scratch")))</f>
        <v/>
      </c>
      <c r="AB879" s="18" t="e">
        <f aca="false">IF(W879="",NA(),W879)</f>
        <v>#N/A</v>
      </c>
      <c r="AC879" s="19" t="e">
        <f aca="false">IF(W879="",NA(),Y879)</f>
        <v>#N/A</v>
      </c>
    </row>
    <row r="880" customFormat="false" ht="15" hidden="false" customHeight="false" outlineLevel="0" collapsed="false">
      <c r="A880" s="10"/>
      <c r="B880" s="10"/>
      <c r="C880" s="7"/>
      <c r="D880" s="7"/>
      <c r="E880" s="7"/>
      <c r="F880" s="7"/>
      <c r="G880" s="11"/>
      <c r="H880" s="12"/>
      <c r="I880" s="12"/>
      <c r="J880" s="12"/>
      <c r="K880" s="5"/>
      <c r="L880" s="5"/>
      <c r="M880" s="5"/>
      <c r="N880" s="7"/>
      <c r="O880" s="7"/>
      <c r="P880" s="13" t="str">
        <f aca="false">IF(C880="","",IF(ISNUMBER(SEARCH("JPY",C880)),100,10000))</f>
        <v/>
      </c>
      <c r="Q880" s="14" t="str">
        <f aca="false">IF(OR(C880="",H880="",J880=""),"",ROUND((J880-H880)*P880*IF(D880="Short",-1,1),1))</f>
        <v/>
      </c>
      <c r="R880" s="14" t="str">
        <f aca="false">IF(OR(C880="",H880="",I880=""),"",ROUND(ABS(H880-I880)*P880,1))</f>
        <v/>
      </c>
      <c r="S880" s="15" t="str">
        <f aca="false">IF(OR(R880="",G880="",K880=""),"",R880*K880*G880)</f>
        <v/>
      </c>
      <c r="T880" s="15" t="str">
        <f aca="false">IF(OR(Q880="",G880="",K880=""),"",Q880*K880*G880)</f>
        <v/>
      </c>
      <c r="U880" s="15" t="str">
        <f aca="false">IF(T880="","",T880+N(L880)-N(M880))</f>
        <v/>
      </c>
      <c r="V880" s="16" t="str">
        <f aca="false">IF(OR(U880="",N(S880)=0),"",U880/S880)</f>
        <v/>
      </c>
      <c r="W880" s="13" t="str">
        <f aca="false">IF(U880="","",COUNT($U$7:U880))</f>
        <v/>
      </c>
      <c r="X880" s="17" t="str">
        <f aca="false">IF(U880="","",DATE(YEAR(IF(B880="",A880,B880)),MONTH(IF(B880="",A880,B880)),1))</f>
        <v/>
      </c>
      <c r="Y880" s="15" t="str">
        <f aca="false">IF(U880="","",N($C$3)+SUM($U$7:U880))</f>
        <v/>
      </c>
      <c r="Z880" s="15" t="str">
        <f aca="false">IF(Y880="","",Y880-MAX(N($C$3),MAX($Y$7:Y880)))</f>
        <v/>
      </c>
      <c r="AA880" s="13" t="str">
        <f aca="false">IF(U880="","",IF(U880&gt;0,"Win",IF(U880&lt;0,"Loss","Scratch")))</f>
        <v/>
      </c>
      <c r="AB880" s="18" t="e">
        <f aca="false">IF(W880="",NA(),W880)</f>
        <v>#N/A</v>
      </c>
      <c r="AC880" s="19" t="e">
        <f aca="false">IF(W880="",NA(),Y880)</f>
        <v>#N/A</v>
      </c>
    </row>
    <row r="881" customFormat="false" ht="15" hidden="false" customHeight="false" outlineLevel="0" collapsed="false">
      <c r="A881" s="10"/>
      <c r="B881" s="10"/>
      <c r="C881" s="7"/>
      <c r="D881" s="7"/>
      <c r="E881" s="7"/>
      <c r="F881" s="7"/>
      <c r="G881" s="11"/>
      <c r="H881" s="12"/>
      <c r="I881" s="12"/>
      <c r="J881" s="12"/>
      <c r="K881" s="5"/>
      <c r="L881" s="5"/>
      <c r="M881" s="5"/>
      <c r="N881" s="7"/>
      <c r="O881" s="7"/>
      <c r="P881" s="13" t="str">
        <f aca="false">IF(C881="","",IF(ISNUMBER(SEARCH("JPY",C881)),100,10000))</f>
        <v/>
      </c>
      <c r="Q881" s="14" t="str">
        <f aca="false">IF(OR(C881="",H881="",J881=""),"",ROUND((J881-H881)*P881*IF(D881="Short",-1,1),1))</f>
        <v/>
      </c>
      <c r="R881" s="14" t="str">
        <f aca="false">IF(OR(C881="",H881="",I881=""),"",ROUND(ABS(H881-I881)*P881,1))</f>
        <v/>
      </c>
      <c r="S881" s="15" t="str">
        <f aca="false">IF(OR(R881="",G881="",K881=""),"",R881*K881*G881)</f>
        <v/>
      </c>
      <c r="T881" s="15" t="str">
        <f aca="false">IF(OR(Q881="",G881="",K881=""),"",Q881*K881*G881)</f>
        <v/>
      </c>
      <c r="U881" s="15" t="str">
        <f aca="false">IF(T881="","",T881+N(L881)-N(M881))</f>
        <v/>
      </c>
      <c r="V881" s="16" t="str">
        <f aca="false">IF(OR(U881="",N(S881)=0),"",U881/S881)</f>
        <v/>
      </c>
      <c r="W881" s="13" t="str">
        <f aca="false">IF(U881="","",COUNT($U$7:U881))</f>
        <v/>
      </c>
      <c r="X881" s="17" t="str">
        <f aca="false">IF(U881="","",DATE(YEAR(IF(B881="",A881,B881)),MONTH(IF(B881="",A881,B881)),1))</f>
        <v/>
      </c>
      <c r="Y881" s="15" t="str">
        <f aca="false">IF(U881="","",N($C$3)+SUM($U$7:U881))</f>
        <v/>
      </c>
      <c r="Z881" s="15" t="str">
        <f aca="false">IF(Y881="","",Y881-MAX(N($C$3),MAX($Y$7:Y881)))</f>
        <v/>
      </c>
      <c r="AA881" s="13" t="str">
        <f aca="false">IF(U881="","",IF(U881&gt;0,"Win",IF(U881&lt;0,"Loss","Scratch")))</f>
        <v/>
      </c>
      <c r="AB881" s="18" t="e">
        <f aca="false">IF(W881="",NA(),W881)</f>
        <v>#N/A</v>
      </c>
      <c r="AC881" s="19" t="e">
        <f aca="false">IF(W881="",NA(),Y881)</f>
        <v>#N/A</v>
      </c>
    </row>
    <row r="882" customFormat="false" ht="15" hidden="false" customHeight="false" outlineLevel="0" collapsed="false">
      <c r="A882" s="10"/>
      <c r="B882" s="10"/>
      <c r="C882" s="7"/>
      <c r="D882" s="7"/>
      <c r="E882" s="7"/>
      <c r="F882" s="7"/>
      <c r="G882" s="11"/>
      <c r="H882" s="12"/>
      <c r="I882" s="12"/>
      <c r="J882" s="12"/>
      <c r="K882" s="5"/>
      <c r="L882" s="5"/>
      <c r="M882" s="5"/>
      <c r="N882" s="7"/>
      <c r="O882" s="7"/>
      <c r="P882" s="13" t="str">
        <f aca="false">IF(C882="","",IF(ISNUMBER(SEARCH("JPY",C882)),100,10000))</f>
        <v/>
      </c>
      <c r="Q882" s="14" t="str">
        <f aca="false">IF(OR(C882="",H882="",J882=""),"",ROUND((J882-H882)*P882*IF(D882="Short",-1,1),1))</f>
        <v/>
      </c>
      <c r="R882" s="14" t="str">
        <f aca="false">IF(OR(C882="",H882="",I882=""),"",ROUND(ABS(H882-I882)*P882,1))</f>
        <v/>
      </c>
      <c r="S882" s="15" t="str">
        <f aca="false">IF(OR(R882="",G882="",K882=""),"",R882*K882*G882)</f>
        <v/>
      </c>
      <c r="T882" s="15" t="str">
        <f aca="false">IF(OR(Q882="",G882="",K882=""),"",Q882*K882*G882)</f>
        <v/>
      </c>
      <c r="U882" s="15" t="str">
        <f aca="false">IF(T882="","",T882+N(L882)-N(M882))</f>
        <v/>
      </c>
      <c r="V882" s="16" t="str">
        <f aca="false">IF(OR(U882="",N(S882)=0),"",U882/S882)</f>
        <v/>
      </c>
      <c r="W882" s="13" t="str">
        <f aca="false">IF(U882="","",COUNT($U$7:U882))</f>
        <v/>
      </c>
      <c r="X882" s="17" t="str">
        <f aca="false">IF(U882="","",DATE(YEAR(IF(B882="",A882,B882)),MONTH(IF(B882="",A882,B882)),1))</f>
        <v/>
      </c>
      <c r="Y882" s="15" t="str">
        <f aca="false">IF(U882="","",N($C$3)+SUM($U$7:U882))</f>
        <v/>
      </c>
      <c r="Z882" s="15" t="str">
        <f aca="false">IF(Y882="","",Y882-MAX(N($C$3),MAX($Y$7:Y882)))</f>
        <v/>
      </c>
      <c r="AA882" s="13" t="str">
        <f aca="false">IF(U882="","",IF(U882&gt;0,"Win",IF(U882&lt;0,"Loss","Scratch")))</f>
        <v/>
      </c>
      <c r="AB882" s="18" t="e">
        <f aca="false">IF(W882="",NA(),W882)</f>
        <v>#N/A</v>
      </c>
      <c r="AC882" s="19" t="e">
        <f aca="false">IF(W882="",NA(),Y882)</f>
        <v>#N/A</v>
      </c>
    </row>
    <row r="883" customFormat="false" ht="15" hidden="false" customHeight="false" outlineLevel="0" collapsed="false">
      <c r="A883" s="10"/>
      <c r="B883" s="10"/>
      <c r="C883" s="7"/>
      <c r="D883" s="7"/>
      <c r="E883" s="7"/>
      <c r="F883" s="7"/>
      <c r="G883" s="11"/>
      <c r="H883" s="12"/>
      <c r="I883" s="12"/>
      <c r="J883" s="12"/>
      <c r="K883" s="5"/>
      <c r="L883" s="5"/>
      <c r="M883" s="5"/>
      <c r="N883" s="7"/>
      <c r="O883" s="7"/>
      <c r="P883" s="13" t="str">
        <f aca="false">IF(C883="","",IF(ISNUMBER(SEARCH("JPY",C883)),100,10000))</f>
        <v/>
      </c>
      <c r="Q883" s="14" t="str">
        <f aca="false">IF(OR(C883="",H883="",J883=""),"",ROUND((J883-H883)*P883*IF(D883="Short",-1,1),1))</f>
        <v/>
      </c>
      <c r="R883" s="14" t="str">
        <f aca="false">IF(OR(C883="",H883="",I883=""),"",ROUND(ABS(H883-I883)*P883,1))</f>
        <v/>
      </c>
      <c r="S883" s="15" t="str">
        <f aca="false">IF(OR(R883="",G883="",K883=""),"",R883*K883*G883)</f>
        <v/>
      </c>
      <c r="T883" s="15" t="str">
        <f aca="false">IF(OR(Q883="",G883="",K883=""),"",Q883*K883*G883)</f>
        <v/>
      </c>
      <c r="U883" s="15" t="str">
        <f aca="false">IF(T883="","",T883+N(L883)-N(M883))</f>
        <v/>
      </c>
      <c r="V883" s="16" t="str">
        <f aca="false">IF(OR(U883="",N(S883)=0),"",U883/S883)</f>
        <v/>
      </c>
      <c r="W883" s="13" t="str">
        <f aca="false">IF(U883="","",COUNT($U$7:U883))</f>
        <v/>
      </c>
      <c r="X883" s="17" t="str">
        <f aca="false">IF(U883="","",DATE(YEAR(IF(B883="",A883,B883)),MONTH(IF(B883="",A883,B883)),1))</f>
        <v/>
      </c>
      <c r="Y883" s="15" t="str">
        <f aca="false">IF(U883="","",N($C$3)+SUM($U$7:U883))</f>
        <v/>
      </c>
      <c r="Z883" s="15" t="str">
        <f aca="false">IF(Y883="","",Y883-MAX(N($C$3),MAX($Y$7:Y883)))</f>
        <v/>
      </c>
      <c r="AA883" s="13" t="str">
        <f aca="false">IF(U883="","",IF(U883&gt;0,"Win",IF(U883&lt;0,"Loss","Scratch")))</f>
        <v/>
      </c>
      <c r="AB883" s="18" t="e">
        <f aca="false">IF(W883="",NA(),W883)</f>
        <v>#N/A</v>
      </c>
      <c r="AC883" s="19" t="e">
        <f aca="false">IF(W883="",NA(),Y883)</f>
        <v>#N/A</v>
      </c>
    </row>
    <row r="884" customFormat="false" ht="15" hidden="false" customHeight="false" outlineLevel="0" collapsed="false">
      <c r="A884" s="10"/>
      <c r="B884" s="10"/>
      <c r="C884" s="7"/>
      <c r="D884" s="7"/>
      <c r="E884" s="7"/>
      <c r="F884" s="7"/>
      <c r="G884" s="11"/>
      <c r="H884" s="12"/>
      <c r="I884" s="12"/>
      <c r="J884" s="12"/>
      <c r="K884" s="5"/>
      <c r="L884" s="5"/>
      <c r="M884" s="5"/>
      <c r="N884" s="7"/>
      <c r="O884" s="7"/>
      <c r="P884" s="13" t="str">
        <f aca="false">IF(C884="","",IF(ISNUMBER(SEARCH("JPY",C884)),100,10000))</f>
        <v/>
      </c>
      <c r="Q884" s="14" t="str">
        <f aca="false">IF(OR(C884="",H884="",J884=""),"",ROUND((J884-H884)*P884*IF(D884="Short",-1,1),1))</f>
        <v/>
      </c>
      <c r="R884" s="14" t="str">
        <f aca="false">IF(OR(C884="",H884="",I884=""),"",ROUND(ABS(H884-I884)*P884,1))</f>
        <v/>
      </c>
      <c r="S884" s="15" t="str">
        <f aca="false">IF(OR(R884="",G884="",K884=""),"",R884*K884*G884)</f>
        <v/>
      </c>
      <c r="T884" s="15" t="str">
        <f aca="false">IF(OR(Q884="",G884="",K884=""),"",Q884*K884*G884)</f>
        <v/>
      </c>
      <c r="U884" s="15" t="str">
        <f aca="false">IF(T884="","",T884+N(L884)-N(M884))</f>
        <v/>
      </c>
      <c r="V884" s="16" t="str">
        <f aca="false">IF(OR(U884="",N(S884)=0),"",U884/S884)</f>
        <v/>
      </c>
      <c r="W884" s="13" t="str">
        <f aca="false">IF(U884="","",COUNT($U$7:U884))</f>
        <v/>
      </c>
      <c r="X884" s="17" t="str">
        <f aca="false">IF(U884="","",DATE(YEAR(IF(B884="",A884,B884)),MONTH(IF(B884="",A884,B884)),1))</f>
        <v/>
      </c>
      <c r="Y884" s="15" t="str">
        <f aca="false">IF(U884="","",N($C$3)+SUM($U$7:U884))</f>
        <v/>
      </c>
      <c r="Z884" s="15" t="str">
        <f aca="false">IF(Y884="","",Y884-MAX(N($C$3),MAX($Y$7:Y884)))</f>
        <v/>
      </c>
      <c r="AA884" s="13" t="str">
        <f aca="false">IF(U884="","",IF(U884&gt;0,"Win",IF(U884&lt;0,"Loss","Scratch")))</f>
        <v/>
      </c>
      <c r="AB884" s="18" t="e">
        <f aca="false">IF(W884="",NA(),W884)</f>
        <v>#N/A</v>
      </c>
      <c r="AC884" s="19" t="e">
        <f aca="false">IF(W884="",NA(),Y884)</f>
        <v>#N/A</v>
      </c>
    </row>
    <row r="885" customFormat="false" ht="15" hidden="false" customHeight="false" outlineLevel="0" collapsed="false">
      <c r="A885" s="10"/>
      <c r="B885" s="10"/>
      <c r="C885" s="7"/>
      <c r="D885" s="7"/>
      <c r="E885" s="7"/>
      <c r="F885" s="7"/>
      <c r="G885" s="11"/>
      <c r="H885" s="12"/>
      <c r="I885" s="12"/>
      <c r="J885" s="12"/>
      <c r="K885" s="5"/>
      <c r="L885" s="5"/>
      <c r="M885" s="5"/>
      <c r="N885" s="7"/>
      <c r="O885" s="7"/>
      <c r="P885" s="13" t="str">
        <f aca="false">IF(C885="","",IF(ISNUMBER(SEARCH("JPY",C885)),100,10000))</f>
        <v/>
      </c>
      <c r="Q885" s="14" t="str">
        <f aca="false">IF(OR(C885="",H885="",J885=""),"",ROUND((J885-H885)*P885*IF(D885="Short",-1,1),1))</f>
        <v/>
      </c>
      <c r="R885" s="14" t="str">
        <f aca="false">IF(OR(C885="",H885="",I885=""),"",ROUND(ABS(H885-I885)*P885,1))</f>
        <v/>
      </c>
      <c r="S885" s="15" t="str">
        <f aca="false">IF(OR(R885="",G885="",K885=""),"",R885*K885*G885)</f>
        <v/>
      </c>
      <c r="T885" s="15" t="str">
        <f aca="false">IF(OR(Q885="",G885="",K885=""),"",Q885*K885*G885)</f>
        <v/>
      </c>
      <c r="U885" s="15" t="str">
        <f aca="false">IF(T885="","",T885+N(L885)-N(M885))</f>
        <v/>
      </c>
      <c r="V885" s="16" t="str">
        <f aca="false">IF(OR(U885="",N(S885)=0),"",U885/S885)</f>
        <v/>
      </c>
      <c r="W885" s="13" t="str">
        <f aca="false">IF(U885="","",COUNT($U$7:U885))</f>
        <v/>
      </c>
      <c r="X885" s="17" t="str">
        <f aca="false">IF(U885="","",DATE(YEAR(IF(B885="",A885,B885)),MONTH(IF(B885="",A885,B885)),1))</f>
        <v/>
      </c>
      <c r="Y885" s="15" t="str">
        <f aca="false">IF(U885="","",N($C$3)+SUM($U$7:U885))</f>
        <v/>
      </c>
      <c r="Z885" s="15" t="str">
        <f aca="false">IF(Y885="","",Y885-MAX(N($C$3),MAX($Y$7:Y885)))</f>
        <v/>
      </c>
      <c r="AA885" s="13" t="str">
        <f aca="false">IF(U885="","",IF(U885&gt;0,"Win",IF(U885&lt;0,"Loss","Scratch")))</f>
        <v/>
      </c>
      <c r="AB885" s="18" t="e">
        <f aca="false">IF(W885="",NA(),W885)</f>
        <v>#N/A</v>
      </c>
      <c r="AC885" s="19" t="e">
        <f aca="false">IF(W885="",NA(),Y885)</f>
        <v>#N/A</v>
      </c>
    </row>
    <row r="886" customFormat="false" ht="15" hidden="false" customHeight="false" outlineLevel="0" collapsed="false">
      <c r="A886" s="10"/>
      <c r="B886" s="10"/>
      <c r="C886" s="7"/>
      <c r="D886" s="7"/>
      <c r="E886" s="7"/>
      <c r="F886" s="7"/>
      <c r="G886" s="11"/>
      <c r="H886" s="12"/>
      <c r="I886" s="12"/>
      <c r="J886" s="12"/>
      <c r="K886" s="5"/>
      <c r="L886" s="5"/>
      <c r="M886" s="5"/>
      <c r="N886" s="7"/>
      <c r="O886" s="7"/>
      <c r="P886" s="13" t="str">
        <f aca="false">IF(C886="","",IF(ISNUMBER(SEARCH("JPY",C886)),100,10000))</f>
        <v/>
      </c>
      <c r="Q886" s="14" t="str">
        <f aca="false">IF(OR(C886="",H886="",J886=""),"",ROUND((J886-H886)*P886*IF(D886="Short",-1,1),1))</f>
        <v/>
      </c>
      <c r="R886" s="14" t="str">
        <f aca="false">IF(OR(C886="",H886="",I886=""),"",ROUND(ABS(H886-I886)*P886,1))</f>
        <v/>
      </c>
      <c r="S886" s="15" t="str">
        <f aca="false">IF(OR(R886="",G886="",K886=""),"",R886*K886*G886)</f>
        <v/>
      </c>
      <c r="T886" s="15" t="str">
        <f aca="false">IF(OR(Q886="",G886="",K886=""),"",Q886*K886*G886)</f>
        <v/>
      </c>
      <c r="U886" s="15" t="str">
        <f aca="false">IF(T886="","",T886+N(L886)-N(M886))</f>
        <v/>
      </c>
      <c r="V886" s="16" t="str">
        <f aca="false">IF(OR(U886="",N(S886)=0),"",U886/S886)</f>
        <v/>
      </c>
      <c r="W886" s="13" t="str">
        <f aca="false">IF(U886="","",COUNT($U$7:U886))</f>
        <v/>
      </c>
      <c r="X886" s="17" t="str">
        <f aca="false">IF(U886="","",DATE(YEAR(IF(B886="",A886,B886)),MONTH(IF(B886="",A886,B886)),1))</f>
        <v/>
      </c>
      <c r="Y886" s="15" t="str">
        <f aca="false">IF(U886="","",N($C$3)+SUM($U$7:U886))</f>
        <v/>
      </c>
      <c r="Z886" s="15" t="str">
        <f aca="false">IF(Y886="","",Y886-MAX(N($C$3),MAX($Y$7:Y886)))</f>
        <v/>
      </c>
      <c r="AA886" s="13" t="str">
        <f aca="false">IF(U886="","",IF(U886&gt;0,"Win",IF(U886&lt;0,"Loss","Scratch")))</f>
        <v/>
      </c>
      <c r="AB886" s="18" t="e">
        <f aca="false">IF(W886="",NA(),W886)</f>
        <v>#N/A</v>
      </c>
      <c r="AC886" s="19" t="e">
        <f aca="false">IF(W886="",NA(),Y886)</f>
        <v>#N/A</v>
      </c>
    </row>
    <row r="887" customFormat="false" ht="15" hidden="false" customHeight="false" outlineLevel="0" collapsed="false">
      <c r="A887" s="10"/>
      <c r="B887" s="10"/>
      <c r="C887" s="7"/>
      <c r="D887" s="7"/>
      <c r="E887" s="7"/>
      <c r="F887" s="7"/>
      <c r="G887" s="11"/>
      <c r="H887" s="12"/>
      <c r="I887" s="12"/>
      <c r="J887" s="12"/>
      <c r="K887" s="5"/>
      <c r="L887" s="5"/>
      <c r="M887" s="5"/>
      <c r="N887" s="7"/>
      <c r="O887" s="7"/>
      <c r="P887" s="13" t="str">
        <f aca="false">IF(C887="","",IF(ISNUMBER(SEARCH("JPY",C887)),100,10000))</f>
        <v/>
      </c>
      <c r="Q887" s="14" t="str">
        <f aca="false">IF(OR(C887="",H887="",J887=""),"",ROUND((J887-H887)*P887*IF(D887="Short",-1,1),1))</f>
        <v/>
      </c>
      <c r="R887" s="14" t="str">
        <f aca="false">IF(OR(C887="",H887="",I887=""),"",ROUND(ABS(H887-I887)*P887,1))</f>
        <v/>
      </c>
      <c r="S887" s="15" t="str">
        <f aca="false">IF(OR(R887="",G887="",K887=""),"",R887*K887*G887)</f>
        <v/>
      </c>
      <c r="T887" s="15" t="str">
        <f aca="false">IF(OR(Q887="",G887="",K887=""),"",Q887*K887*G887)</f>
        <v/>
      </c>
      <c r="U887" s="15" t="str">
        <f aca="false">IF(T887="","",T887+N(L887)-N(M887))</f>
        <v/>
      </c>
      <c r="V887" s="16" t="str">
        <f aca="false">IF(OR(U887="",N(S887)=0),"",U887/S887)</f>
        <v/>
      </c>
      <c r="W887" s="13" t="str">
        <f aca="false">IF(U887="","",COUNT($U$7:U887))</f>
        <v/>
      </c>
      <c r="X887" s="17" t="str">
        <f aca="false">IF(U887="","",DATE(YEAR(IF(B887="",A887,B887)),MONTH(IF(B887="",A887,B887)),1))</f>
        <v/>
      </c>
      <c r="Y887" s="15" t="str">
        <f aca="false">IF(U887="","",N($C$3)+SUM($U$7:U887))</f>
        <v/>
      </c>
      <c r="Z887" s="15" t="str">
        <f aca="false">IF(Y887="","",Y887-MAX(N($C$3),MAX($Y$7:Y887)))</f>
        <v/>
      </c>
      <c r="AA887" s="13" t="str">
        <f aca="false">IF(U887="","",IF(U887&gt;0,"Win",IF(U887&lt;0,"Loss","Scratch")))</f>
        <v/>
      </c>
      <c r="AB887" s="18" t="e">
        <f aca="false">IF(W887="",NA(),W887)</f>
        <v>#N/A</v>
      </c>
      <c r="AC887" s="19" t="e">
        <f aca="false">IF(W887="",NA(),Y887)</f>
        <v>#N/A</v>
      </c>
    </row>
    <row r="888" customFormat="false" ht="15" hidden="false" customHeight="false" outlineLevel="0" collapsed="false">
      <c r="A888" s="10"/>
      <c r="B888" s="10"/>
      <c r="C888" s="7"/>
      <c r="D888" s="7"/>
      <c r="E888" s="7"/>
      <c r="F888" s="7"/>
      <c r="G888" s="11"/>
      <c r="H888" s="12"/>
      <c r="I888" s="12"/>
      <c r="J888" s="12"/>
      <c r="K888" s="5"/>
      <c r="L888" s="5"/>
      <c r="M888" s="5"/>
      <c r="N888" s="7"/>
      <c r="O888" s="7"/>
      <c r="P888" s="13" t="str">
        <f aca="false">IF(C888="","",IF(ISNUMBER(SEARCH("JPY",C888)),100,10000))</f>
        <v/>
      </c>
      <c r="Q888" s="14" t="str">
        <f aca="false">IF(OR(C888="",H888="",J888=""),"",ROUND((J888-H888)*P888*IF(D888="Short",-1,1),1))</f>
        <v/>
      </c>
      <c r="R888" s="14" t="str">
        <f aca="false">IF(OR(C888="",H888="",I888=""),"",ROUND(ABS(H888-I888)*P888,1))</f>
        <v/>
      </c>
      <c r="S888" s="15" t="str">
        <f aca="false">IF(OR(R888="",G888="",K888=""),"",R888*K888*G888)</f>
        <v/>
      </c>
      <c r="T888" s="15" t="str">
        <f aca="false">IF(OR(Q888="",G888="",K888=""),"",Q888*K888*G888)</f>
        <v/>
      </c>
      <c r="U888" s="15" t="str">
        <f aca="false">IF(T888="","",T888+N(L888)-N(M888))</f>
        <v/>
      </c>
      <c r="V888" s="16" t="str">
        <f aca="false">IF(OR(U888="",N(S888)=0),"",U888/S888)</f>
        <v/>
      </c>
      <c r="W888" s="13" t="str">
        <f aca="false">IF(U888="","",COUNT($U$7:U888))</f>
        <v/>
      </c>
      <c r="X888" s="17" t="str">
        <f aca="false">IF(U888="","",DATE(YEAR(IF(B888="",A888,B888)),MONTH(IF(B888="",A888,B888)),1))</f>
        <v/>
      </c>
      <c r="Y888" s="15" t="str">
        <f aca="false">IF(U888="","",N($C$3)+SUM($U$7:U888))</f>
        <v/>
      </c>
      <c r="Z888" s="15" t="str">
        <f aca="false">IF(Y888="","",Y888-MAX(N($C$3),MAX($Y$7:Y888)))</f>
        <v/>
      </c>
      <c r="AA888" s="13" t="str">
        <f aca="false">IF(U888="","",IF(U888&gt;0,"Win",IF(U888&lt;0,"Loss","Scratch")))</f>
        <v/>
      </c>
      <c r="AB888" s="18" t="e">
        <f aca="false">IF(W888="",NA(),W888)</f>
        <v>#N/A</v>
      </c>
      <c r="AC888" s="19" t="e">
        <f aca="false">IF(W888="",NA(),Y888)</f>
        <v>#N/A</v>
      </c>
    </row>
    <row r="889" customFormat="false" ht="15" hidden="false" customHeight="false" outlineLevel="0" collapsed="false">
      <c r="A889" s="10"/>
      <c r="B889" s="10"/>
      <c r="C889" s="7"/>
      <c r="D889" s="7"/>
      <c r="E889" s="7"/>
      <c r="F889" s="7"/>
      <c r="G889" s="11"/>
      <c r="H889" s="12"/>
      <c r="I889" s="12"/>
      <c r="J889" s="12"/>
      <c r="K889" s="5"/>
      <c r="L889" s="5"/>
      <c r="M889" s="5"/>
      <c r="N889" s="7"/>
      <c r="O889" s="7"/>
      <c r="P889" s="13" t="str">
        <f aca="false">IF(C889="","",IF(ISNUMBER(SEARCH("JPY",C889)),100,10000))</f>
        <v/>
      </c>
      <c r="Q889" s="14" t="str">
        <f aca="false">IF(OR(C889="",H889="",J889=""),"",ROUND((J889-H889)*P889*IF(D889="Short",-1,1),1))</f>
        <v/>
      </c>
      <c r="R889" s="14" t="str">
        <f aca="false">IF(OR(C889="",H889="",I889=""),"",ROUND(ABS(H889-I889)*P889,1))</f>
        <v/>
      </c>
      <c r="S889" s="15" t="str">
        <f aca="false">IF(OR(R889="",G889="",K889=""),"",R889*K889*G889)</f>
        <v/>
      </c>
      <c r="T889" s="15" t="str">
        <f aca="false">IF(OR(Q889="",G889="",K889=""),"",Q889*K889*G889)</f>
        <v/>
      </c>
      <c r="U889" s="15" t="str">
        <f aca="false">IF(T889="","",T889+N(L889)-N(M889))</f>
        <v/>
      </c>
      <c r="V889" s="16" t="str">
        <f aca="false">IF(OR(U889="",N(S889)=0),"",U889/S889)</f>
        <v/>
      </c>
      <c r="W889" s="13" t="str">
        <f aca="false">IF(U889="","",COUNT($U$7:U889))</f>
        <v/>
      </c>
      <c r="X889" s="17" t="str">
        <f aca="false">IF(U889="","",DATE(YEAR(IF(B889="",A889,B889)),MONTH(IF(B889="",A889,B889)),1))</f>
        <v/>
      </c>
      <c r="Y889" s="15" t="str">
        <f aca="false">IF(U889="","",N($C$3)+SUM($U$7:U889))</f>
        <v/>
      </c>
      <c r="Z889" s="15" t="str">
        <f aca="false">IF(Y889="","",Y889-MAX(N($C$3),MAX($Y$7:Y889)))</f>
        <v/>
      </c>
      <c r="AA889" s="13" t="str">
        <f aca="false">IF(U889="","",IF(U889&gt;0,"Win",IF(U889&lt;0,"Loss","Scratch")))</f>
        <v/>
      </c>
      <c r="AB889" s="18" t="e">
        <f aca="false">IF(W889="",NA(),W889)</f>
        <v>#N/A</v>
      </c>
      <c r="AC889" s="19" t="e">
        <f aca="false">IF(W889="",NA(),Y889)</f>
        <v>#N/A</v>
      </c>
    </row>
    <row r="890" customFormat="false" ht="15" hidden="false" customHeight="false" outlineLevel="0" collapsed="false">
      <c r="A890" s="10"/>
      <c r="B890" s="10"/>
      <c r="C890" s="7"/>
      <c r="D890" s="7"/>
      <c r="E890" s="7"/>
      <c r="F890" s="7"/>
      <c r="G890" s="11"/>
      <c r="H890" s="12"/>
      <c r="I890" s="12"/>
      <c r="J890" s="12"/>
      <c r="K890" s="5"/>
      <c r="L890" s="5"/>
      <c r="M890" s="5"/>
      <c r="N890" s="7"/>
      <c r="O890" s="7"/>
      <c r="P890" s="13" t="str">
        <f aca="false">IF(C890="","",IF(ISNUMBER(SEARCH("JPY",C890)),100,10000))</f>
        <v/>
      </c>
      <c r="Q890" s="14" t="str">
        <f aca="false">IF(OR(C890="",H890="",J890=""),"",ROUND((J890-H890)*P890*IF(D890="Short",-1,1),1))</f>
        <v/>
      </c>
      <c r="R890" s="14" t="str">
        <f aca="false">IF(OR(C890="",H890="",I890=""),"",ROUND(ABS(H890-I890)*P890,1))</f>
        <v/>
      </c>
      <c r="S890" s="15" t="str">
        <f aca="false">IF(OR(R890="",G890="",K890=""),"",R890*K890*G890)</f>
        <v/>
      </c>
      <c r="T890" s="15" t="str">
        <f aca="false">IF(OR(Q890="",G890="",K890=""),"",Q890*K890*G890)</f>
        <v/>
      </c>
      <c r="U890" s="15" t="str">
        <f aca="false">IF(T890="","",T890+N(L890)-N(M890))</f>
        <v/>
      </c>
      <c r="V890" s="16" t="str">
        <f aca="false">IF(OR(U890="",N(S890)=0),"",U890/S890)</f>
        <v/>
      </c>
      <c r="W890" s="13" t="str">
        <f aca="false">IF(U890="","",COUNT($U$7:U890))</f>
        <v/>
      </c>
      <c r="X890" s="17" t="str">
        <f aca="false">IF(U890="","",DATE(YEAR(IF(B890="",A890,B890)),MONTH(IF(B890="",A890,B890)),1))</f>
        <v/>
      </c>
      <c r="Y890" s="15" t="str">
        <f aca="false">IF(U890="","",N($C$3)+SUM($U$7:U890))</f>
        <v/>
      </c>
      <c r="Z890" s="15" t="str">
        <f aca="false">IF(Y890="","",Y890-MAX(N($C$3),MAX($Y$7:Y890)))</f>
        <v/>
      </c>
      <c r="AA890" s="13" t="str">
        <f aca="false">IF(U890="","",IF(U890&gt;0,"Win",IF(U890&lt;0,"Loss","Scratch")))</f>
        <v/>
      </c>
      <c r="AB890" s="18" t="e">
        <f aca="false">IF(W890="",NA(),W890)</f>
        <v>#N/A</v>
      </c>
      <c r="AC890" s="19" t="e">
        <f aca="false">IF(W890="",NA(),Y890)</f>
        <v>#N/A</v>
      </c>
    </row>
    <row r="891" customFormat="false" ht="15" hidden="false" customHeight="false" outlineLevel="0" collapsed="false">
      <c r="A891" s="10"/>
      <c r="B891" s="10"/>
      <c r="C891" s="7"/>
      <c r="D891" s="7"/>
      <c r="E891" s="7"/>
      <c r="F891" s="7"/>
      <c r="G891" s="11"/>
      <c r="H891" s="12"/>
      <c r="I891" s="12"/>
      <c r="J891" s="12"/>
      <c r="K891" s="5"/>
      <c r="L891" s="5"/>
      <c r="M891" s="5"/>
      <c r="N891" s="7"/>
      <c r="O891" s="7"/>
      <c r="P891" s="13" t="str">
        <f aca="false">IF(C891="","",IF(ISNUMBER(SEARCH("JPY",C891)),100,10000))</f>
        <v/>
      </c>
      <c r="Q891" s="14" t="str">
        <f aca="false">IF(OR(C891="",H891="",J891=""),"",ROUND((J891-H891)*P891*IF(D891="Short",-1,1),1))</f>
        <v/>
      </c>
      <c r="R891" s="14" t="str">
        <f aca="false">IF(OR(C891="",H891="",I891=""),"",ROUND(ABS(H891-I891)*P891,1))</f>
        <v/>
      </c>
      <c r="S891" s="15" t="str">
        <f aca="false">IF(OR(R891="",G891="",K891=""),"",R891*K891*G891)</f>
        <v/>
      </c>
      <c r="T891" s="15" t="str">
        <f aca="false">IF(OR(Q891="",G891="",K891=""),"",Q891*K891*G891)</f>
        <v/>
      </c>
      <c r="U891" s="15" t="str">
        <f aca="false">IF(T891="","",T891+N(L891)-N(M891))</f>
        <v/>
      </c>
      <c r="V891" s="16" t="str">
        <f aca="false">IF(OR(U891="",N(S891)=0),"",U891/S891)</f>
        <v/>
      </c>
      <c r="W891" s="13" t="str">
        <f aca="false">IF(U891="","",COUNT($U$7:U891))</f>
        <v/>
      </c>
      <c r="X891" s="17" t="str">
        <f aca="false">IF(U891="","",DATE(YEAR(IF(B891="",A891,B891)),MONTH(IF(B891="",A891,B891)),1))</f>
        <v/>
      </c>
      <c r="Y891" s="15" t="str">
        <f aca="false">IF(U891="","",N($C$3)+SUM($U$7:U891))</f>
        <v/>
      </c>
      <c r="Z891" s="15" t="str">
        <f aca="false">IF(Y891="","",Y891-MAX(N($C$3),MAX($Y$7:Y891)))</f>
        <v/>
      </c>
      <c r="AA891" s="13" t="str">
        <f aca="false">IF(U891="","",IF(U891&gt;0,"Win",IF(U891&lt;0,"Loss","Scratch")))</f>
        <v/>
      </c>
      <c r="AB891" s="18" t="e">
        <f aca="false">IF(W891="",NA(),W891)</f>
        <v>#N/A</v>
      </c>
      <c r="AC891" s="19" t="e">
        <f aca="false">IF(W891="",NA(),Y891)</f>
        <v>#N/A</v>
      </c>
    </row>
    <row r="892" customFormat="false" ht="15" hidden="false" customHeight="false" outlineLevel="0" collapsed="false">
      <c r="A892" s="10"/>
      <c r="B892" s="10"/>
      <c r="C892" s="7"/>
      <c r="D892" s="7"/>
      <c r="E892" s="7"/>
      <c r="F892" s="7"/>
      <c r="G892" s="11"/>
      <c r="H892" s="12"/>
      <c r="I892" s="12"/>
      <c r="J892" s="12"/>
      <c r="K892" s="5"/>
      <c r="L892" s="5"/>
      <c r="M892" s="5"/>
      <c r="N892" s="7"/>
      <c r="O892" s="7"/>
      <c r="P892" s="13" t="str">
        <f aca="false">IF(C892="","",IF(ISNUMBER(SEARCH("JPY",C892)),100,10000))</f>
        <v/>
      </c>
      <c r="Q892" s="14" t="str">
        <f aca="false">IF(OR(C892="",H892="",J892=""),"",ROUND((J892-H892)*P892*IF(D892="Short",-1,1),1))</f>
        <v/>
      </c>
      <c r="R892" s="14" t="str">
        <f aca="false">IF(OR(C892="",H892="",I892=""),"",ROUND(ABS(H892-I892)*P892,1))</f>
        <v/>
      </c>
      <c r="S892" s="15" t="str">
        <f aca="false">IF(OR(R892="",G892="",K892=""),"",R892*K892*G892)</f>
        <v/>
      </c>
      <c r="T892" s="15" t="str">
        <f aca="false">IF(OR(Q892="",G892="",K892=""),"",Q892*K892*G892)</f>
        <v/>
      </c>
      <c r="U892" s="15" t="str">
        <f aca="false">IF(T892="","",T892+N(L892)-N(M892))</f>
        <v/>
      </c>
      <c r="V892" s="16" t="str">
        <f aca="false">IF(OR(U892="",N(S892)=0),"",U892/S892)</f>
        <v/>
      </c>
      <c r="W892" s="13" t="str">
        <f aca="false">IF(U892="","",COUNT($U$7:U892))</f>
        <v/>
      </c>
      <c r="X892" s="17" t="str">
        <f aca="false">IF(U892="","",DATE(YEAR(IF(B892="",A892,B892)),MONTH(IF(B892="",A892,B892)),1))</f>
        <v/>
      </c>
      <c r="Y892" s="15" t="str">
        <f aca="false">IF(U892="","",N($C$3)+SUM($U$7:U892))</f>
        <v/>
      </c>
      <c r="Z892" s="15" t="str">
        <f aca="false">IF(Y892="","",Y892-MAX(N($C$3),MAX($Y$7:Y892)))</f>
        <v/>
      </c>
      <c r="AA892" s="13" t="str">
        <f aca="false">IF(U892="","",IF(U892&gt;0,"Win",IF(U892&lt;0,"Loss","Scratch")))</f>
        <v/>
      </c>
      <c r="AB892" s="18" t="e">
        <f aca="false">IF(W892="",NA(),W892)</f>
        <v>#N/A</v>
      </c>
      <c r="AC892" s="19" t="e">
        <f aca="false">IF(W892="",NA(),Y892)</f>
        <v>#N/A</v>
      </c>
    </row>
    <row r="893" customFormat="false" ht="15" hidden="false" customHeight="false" outlineLevel="0" collapsed="false">
      <c r="A893" s="10"/>
      <c r="B893" s="10"/>
      <c r="C893" s="7"/>
      <c r="D893" s="7"/>
      <c r="E893" s="7"/>
      <c r="F893" s="7"/>
      <c r="G893" s="11"/>
      <c r="H893" s="12"/>
      <c r="I893" s="12"/>
      <c r="J893" s="12"/>
      <c r="K893" s="5"/>
      <c r="L893" s="5"/>
      <c r="M893" s="5"/>
      <c r="N893" s="7"/>
      <c r="O893" s="7"/>
      <c r="P893" s="13" t="str">
        <f aca="false">IF(C893="","",IF(ISNUMBER(SEARCH("JPY",C893)),100,10000))</f>
        <v/>
      </c>
      <c r="Q893" s="14" t="str">
        <f aca="false">IF(OR(C893="",H893="",J893=""),"",ROUND((J893-H893)*P893*IF(D893="Short",-1,1),1))</f>
        <v/>
      </c>
      <c r="R893" s="14" t="str">
        <f aca="false">IF(OR(C893="",H893="",I893=""),"",ROUND(ABS(H893-I893)*P893,1))</f>
        <v/>
      </c>
      <c r="S893" s="15" t="str">
        <f aca="false">IF(OR(R893="",G893="",K893=""),"",R893*K893*G893)</f>
        <v/>
      </c>
      <c r="T893" s="15" t="str">
        <f aca="false">IF(OR(Q893="",G893="",K893=""),"",Q893*K893*G893)</f>
        <v/>
      </c>
      <c r="U893" s="15" t="str">
        <f aca="false">IF(T893="","",T893+N(L893)-N(M893))</f>
        <v/>
      </c>
      <c r="V893" s="16" t="str">
        <f aca="false">IF(OR(U893="",N(S893)=0),"",U893/S893)</f>
        <v/>
      </c>
      <c r="W893" s="13" t="str">
        <f aca="false">IF(U893="","",COUNT($U$7:U893))</f>
        <v/>
      </c>
      <c r="X893" s="17" t="str">
        <f aca="false">IF(U893="","",DATE(YEAR(IF(B893="",A893,B893)),MONTH(IF(B893="",A893,B893)),1))</f>
        <v/>
      </c>
      <c r="Y893" s="15" t="str">
        <f aca="false">IF(U893="","",N($C$3)+SUM($U$7:U893))</f>
        <v/>
      </c>
      <c r="Z893" s="15" t="str">
        <f aca="false">IF(Y893="","",Y893-MAX(N($C$3),MAX($Y$7:Y893)))</f>
        <v/>
      </c>
      <c r="AA893" s="13" t="str">
        <f aca="false">IF(U893="","",IF(U893&gt;0,"Win",IF(U893&lt;0,"Loss","Scratch")))</f>
        <v/>
      </c>
      <c r="AB893" s="18" t="e">
        <f aca="false">IF(W893="",NA(),W893)</f>
        <v>#N/A</v>
      </c>
      <c r="AC893" s="19" t="e">
        <f aca="false">IF(W893="",NA(),Y893)</f>
        <v>#N/A</v>
      </c>
    </row>
    <row r="894" customFormat="false" ht="15" hidden="false" customHeight="false" outlineLevel="0" collapsed="false">
      <c r="A894" s="10"/>
      <c r="B894" s="10"/>
      <c r="C894" s="7"/>
      <c r="D894" s="7"/>
      <c r="E894" s="7"/>
      <c r="F894" s="7"/>
      <c r="G894" s="11"/>
      <c r="H894" s="12"/>
      <c r="I894" s="12"/>
      <c r="J894" s="12"/>
      <c r="K894" s="5"/>
      <c r="L894" s="5"/>
      <c r="M894" s="5"/>
      <c r="N894" s="7"/>
      <c r="O894" s="7"/>
      <c r="P894" s="13" t="str">
        <f aca="false">IF(C894="","",IF(ISNUMBER(SEARCH("JPY",C894)),100,10000))</f>
        <v/>
      </c>
      <c r="Q894" s="14" t="str">
        <f aca="false">IF(OR(C894="",H894="",J894=""),"",ROUND((J894-H894)*P894*IF(D894="Short",-1,1),1))</f>
        <v/>
      </c>
      <c r="R894" s="14" t="str">
        <f aca="false">IF(OR(C894="",H894="",I894=""),"",ROUND(ABS(H894-I894)*P894,1))</f>
        <v/>
      </c>
      <c r="S894" s="15" t="str">
        <f aca="false">IF(OR(R894="",G894="",K894=""),"",R894*K894*G894)</f>
        <v/>
      </c>
      <c r="T894" s="15" t="str">
        <f aca="false">IF(OR(Q894="",G894="",K894=""),"",Q894*K894*G894)</f>
        <v/>
      </c>
      <c r="U894" s="15" t="str">
        <f aca="false">IF(T894="","",T894+N(L894)-N(M894))</f>
        <v/>
      </c>
      <c r="V894" s="16" t="str">
        <f aca="false">IF(OR(U894="",N(S894)=0),"",U894/S894)</f>
        <v/>
      </c>
      <c r="W894" s="13" t="str">
        <f aca="false">IF(U894="","",COUNT($U$7:U894))</f>
        <v/>
      </c>
      <c r="X894" s="17" t="str">
        <f aca="false">IF(U894="","",DATE(YEAR(IF(B894="",A894,B894)),MONTH(IF(B894="",A894,B894)),1))</f>
        <v/>
      </c>
      <c r="Y894" s="15" t="str">
        <f aca="false">IF(U894="","",N($C$3)+SUM($U$7:U894))</f>
        <v/>
      </c>
      <c r="Z894" s="15" t="str">
        <f aca="false">IF(Y894="","",Y894-MAX(N($C$3),MAX($Y$7:Y894)))</f>
        <v/>
      </c>
      <c r="AA894" s="13" t="str">
        <f aca="false">IF(U894="","",IF(U894&gt;0,"Win",IF(U894&lt;0,"Loss","Scratch")))</f>
        <v/>
      </c>
      <c r="AB894" s="18" t="e">
        <f aca="false">IF(W894="",NA(),W894)</f>
        <v>#N/A</v>
      </c>
      <c r="AC894" s="19" t="e">
        <f aca="false">IF(W894="",NA(),Y894)</f>
        <v>#N/A</v>
      </c>
    </row>
    <row r="895" customFormat="false" ht="15" hidden="false" customHeight="false" outlineLevel="0" collapsed="false">
      <c r="A895" s="10"/>
      <c r="B895" s="10"/>
      <c r="C895" s="7"/>
      <c r="D895" s="7"/>
      <c r="E895" s="7"/>
      <c r="F895" s="7"/>
      <c r="G895" s="11"/>
      <c r="H895" s="12"/>
      <c r="I895" s="12"/>
      <c r="J895" s="12"/>
      <c r="K895" s="5"/>
      <c r="L895" s="5"/>
      <c r="M895" s="5"/>
      <c r="N895" s="7"/>
      <c r="O895" s="7"/>
      <c r="P895" s="13" t="str">
        <f aca="false">IF(C895="","",IF(ISNUMBER(SEARCH("JPY",C895)),100,10000))</f>
        <v/>
      </c>
      <c r="Q895" s="14" t="str">
        <f aca="false">IF(OR(C895="",H895="",J895=""),"",ROUND((J895-H895)*P895*IF(D895="Short",-1,1),1))</f>
        <v/>
      </c>
      <c r="R895" s="14" t="str">
        <f aca="false">IF(OR(C895="",H895="",I895=""),"",ROUND(ABS(H895-I895)*P895,1))</f>
        <v/>
      </c>
      <c r="S895" s="15" t="str">
        <f aca="false">IF(OR(R895="",G895="",K895=""),"",R895*K895*G895)</f>
        <v/>
      </c>
      <c r="T895" s="15" t="str">
        <f aca="false">IF(OR(Q895="",G895="",K895=""),"",Q895*K895*G895)</f>
        <v/>
      </c>
      <c r="U895" s="15" t="str">
        <f aca="false">IF(T895="","",T895+N(L895)-N(M895))</f>
        <v/>
      </c>
      <c r="V895" s="16" t="str">
        <f aca="false">IF(OR(U895="",N(S895)=0),"",U895/S895)</f>
        <v/>
      </c>
      <c r="W895" s="13" t="str">
        <f aca="false">IF(U895="","",COUNT($U$7:U895))</f>
        <v/>
      </c>
      <c r="X895" s="17" t="str">
        <f aca="false">IF(U895="","",DATE(YEAR(IF(B895="",A895,B895)),MONTH(IF(B895="",A895,B895)),1))</f>
        <v/>
      </c>
      <c r="Y895" s="15" t="str">
        <f aca="false">IF(U895="","",N($C$3)+SUM($U$7:U895))</f>
        <v/>
      </c>
      <c r="Z895" s="15" t="str">
        <f aca="false">IF(Y895="","",Y895-MAX(N($C$3),MAX($Y$7:Y895)))</f>
        <v/>
      </c>
      <c r="AA895" s="13" t="str">
        <f aca="false">IF(U895="","",IF(U895&gt;0,"Win",IF(U895&lt;0,"Loss","Scratch")))</f>
        <v/>
      </c>
      <c r="AB895" s="18" t="e">
        <f aca="false">IF(W895="",NA(),W895)</f>
        <v>#N/A</v>
      </c>
      <c r="AC895" s="19" t="e">
        <f aca="false">IF(W895="",NA(),Y895)</f>
        <v>#N/A</v>
      </c>
    </row>
    <row r="896" customFormat="false" ht="15" hidden="false" customHeight="false" outlineLevel="0" collapsed="false">
      <c r="A896" s="10"/>
      <c r="B896" s="10"/>
      <c r="C896" s="7"/>
      <c r="D896" s="7"/>
      <c r="E896" s="7"/>
      <c r="F896" s="7"/>
      <c r="G896" s="11"/>
      <c r="H896" s="12"/>
      <c r="I896" s="12"/>
      <c r="J896" s="12"/>
      <c r="K896" s="5"/>
      <c r="L896" s="5"/>
      <c r="M896" s="5"/>
      <c r="N896" s="7"/>
      <c r="O896" s="7"/>
      <c r="P896" s="13" t="str">
        <f aca="false">IF(C896="","",IF(ISNUMBER(SEARCH("JPY",C896)),100,10000))</f>
        <v/>
      </c>
      <c r="Q896" s="14" t="str">
        <f aca="false">IF(OR(C896="",H896="",J896=""),"",ROUND((J896-H896)*P896*IF(D896="Short",-1,1),1))</f>
        <v/>
      </c>
      <c r="R896" s="14" t="str">
        <f aca="false">IF(OR(C896="",H896="",I896=""),"",ROUND(ABS(H896-I896)*P896,1))</f>
        <v/>
      </c>
      <c r="S896" s="15" t="str">
        <f aca="false">IF(OR(R896="",G896="",K896=""),"",R896*K896*G896)</f>
        <v/>
      </c>
      <c r="T896" s="15" t="str">
        <f aca="false">IF(OR(Q896="",G896="",K896=""),"",Q896*K896*G896)</f>
        <v/>
      </c>
      <c r="U896" s="15" t="str">
        <f aca="false">IF(T896="","",T896+N(L896)-N(M896))</f>
        <v/>
      </c>
      <c r="V896" s="16" t="str">
        <f aca="false">IF(OR(U896="",N(S896)=0),"",U896/S896)</f>
        <v/>
      </c>
      <c r="W896" s="13" t="str">
        <f aca="false">IF(U896="","",COUNT($U$7:U896))</f>
        <v/>
      </c>
      <c r="X896" s="17" t="str">
        <f aca="false">IF(U896="","",DATE(YEAR(IF(B896="",A896,B896)),MONTH(IF(B896="",A896,B896)),1))</f>
        <v/>
      </c>
      <c r="Y896" s="15" t="str">
        <f aca="false">IF(U896="","",N($C$3)+SUM($U$7:U896))</f>
        <v/>
      </c>
      <c r="Z896" s="15" t="str">
        <f aca="false">IF(Y896="","",Y896-MAX(N($C$3),MAX($Y$7:Y896)))</f>
        <v/>
      </c>
      <c r="AA896" s="13" t="str">
        <f aca="false">IF(U896="","",IF(U896&gt;0,"Win",IF(U896&lt;0,"Loss","Scratch")))</f>
        <v/>
      </c>
      <c r="AB896" s="18" t="e">
        <f aca="false">IF(W896="",NA(),W896)</f>
        <v>#N/A</v>
      </c>
      <c r="AC896" s="19" t="e">
        <f aca="false">IF(W896="",NA(),Y896)</f>
        <v>#N/A</v>
      </c>
    </row>
    <row r="897" customFormat="false" ht="15" hidden="false" customHeight="false" outlineLevel="0" collapsed="false">
      <c r="A897" s="10"/>
      <c r="B897" s="10"/>
      <c r="C897" s="7"/>
      <c r="D897" s="7"/>
      <c r="E897" s="7"/>
      <c r="F897" s="7"/>
      <c r="G897" s="11"/>
      <c r="H897" s="12"/>
      <c r="I897" s="12"/>
      <c r="J897" s="12"/>
      <c r="K897" s="5"/>
      <c r="L897" s="5"/>
      <c r="M897" s="5"/>
      <c r="N897" s="7"/>
      <c r="O897" s="7"/>
      <c r="P897" s="13" t="str">
        <f aca="false">IF(C897="","",IF(ISNUMBER(SEARCH("JPY",C897)),100,10000))</f>
        <v/>
      </c>
      <c r="Q897" s="14" t="str">
        <f aca="false">IF(OR(C897="",H897="",J897=""),"",ROUND((J897-H897)*P897*IF(D897="Short",-1,1),1))</f>
        <v/>
      </c>
      <c r="R897" s="14" t="str">
        <f aca="false">IF(OR(C897="",H897="",I897=""),"",ROUND(ABS(H897-I897)*P897,1))</f>
        <v/>
      </c>
      <c r="S897" s="15" t="str">
        <f aca="false">IF(OR(R897="",G897="",K897=""),"",R897*K897*G897)</f>
        <v/>
      </c>
      <c r="T897" s="15" t="str">
        <f aca="false">IF(OR(Q897="",G897="",K897=""),"",Q897*K897*G897)</f>
        <v/>
      </c>
      <c r="U897" s="15" t="str">
        <f aca="false">IF(T897="","",T897+N(L897)-N(M897))</f>
        <v/>
      </c>
      <c r="V897" s="16" t="str">
        <f aca="false">IF(OR(U897="",N(S897)=0),"",U897/S897)</f>
        <v/>
      </c>
      <c r="W897" s="13" t="str">
        <f aca="false">IF(U897="","",COUNT($U$7:U897))</f>
        <v/>
      </c>
      <c r="X897" s="17" t="str">
        <f aca="false">IF(U897="","",DATE(YEAR(IF(B897="",A897,B897)),MONTH(IF(B897="",A897,B897)),1))</f>
        <v/>
      </c>
      <c r="Y897" s="15" t="str">
        <f aca="false">IF(U897="","",N($C$3)+SUM($U$7:U897))</f>
        <v/>
      </c>
      <c r="Z897" s="15" t="str">
        <f aca="false">IF(Y897="","",Y897-MAX(N($C$3),MAX($Y$7:Y897)))</f>
        <v/>
      </c>
      <c r="AA897" s="13" t="str">
        <f aca="false">IF(U897="","",IF(U897&gt;0,"Win",IF(U897&lt;0,"Loss","Scratch")))</f>
        <v/>
      </c>
      <c r="AB897" s="18" t="e">
        <f aca="false">IF(W897="",NA(),W897)</f>
        <v>#N/A</v>
      </c>
      <c r="AC897" s="19" t="e">
        <f aca="false">IF(W897="",NA(),Y897)</f>
        <v>#N/A</v>
      </c>
    </row>
    <row r="898" customFormat="false" ht="15" hidden="false" customHeight="false" outlineLevel="0" collapsed="false">
      <c r="A898" s="10"/>
      <c r="B898" s="10"/>
      <c r="C898" s="7"/>
      <c r="D898" s="7"/>
      <c r="E898" s="7"/>
      <c r="F898" s="7"/>
      <c r="G898" s="11"/>
      <c r="H898" s="12"/>
      <c r="I898" s="12"/>
      <c r="J898" s="12"/>
      <c r="K898" s="5"/>
      <c r="L898" s="5"/>
      <c r="M898" s="5"/>
      <c r="N898" s="7"/>
      <c r="O898" s="7"/>
      <c r="P898" s="13" t="str">
        <f aca="false">IF(C898="","",IF(ISNUMBER(SEARCH("JPY",C898)),100,10000))</f>
        <v/>
      </c>
      <c r="Q898" s="14" t="str">
        <f aca="false">IF(OR(C898="",H898="",J898=""),"",ROUND((J898-H898)*P898*IF(D898="Short",-1,1),1))</f>
        <v/>
      </c>
      <c r="R898" s="14" t="str">
        <f aca="false">IF(OR(C898="",H898="",I898=""),"",ROUND(ABS(H898-I898)*P898,1))</f>
        <v/>
      </c>
      <c r="S898" s="15" t="str">
        <f aca="false">IF(OR(R898="",G898="",K898=""),"",R898*K898*G898)</f>
        <v/>
      </c>
      <c r="T898" s="15" t="str">
        <f aca="false">IF(OR(Q898="",G898="",K898=""),"",Q898*K898*G898)</f>
        <v/>
      </c>
      <c r="U898" s="15" t="str">
        <f aca="false">IF(T898="","",T898+N(L898)-N(M898))</f>
        <v/>
      </c>
      <c r="V898" s="16" t="str">
        <f aca="false">IF(OR(U898="",N(S898)=0),"",U898/S898)</f>
        <v/>
      </c>
      <c r="W898" s="13" t="str">
        <f aca="false">IF(U898="","",COUNT($U$7:U898))</f>
        <v/>
      </c>
      <c r="X898" s="17" t="str">
        <f aca="false">IF(U898="","",DATE(YEAR(IF(B898="",A898,B898)),MONTH(IF(B898="",A898,B898)),1))</f>
        <v/>
      </c>
      <c r="Y898" s="15" t="str">
        <f aca="false">IF(U898="","",N($C$3)+SUM($U$7:U898))</f>
        <v/>
      </c>
      <c r="Z898" s="15" t="str">
        <f aca="false">IF(Y898="","",Y898-MAX(N($C$3),MAX($Y$7:Y898)))</f>
        <v/>
      </c>
      <c r="AA898" s="13" t="str">
        <f aca="false">IF(U898="","",IF(U898&gt;0,"Win",IF(U898&lt;0,"Loss","Scratch")))</f>
        <v/>
      </c>
      <c r="AB898" s="18" t="e">
        <f aca="false">IF(W898="",NA(),W898)</f>
        <v>#N/A</v>
      </c>
      <c r="AC898" s="19" t="e">
        <f aca="false">IF(W898="",NA(),Y898)</f>
        <v>#N/A</v>
      </c>
    </row>
    <row r="899" customFormat="false" ht="15" hidden="false" customHeight="false" outlineLevel="0" collapsed="false">
      <c r="A899" s="10"/>
      <c r="B899" s="10"/>
      <c r="C899" s="7"/>
      <c r="D899" s="7"/>
      <c r="E899" s="7"/>
      <c r="F899" s="7"/>
      <c r="G899" s="11"/>
      <c r="H899" s="12"/>
      <c r="I899" s="12"/>
      <c r="J899" s="12"/>
      <c r="K899" s="5"/>
      <c r="L899" s="5"/>
      <c r="M899" s="5"/>
      <c r="N899" s="7"/>
      <c r="O899" s="7"/>
      <c r="P899" s="13" t="str">
        <f aca="false">IF(C899="","",IF(ISNUMBER(SEARCH("JPY",C899)),100,10000))</f>
        <v/>
      </c>
      <c r="Q899" s="14" t="str">
        <f aca="false">IF(OR(C899="",H899="",J899=""),"",ROUND((J899-H899)*P899*IF(D899="Short",-1,1),1))</f>
        <v/>
      </c>
      <c r="R899" s="14" t="str">
        <f aca="false">IF(OR(C899="",H899="",I899=""),"",ROUND(ABS(H899-I899)*P899,1))</f>
        <v/>
      </c>
      <c r="S899" s="15" t="str">
        <f aca="false">IF(OR(R899="",G899="",K899=""),"",R899*K899*G899)</f>
        <v/>
      </c>
      <c r="T899" s="15" t="str">
        <f aca="false">IF(OR(Q899="",G899="",K899=""),"",Q899*K899*G899)</f>
        <v/>
      </c>
      <c r="U899" s="15" t="str">
        <f aca="false">IF(T899="","",T899+N(L899)-N(M899))</f>
        <v/>
      </c>
      <c r="V899" s="16" t="str">
        <f aca="false">IF(OR(U899="",N(S899)=0),"",U899/S899)</f>
        <v/>
      </c>
      <c r="W899" s="13" t="str">
        <f aca="false">IF(U899="","",COUNT($U$7:U899))</f>
        <v/>
      </c>
      <c r="X899" s="17" t="str">
        <f aca="false">IF(U899="","",DATE(YEAR(IF(B899="",A899,B899)),MONTH(IF(B899="",A899,B899)),1))</f>
        <v/>
      </c>
      <c r="Y899" s="15" t="str">
        <f aca="false">IF(U899="","",N($C$3)+SUM($U$7:U899))</f>
        <v/>
      </c>
      <c r="Z899" s="15" t="str">
        <f aca="false">IF(Y899="","",Y899-MAX(N($C$3),MAX($Y$7:Y899)))</f>
        <v/>
      </c>
      <c r="AA899" s="13" t="str">
        <f aca="false">IF(U899="","",IF(U899&gt;0,"Win",IF(U899&lt;0,"Loss","Scratch")))</f>
        <v/>
      </c>
      <c r="AB899" s="18" t="e">
        <f aca="false">IF(W899="",NA(),W899)</f>
        <v>#N/A</v>
      </c>
      <c r="AC899" s="19" t="e">
        <f aca="false">IF(W899="",NA(),Y899)</f>
        <v>#N/A</v>
      </c>
    </row>
    <row r="900" customFormat="false" ht="15" hidden="false" customHeight="false" outlineLevel="0" collapsed="false">
      <c r="A900" s="10"/>
      <c r="B900" s="10"/>
      <c r="C900" s="7"/>
      <c r="D900" s="7"/>
      <c r="E900" s="7"/>
      <c r="F900" s="7"/>
      <c r="G900" s="11"/>
      <c r="H900" s="12"/>
      <c r="I900" s="12"/>
      <c r="J900" s="12"/>
      <c r="K900" s="5"/>
      <c r="L900" s="5"/>
      <c r="M900" s="5"/>
      <c r="N900" s="7"/>
      <c r="O900" s="7"/>
      <c r="P900" s="13" t="str">
        <f aca="false">IF(C900="","",IF(ISNUMBER(SEARCH("JPY",C900)),100,10000))</f>
        <v/>
      </c>
      <c r="Q900" s="14" t="str">
        <f aca="false">IF(OR(C900="",H900="",J900=""),"",ROUND((J900-H900)*P900*IF(D900="Short",-1,1),1))</f>
        <v/>
      </c>
      <c r="R900" s="14" t="str">
        <f aca="false">IF(OR(C900="",H900="",I900=""),"",ROUND(ABS(H900-I900)*P900,1))</f>
        <v/>
      </c>
      <c r="S900" s="15" t="str">
        <f aca="false">IF(OR(R900="",G900="",K900=""),"",R900*K900*G900)</f>
        <v/>
      </c>
      <c r="T900" s="15" t="str">
        <f aca="false">IF(OR(Q900="",G900="",K900=""),"",Q900*K900*G900)</f>
        <v/>
      </c>
      <c r="U900" s="15" t="str">
        <f aca="false">IF(T900="","",T900+N(L900)-N(M900))</f>
        <v/>
      </c>
      <c r="V900" s="16" t="str">
        <f aca="false">IF(OR(U900="",N(S900)=0),"",U900/S900)</f>
        <v/>
      </c>
      <c r="W900" s="13" t="str">
        <f aca="false">IF(U900="","",COUNT($U$7:U900))</f>
        <v/>
      </c>
      <c r="X900" s="17" t="str">
        <f aca="false">IF(U900="","",DATE(YEAR(IF(B900="",A900,B900)),MONTH(IF(B900="",A900,B900)),1))</f>
        <v/>
      </c>
      <c r="Y900" s="15" t="str">
        <f aca="false">IF(U900="","",N($C$3)+SUM($U$7:U900))</f>
        <v/>
      </c>
      <c r="Z900" s="15" t="str">
        <f aca="false">IF(Y900="","",Y900-MAX(N($C$3),MAX($Y$7:Y900)))</f>
        <v/>
      </c>
      <c r="AA900" s="13" t="str">
        <f aca="false">IF(U900="","",IF(U900&gt;0,"Win",IF(U900&lt;0,"Loss","Scratch")))</f>
        <v/>
      </c>
      <c r="AB900" s="18" t="e">
        <f aca="false">IF(W900="",NA(),W900)</f>
        <v>#N/A</v>
      </c>
      <c r="AC900" s="19" t="e">
        <f aca="false">IF(W900="",NA(),Y900)</f>
        <v>#N/A</v>
      </c>
    </row>
    <row r="901" customFormat="false" ht="15" hidden="false" customHeight="false" outlineLevel="0" collapsed="false">
      <c r="A901" s="10"/>
      <c r="B901" s="10"/>
      <c r="C901" s="7"/>
      <c r="D901" s="7"/>
      <c r="E901" s="7"/>
      <c r="F901" s="7"/>
      <c r="G901" s="11"/>
      <c r="H901" s="12"/>
      <c r="I901" s="12"/>
      <c r="J901" s="12"/>
      <c r="K901" s="5"/>
      <c r="L901" s="5"/>
      <c r="M901" s="5"/>
      <c r="N901" s="7"/>
      <c r="O901" s="7"/>
      <c r="P901" s="13" t="str">
        <f aca="false">IF(C901="","",IF(ISNUMBER(SEARCH("JPY",C901)),100,10000))</f>
        <v/>
      </c>
      <c r="Q901" s="14" t="str">
        <f aca="false">IF(OR(C901="",H901="",J901=""),"",ROUND((J901-H901)*P901*IF(D901="Short",-1,1),1))</f>
        <v/>
      </c>
      <c r="R901" s="14" t="str">
        <f aca="false">IF(OR(C901="",H901="",I901=""),"",ROUND(ABS(H901-I901)*P901,1))</f>
        <v/>
      </c>
      <c r="S901" s="15" t="str">
        <f aca="false">IF(OR(R901="",G901="",K901=""),"",R901*K901*G901)</f>
        <v/>
      </c>
      <c r="T901" s="15" t="str">
        <f aca="false">IF(OR(Q901="",G901="",K901=""),"",Q901*K901*G901)</f>
        <v/>
      </c>
      <c r="U901" s="15" t="str">
        <f aca="false">IF(T901="","",T901+N(L901)-N(M901))</f>
        <v/>
      </c>
      <c r="V901" s="16" t="str">
        <f aca="false">IF(OR(U901="",N(S901)=0),"",U901/S901)</f>
        <v/>
      </c>
      <c r="W901" s="13" t="str">
        <f aca="false">IF(U901="","",COUNT($U$7:U901))</f>
        <v/>
      </c>
      <c r="X901" s="17" t="str">
        <f aca="false">IF(U901="","",DATE(YEAR(IF(B901="",A901,B901)),MONTH(IF(B901="",A901,B901)),1))</f>
        <v/>
      </c>
      <c r="Y901" s="15" t="str">
        <f aca="false">IF(U901="","",N($C$3)+SUM($U$7:U901))</f>
        <v/>
      </c>
      <c r="Z901" s="15" t="str">
        <f aca="false">IF(Y901="","",Y901-MAX(N($C$3),MAX($Y$7:Y901)))</f>
        <v/>
      </c>
      <c r="AA901" s="13" t="str">
        <f aca="false">IF(U901="","",IF(U901&gt;0,"Win",IF(U901&lt;0,"Loss","Scratch")))</f>
        <v/>
      </c>
      <c r="AB901" s="18" t="e">
        <f aca="false">IF(W901="",NA(),W901)</f>
        <v>#N/A</v>
      </c>
      <c r="AC901" s="19" t="e">
        <f aca="false">IF(W901="",NA(),Y901)</f>
        <v>#N/A</v>
      </c>
    </row>
    <row r="902" customFormat="false" ht="15" hidden="false" customHeight="false" outlineLevel="0" collapsed="false">
      <c r="A902" s="10"/>
      <c r="B902" s="10"/>
      <c r="C902" s="7"/>
      <c r="D902" s="7"/>
      <c r="E902" s="7"/>
      <c r="F902" s="7"/>
      <c r="G902" s="11"/>
      <c r="H902" s="12"/>
      <c r="I902" s="12"/>
      <c r="J902" s="12"/>
      <c r="K902" s="5"/>
      <c r="L902" s="5"/>
      <c r="M902" s="5"/>
      <c r="N902" s="7"/>
      <c r="O902" s="7"/>
      <c r="P902" s="13" t="str">
        <f aca="false">IF(C902="","",IF(ISNUMBER(SEARCH("JPY",C902)),100,10000))</f>
        <v/>
      </c>
      <c r="Q902" s="14" t="str">
        <f aca="false">IF(OR(C902="",H902="",J902=""),"",ROUND((J902-H902)*P902*IF(D902="Short",-1,1),1))</f>
        <v/>
      </c>
      <c r="R902" s="14" t="str">
        <f aca="false">IF(OR(C902="",H902="",I902=""),"",ROUND(ABS(H902-I902)*P902,1))</f>
        <v/>
      </c>
      <c r="S902" s="15" t="str">
        <f aca="false">IF(OR(R902="",G902="",K902=""),"",R902*K902*G902)</f>
        <v/>
      </c>
      <c r="T902" s="15" t="str">
        <f aca="false">IF(OR(Q902="",G902="",K902=""),"",Q902*K902*G902)</f>
        <v/>
      </c>
      <c r="U902" s="15" t="str">
        <f aca="false">IF(T902="","",T902+N(L902)-N(M902))</f>
        <v/>
      </c>
      <c r="V902" s="16" t="str">
        <f aca="false">IF(OR(U902="",N(S902)=0),"",U902/S902)</f>
        <v/>
      </c>
      <c r="W902" s="13" t="str">
        <f aca="false">IF(U902="","",COUNT($U$7:U902))</f>
        <v/>
      </c>
      <c r="X902" s="17" t="str">
        <f aca="false">IF(U902="","",DATE(YEAR(IF(B902="",A902,B902)),MONTH(IF(B902="",A902,B902)),1))</f>
        <v/>
      </c>
      <c r="Y902" s="15" t="str">
        <f aca="false">IF(U902="","",N($C$3)+SUM($U$7:U902))</f>
        <v/>
      </c>
      <c r="Z902" s="15" t="str">
        <f aca="false">IF(Y902="","",Y902-MAX(N($C$3),MAX($Y$7:Y902)))</f>
        <v/>
      </c>
      <c r="AA902" s="13" t="str">
        <f aca="false">IF(U902="","",IF(U902&gt;0,"Win",IF(U902&lt;0,"Loss","Scratch")))</f>
        <v/>
      </c>
      <c r="AB902" s="18" t="e">
        <f aca="false">IF(W902="",NA(),W902)</f>
        <v>#N/A</v>
      </c>
      <c r="AC902" s="19" t="e">
        <f aca="false">IF(W902="",NA(),Y902)</f>
        <v>#N/A</v>
      </c>
    </row>
    <row r="903" customFormat="false" ht="15" hidden="false" customHeight="false" outlineLevel="0" collapsed="false">
      <c r="A903" s="10"/>
      <c r="B903" s="10"/>
      <c r="C903" s="7"/>
      <c r="D903" s="7"/>
      <c r="E903" s="7"/>
      <c r="F903" s="7"/>
      <c r="G903" s="11"/>
      <c r="H903" s="12"/>
      <c r="I903" s="12"/>
      <c r="J903" s="12"/>
      <c r="K903" s="5"/>
      <c r="L903" s="5"/>
      <c r="M903" s="5"/>
      <c r="N903" s="7"/>
      <c r="O903" s="7"/>
      <c r="P903" s="13" t="str">
        <f aca="false">IF(C903="","",IF(ISNUMBER(SEARCH("JPY",C903)),100,10000))</f>
        <v/>
      </c>
      <c r="Q903" s="14" t="str">
        <f aca="false">IF(OR(C903="",H903="",J903=""),"",ROUND((J903-H903)*P903*IF(D903="Short",-1,1),1))</f>
        <v/>
      </c>
      <c r="R903" s="14" t="str">
        <f aca="false">IF(OR(C903="",H903="",I903=""),"",ROUND(ABS(H903-I903)*P903,1))</f>
        <v/>
      </c>
      <c r="S903" s="15" t="str">
        <f aca="false">IF(OR(R903="",G903="",K903=""),"",R903*K903*G903)</f>
        <v/>
      </c>
      <c r="T903" s="15" t="str">
        <f aca="false">IF(OR(Q903="",G903="",K903=""),"",Q903*K903*G903)</f>
        <v/>
      </c>
      <c r="U903" s="15" t="str">
        <f aca="false">IF(T903="","",T903+N(L903)-N(M903))</f>
        <v/>
      </c>
      <c r="V903" s="16" t="str">
        <f aca="false">IF(OR(U903="",N(S903)=0),"",U903/S903)</f>
        <v/>
      </c>
      <c r="W903" s="13" t="str">
        <f aca="false">IF(U903="","",COUNT($U$7:U903))</f>
        <v/>
      </c>
      <c r="X903" s="17" t="str">
        <f aca="false">IF(U903="","",DATE(YEAR(IF(B903="",A903,B903)),MONTH(IF(B903="",A903,B903)),1))</f>
        <v/>
      </c>
      <c r="Y903" s="15" t="str">
        <f aca="false">IF(U903="","",N($C$3)+SUM($U$7:U903))</f>
        <v/>
      </c>
      <c r="Z903" s="15" t="str">
        <f aca="false">IF(Y903="","",Y903-MAX(N($C$3),MAX($Y$7:Y903)))</f>
        <v/>
      </c>
      <c r="AA903" s="13" t="str">
        <f aca="false">IF(U903="","",IF(U903&gt;0,"Win",IF(U903&lt;0,"Loss","Scratch")))</f>
        <v/>
      </c>
      <c r="AB903" s="18" t="e">
        <f aca="false">IF(W903="",NA(),W903)</f>
        <v>#N/A</v>
      </c>
      <c r="AC903" s="19" t="e">
        <f aca="false">IF(W903="",NA(),Y903)</f>
        <v>#N/A</v>
      </c>
    </row>
    <row r="904" customFormat="false" ht="15" hidden="false" customHeight="false" outlineLevel="0" collapsed="false">
      <c r="A904" s="10"/>
      <c r="B904" s="10"/>
      <c r="C904" s="7"/>
      <c r="D904" s="7"/>
      <c r="E904" s="7"/>
      <c r="F904" s="7"/>
      <c r="G904" s="11"/>
      <c r="H904" s="12"/>
      <c r="I904" s="12"/>
      <c r="J904" s="12"/>
      <c r="K904" s="5"/>
      <c r="L904" s="5"/>
      <c r="M904" s="5"/>
      <c r="N904" s="7"/>
      <c r="O904" s="7"/>
      <c r="P904" s="13" t="str">
        <f aca="false">IF(C904="","",IF(ISNUMBER(SEARCH("JPY",C904)),100,10000))</f>
        <v/>
      </c>
      <c r="Q904" s="14" t="str">
        <f aca="false">IF(OR(C904="",H904="",J904=""),"",ROUND((J904-H904)*P904*IF(D904="Short",-1,1),1))</f>
        <v/>
      </c>
      <c r="R904" s="14" t="str">
        <f aca="false">IF(OR(C904="",H904="",I904=""),"",ROUND(ABS(H904-I904)*P904,1))</f>
        <v/>
      </c>
      <c r="S904" s="15" t="str">
        <f aca="false">IF(OR(R904="",G904="",K904=""),"",R904*K904*G904)</f>
        <v/>
      </c>
      <c r="T904" s="15" t="str">
        <f aca="false">IF(OR(Q904="",G904="",K904=""),"",Q904*K904*G904)</f>
        <v/>
      </c>
      <c r="U904" s="15" t="str">
        <f aca="false">IF(T904="","",T904+N(L904)-N(M904))</f>
        <v/>
      </c>
      <c r="V904" s="16" t="str">
        <f aca="false">IF(OR(U904="",N(S904)=0),"",U904/S904)</f>
        <v/>
      </c>
      <c r="W904" s="13" t="str">
        <f aca="false">IF(U904="","",COUNT($U$7:U904))</f>
        <v/>
      </c>
      <c r="X904" s="17" t="str">
        <f aca="false">IF(U904="","",DATE(YEAR(IF(B904="",A904,B904)),MONTH(IF(B904="",A904,B904)),1))</f>
        <v/>
      </c>
      <c r="Y904" s="15" t="str">
        <f aca="false">IF(U904="","",N($C$3)+SUM($U$7:U904))</f>
        <v/>
      </c>
      <c r="Z904" s="15" t="str">
        <f aca="false">IF(Y904="","",Y904-MAX(N($C$3),MAX($Y$7:Y904)))</f>
        <v/>
      </c>
      <c r="AA904" s="13" t="str">
        <f aca="false">IF(U904="","",IF(U904&gt;0,"Win",IF(U904&lt;0,"Loss","Scratch")))</f>
        <v/>
      </c>
      <c r="AB904" s="18" t="e">
        <f aca="false">IF(W904="",NA(),W904)</f>
        <v>#N/A</v>
      </c>
      <c r="AC904" s="19" t="e">
        <f aca="false">IF(W904="",NA(),Y904)</f>
        <v>#N/A</v>
      </c>
    </row>
    <row r="905" customFormat="false" ht="15" hidden="false" customHeight="false" outlineLevel="0" collapsed="false">
      <c r="A905" s="10"/>
      <c r="B905" s="10"/>
      <c r="C905" s="7"/>
      <c r="D905" s="7"/>
      <c r="E905" s="7"/>
      <c r="F905" s="7"/>
      <c r="G905" s="11"/>
      <c r="H905" s="12"/>
      <c r="I905" s="12"/>
      <c r="J905" s="12"/>
      <c r="K905" s="5"/>
      <c r="L905" s="5"/>
      <c r="M905" s="5"/>
      <c r="N905" s="7"/>
      <c r="O905" s="7"/>
      <c r="P905" s="13" t="str">
        <f aca="false">IF(C905="","",IF(ISNUMBER(SEARCH("JPY",C905)),100,10000))</f>
        <v/>
      </c>
      <c r="Q905" s="14" t="str">
        <f aca="false">IF(OR(C905="",H905="",J905=""),"",ROUND((J905-H905)*P905*IF(D905="Short",-1,1),1))</f>
        <v/>
      </c>
      <c r="R905" s="14" t="str">
        <f aca="false">IF(OR(C905="",H905="",I905=""),"",ROUND(ABS(H905-I905)*P905,1))</f>
        <v/>
      </c>
      <c r="S905" s="15" t="str">
        <f aca="false">IF(OR(R905="",G905="",K905=""),"",R905*K905*G905)</f>
        <v/>
      </c>
      <c r="T905" s="15" t="str">
        <f aca="false">IF(OR(Q905="",G905="",K905=""),"",Q905*K905*G905)</f>
        <v/>
      </c>
      <c r="U905" s="15" t="str">
        <f aca="false">IF(T905="","",T905+N(L905)-N(M905))</f>
        <v/>
      </c>
      <c r="V905" s="16" t="str">
        <f aca="false">IF(OR(U905="",N(S905)=0),"",U905/S905)</f>
        <v/>
      </c>
      <c r="W905" s="13" t="str">
        <f aca="false">IF(U905="","",COUNT($U$7:U905))</f>
        <v/>
      </c>
      <c r="X905" s="17" t="str">
        <f aca="false">IF(U905="","",DATE(YEAR(IF(B905="",A905,B905)),MONTH(IF(B905="",A905,B905)),1))</f>
        <v/>
      </c>
      <c r="Y905" s="15" t="str">
        <f aca="false">IF(U905="","",N($C$3)+SUM($U$7:U905))</f>
        <v/>
      </c>
      <c r="Z905" s="15" t="str">
        <f aca="false">IF(Y905="","",Y905-MAX(N($C$3),MAX($Y$7:Y905)))</f>
        <v/>
      </c>
      <c r="AA905" s="13" t="str">
        <f aca="false">IF(U905="","",IF(U905&gt;0,"Win",IF(U905&lt;0,"Loss","Scratch")))</f>
        <v/>
      </c>
      <c r="AB905" s="18" t="e">
        <f aca="false">IF(W905="",NA(),W905)</f>
        <v>#N/A</v>
      </c>
      <c r="AC905" s="19" t="e">
        <f aca="false">IF(W905="",NA(),Y905)</f>
        <v>#N/A</v>
      </c>
    </row>
    <row r="906" customFormat="false" ht="15" hidden="false" customHeight="false" outlineLevel="0" collapsed="false">
      <c r="A906" s="10"/>
      <c r="B906" s="10"/>
      <c r="C906" s="7"/>
      <c r="D906" s="7"/>
      <c r="E906" s="7"/>
      <c r="F906" s="7"/>
      <c r="G906" s="11"/>
      <c r="H906" s="12"/>
      <c r="I906" s="12"/>
      <c r="J906" s="12"/>
      <c r="K906" s="5"/>
      <c r="L906" s="5"/>
      <c r="M906" s="5"/>
      <c r="N906" s="7"/>
      <c r="O906" s="7"/>
      <c r="P906" s="13" t="str">
        <f aca="false">IF(C906="","",IF(ISNUMBER(SEARCH("JPY",C906)),100,10000))</f>
        <v/>
      </c>
      <c r="Q906" s="14" t="str">
        <f aca="false">IF(OR(C906="",H906="",J906=""),"",ROUND((J906-H906)*P906*IF(D906="Short",-1,1),1))</f>
        <v/>
      </c>
      <c r="R906" s="14" t="str">
        <f aca="false">IF(OR(C906="",H906="",I906=""),"",ROUND(ABS(H906-I906)*P906,1))</f>
        <v/>
      </c>
      <c r="S906" s="15" t="str">
        <f aca="false">IF(OR(R906="",G906="",K906=""),"",R906*K906*G906)</f>
        <v/>
      </c>
      <c r="T906" s="15" t="str">
        <f aca="false">IF(OR(Q906="",G906="",K906=""),"",Q906*K906*G906)</f>
        <v/>
      </c>
      <c r="U906" s="15" t="str">
        <f aca="false">IF(T906="","",T906+N(L906)-N(M906))</f>
        <v/>
      </c>
      <c r="V906" s="16" t="str">
        <f aca="false">IF(OR(U906="",N(S906)=0),"",U906/S906)</f>
        <v/>
      </c>
      <c r="W906" s="13" t="str">
        <f aca="false">IF(U906="","",COUNT($U$7:U906))</f>
        <v/>
      </c>
      <c r="X906" s="17" t="str">
        <f aca="false">IF(U906="","",DATE(YEAR(IF(B906="",A906,B906)),MONTH(IF(B906="",A906,B906)),1))</f>
        <v/>
      </c>
      <c r="Y906" s="15" t="str">
        <f aca="false">IF(U906="","",N($C$3)+SUM($U$7:U906))</f>
        <v/>
      </c>
      <c r="Z906" s="15" t="str">
        <f aca="false">IF(Y906="","",Y906-MAX(N($C$3),MAX($Y$7:Y906)))</f>
        <v/>
      </c>
      <c r="AA906" s="13" t="str">
        <f aca="false">IF(U906="","",IF(U906&gt;0,"Win",IF(U906&lt;0,"Loss","Scratch")))</f>
        <v/>
      </c>
      <c r="AB906" s="18" t="e">
        <f aca="false">IF(W906="",NA(),W906)</f>
        <v>#N/A</v>
      </c>
      <c r="AC906" s="19" t="e">
        <f aca="false">IF(W906="",NA(),Y906)</f>
        <v>#N/A</v>
      </c>
    </row>
    <row r="907" customFormat="false" ht="15" hidden="false" customHeight="false" outlineLevel="0" collapsed="false">
      <c r="A907" s="10"/>
      <c r="B907" s="10"/>
      <c r="C907" s="7"/>
      <c r="D907" s="7"/>
      <c r="E907" s="7"/>
      <c r="F907" s="7"/>
      <c r="G907" s="11"/>
      <c r="H907" s="12"/>
      <c r="I907" s="12"/>
      <c r="J907" s="12"/>
      <c r="K907" s="5"/>
      <c r="L907" s="5"/>
      <c r="M907" s="5"/>
      <c r="N907" s="7"/>
      <c r="O907" s="7"/>
      <c r="P907" s="13" t="str">
        <f aca="false">IF(C907="","",IF(ISNUMBER(SEARCH("JPY",C907)),100,10000))</f>
        <v/>
      </c>
      <c r="Q907" s="14" t="str">
        <f aca="false">IF(OR(C907="",H907="",J907=""),"",ROUND((J907-H907)*P907*IF(D907="Short",-1,1),1))</f>
        <v/>
      </c>
      <c r="R907" s="14" t="str">
        <f aca="false">IF(OR(C907="",H907="",I907=""),"",ROUND(ABS(H907-I907)*P907,1))</f>
        <v/>
      </c>
      <c r="S907" s="15" t="str">
        <f aca="false">IF(OR(R907="",G907="",K907=""),"",R907*K907*G907)</f>
        <v/>
      </c>
      <c r="T907" s="15" t="str">
        <f aca="false">IF(OR(Q907="",G907="",K907=""),"",Q907*K907*G907)</f>
        <v/>
      </c>
      <c r="U907" s="15" t="str">
        <f aca="false">IF(T907="","",T907+N(L907)-N(M907))</f>
        <v/>
      </c>
      <c r="V907" s="16" t="str">
        <f aca="false">IF(OR(U907="",N(S907)=0),"",U907/S907)</f>
        <v/>
      </c>
      <c r="W907" s="13" t="str">
        <f aca="false">IF(U907="","",COUNT($U$7:U907))</f>
        <v/>
      </c>
      <c r="X907" s="17" t="str">
        <f aca="false">IF(U907="","",DATE(YEAR(IF(B907="",A907,B907)),MONTH(IF(B907="",A907,B907)),1))</f>
        <v/>
      </c>
      <c r="Y907" s="15" t="str">
        <f aca="false">IF(U907="","",N($C$3)+SUM($U$7:U907))</f>
        <v/>
      </c>
      <c r="Z907" s="15" t="str">
        <f aca="false">IF(Y907="","",Y907-MAX(N($C$3),MAX($Y$7:Y907)))</f>
        <v/>
      </c>
      <c r="AA907" s="13" t="str">
        <f aca="false">IF(U907="","",IF(U907&gt;0,"Win",IF(U907&lt;0,"Loss","Scratch")))</f>
        <v/>
      </c>
      <c r="AB907" s="18" t="e">
        <f aca="false">IF(W907="",NA(),W907)</f>
        <v>#N/A</v>
      </c>
      <c r="AC907" s="19" t="e">
        <f aca="false">IF(W907="",NA(),Y907)</f>
        <v>#N/A</v>
      </c>
    </row>
    <row r="908" customFormat="false" ht="15" hidden="false" customHeight="false" outlineLevel="0" collapsed="false">
      <c r="A908" s="10"/>
      <c r="B908" s="10"/>
      <c r="C908" s="7"/>
      <c r="D908" s="7"/>
      <c r="E908" s="7"/>
      <c r="F908" s="7"/>
      <c r="G908" s="11"/>
      <c r="H908" s="12"/>
      <c r="I908" s="12"/>
      <c r="J908" s="12"/>
      <c r="K908" s="5"/>
      <c r="L908" s="5"/>
      <c r="M908" s="5"/>
      <c r="N908" s="7"/>
      <c r="O908" s="7"/>
      <c r="P908" s="13" t="str">
        <f aca="false">IF(C908="","",IF(ISNUMBER(SEARCH("JPY",C908)),100,10000))</f>
        <v/>
      </c>
      <c r="Q908" s="14" t="str">
        <f aca="false">IF(OR(C908="",H908="",J908=""),"",ROUND((J908-H908)*P908*IF(D908="Short",-1,1),1))</f>
        <v/>
      </c>
      <c r="R908" s="14" t="str">
        <f aca="false">IF(OR(C908="",H908="",I908=""),"",ROUND(ABS(H908-I908)*P908,1))</f>
        <v/>
      </c>
      <c r="S908" s="15" t="str">
        <f aca="false">IF(OR(R908="",G908="",K908=""),"",R908*K908*G908)</f>
        <v/>
      </c>
      <c r="T908" s="15" t="str">
        <f aca="false">IF(OR(Q908="",G908="",K908=""),"",Q908*K908*G908)</f>
        <v/>
      </c>
      <c r="U908" s="15" t="str">
        <f aca="false">IF(T908="","",T908+N(L908)-N(M908))</f>
        <v/>
      </c>
      <c r="V908" s="16" t="str">
        <f aca="false">IF(OR(U908="",N(S908)=0),"",U908/S908)</f>
        <v/>
      </c>
      <c r="W908" s="13" t="str">
        <f aca="false">IF(U908="","",COUNT($U$7:U908))</f>
        <v/>
      </c>
      <c r="X908" s="17" t="str">
        <f aca="false">IF(U908="","",DATE(YEAR(IF(B908="",A908,B908)),MONTH(IF(B908="",A908,B908)),1))</f>
        <v/>
      </c>
      <c r="Y908" s="15" t="str">
        <f aca="false">IF(U908="","",N($C$3)+SUM($U$7:U908))</f>
        <v/>
      </c>
      <c r="Z908" s="15" t="str">
        <f aca="false">IF(Y908="","",Y908-MAX(N($C$3),MAX($Y$7:Y908)))</f>
        <v/>
      </c>
      <c r="AA908" s="13" t="str">
        <f aca="false">IF(U908="","",IF(U908&gt;0,"Win",IF(U908&lt;0,"Loss","Scratch")))</f>
        <v/>
      </c>
      <c r="AB908" s="18" t="e">
        <f aca="false">IF(W908="",NA(),W908)</f>
        <v>#N/A</v>
      </c>
      <c r="AC908" s="19" t="e">
        <f aca="false">IF(W908="",NA(),Y908)</f>
        <v>#N/A</v>
      </c>
    </row>
    <row r="909" customFormat="false" ht="15" hidden="false" customHeight="false" outlineLevel="0" collapsed="false">
      <c r="A909" s="10"/>
      <c r="B909" s="10"/>
      <c r="C909" s="7"/>
      <c r="D909" s="7"/>
      <c r="E909" s="7"/>
      <c r="F909" s="7"/>
      <c r="G909" s="11"/>
      <c r="H909" s="12"/>
      <c r="I909" s="12"/>
      <c r="J909" s="12"/>
      <c r="K909" s="5"/>
      <c r="L909" s="5"/>
      <c r="M909" s="5"/>
      <c r="N909" s="7"/>
      <c r="O909" s="7"/>
      <c r="P909" s="13" t="str">
        <f aca="false">IF(C909="","",IF(ISNUMBER(SEARCH("JPY",C909)),100,10000))</f>
        <v/>
      </c>
      <c r="Q909" s="14" t="str">
        <f aca="false">IF(OR(C909="",H909="",J909=""),"",ROUND((J909-H909)*P909*IF(D909="Short",-1,1),1))</f>
        <v/>
      </c>
      <c r="R909" s="14" t="str">
        <f aca="false">IF(OR(C909="",H909="",I909=""),"",ROUND(ABS(H909-I909)*P909,1))</f>
        <v/>
      </c>
      <c r="S909" s="15" t="str">
        <f aca="false">IF(OR(R909="",G909="",K909=""),"",R909*K909*G909)</f>
        <v/>
      </c>
      <c r="T909" s="15" t="str">
        <f aca="false">IF(OR(Q909="",G909="",K909=""),"",Q909*K909*G909)</f>
        <v/>
      </c>
      <c r="U909" s="15" t="str">
        <f aca="false">IF(T909="","",T909+N(L909)-N(M909))</f>
        <v/>
      </c>
      <c r="V909" s="16" t="str">
        <f aca="false">IF(OR(U909="",N(S909)=0),"",U909/S909)</f>
        <v/>
      </c>
      <c r="W909" s="13" t="str">
        <f aca="false">IF(U909="","",COUNT($U$7:U909))</f>
        <v/>
      </c>
      <c r="X909" s="17" t="str">
        <f aca="false">IF(U909="","",DATE(YEAR(IF(B909="",A909,B909)),MONTH(IF(B909="",A909,B909)),1))</f>
        <v/>
      </c>
      <c r="Y909" s="15" t="str">
        <f aca="false">IF(U909="","",N($C$3)+SUM($U$7:U909))</f>
        <v/>
      </c>
      <c r="Z909" s="15" t="str">
        <f aca="false">IF(Y909="","",Y909-MAX(N($C$3),MAX($Y$7:Y909)))</f>
        <v/>
      </c>
      <c r="AA909" s="13" t="str">
        <f aca="false">IF(U909="","",IF(U909&gt;0,"Win",IF(U909&lt;0,"Loss","Scratch")))</f>
        <v/>
      </c>
      <c r="AB909" s="18" t="e">
        <f aca="false">IF(W909="",NA(),W909)</f>
        <v>#N/A</v>
      </c>
      <c r="AC909" s="19" t="e">
        <f aca="false">IF(W909="",NA(),Y909)</f>
        <v>#N/A</v>
      </c>
    </row>
    <row r="910" customFormat="false" ht="15" hidden="false" customHeight="false" outlineLevel="0" collapsed="false">
      <c r="A910" s="10"/>
      <c r="B910" s="10"/>
      <c r="C910" s="7"/>
      <c r="D910" s="7"/>
      <c r="E910" s="7"/>
      <c r="F910" s="7"/>
      <c r="G910" s="11"/>
      <c r="H910" s="12"/>
      <c r="I910" s="12"/>
      <c r="J910" s="12"/>
      <c r="K910" s="5"/>
      <c r="L910" s="5"/>
      <c r="M910" s="5"/>
      <c r="N910" s="7"/>
      <c r="O910" s="7"/>
      <c r="P910" s="13" t="str">
        <f aca="false">IF(C910="","",IF(ISNUMBER(SEARCH("JPY",C910)),100,10000))</f>
        <v/>
      </c>
      <c r="Q910" s="14" t="str">
        <f aca="false">IF(OR(C910="",H910="",J910=""),"",ROUND((J910-H910)*P910*IF(D910="Short",-1,1),1))</f>
        <v/>
      </c>
      <c r="R910" s="14" t="str">
        <f aca="false">IF(OR(C910="",H910="",I910=""),"",ROUND(ABS(H910-I910)*P910,1))</f>
        <v/>
      </c>
      <c r="S910" s="15" t="str">
        <f aca="false">IF(OR(R910="",G910="",K910=""),"",R910*K910*G910)</f>
        <v/>
      </c>
      <c r="T910" s="15" t="str">
        <f aca="false">IF(OR(Q910="",G910="",K910=""),"",Q910*K910*G910)</f>
        <v/>
      </c>
      <c r="U910" s="15" t="str">
        <f aca="false">IF(T910="","",T910+N(L910)-N(M910))</f>
        <v/>
      </c>
      <c r="V910" s="16" t="str">
        <f aca="false">IF(OR(U910="",N(S910)=0),"",U910/S910)</f>
        <v/>
      </c>
      <c r="W910" s="13" t="str">
        <f aca="false">IF(U910="","",COUNT($U$7:U910))</f>
        <v/>
      </c>
      <c r="X910" s="17" t="str">
        <f aca="false">IF(U910="","",DATE(YEAR(IF(B910="",A910,B910)),MONTH(IF(B910="",A910,B910)),1))</f>
        <v/>
      </c>
      <c r="Y910" s="15" t="str">
        <f aca="false">IF(U910="","",N($C$3)+SUM($U$7:U910))</f>
        <v/>
      </c>
      <c r="Z910" s="15" t="str">
        <f aca="false">IF(Y910="","",Y910-MAX(N($C$3),MAX($Y$7:Y910)))</f>
        <v/>
      </c>
      <c r="AA910" s="13" t="str">
        <f aca="false">IF(U910="","",IF(U910&gt;0,"Win",IF(U910&lt;0,"Loss","Scratch")))</f>
        <v/>
      </c>
      <c r="AB910" s="18" t="e">
        <f aca="false">IF(W910="",NA(),W910)</f>
        <v>#N/A</v>
      </c>
      <c r="AC910" s="19" t="e">
        <f aca="false">IF(W910="",NA(),Y910)</f>
        <v>#N/A</v>
      </c>
    </row>
    <row r="911" customFormat="false" ht="15" hidden="false" customHeight="false" outlineLevel="0" collapsed="false">
      <c r="A911" s="10"/>
      <c r="B911" s="10"/>
      <c r="C911" s="7"/>
      <c r="D911" s="7"/>
      <c r="E911" s="7"/>
      <c r="F911" s="7"/>
      <c r="G911" s="11"/>
      <c r="H911" s="12"/>
      <c r="I911" s="12"/>
      <c r="J911" s="12"/>
      <c r="K911" s="5"/>
      <c r="L911" s="5"/>
      <c r="M911" s="5"/>
      <c r="N911" s="7"/>
      <c r="O911" s="7"/>
      <c r="P911" s="13" t="str">
        <f aca="false">IF(C911="","",IF(ISNUMBER(SEARCH("JPY",C911)),100,10000))</f>
        <v/>
      </c>
      <c r="Q911" s="14" t="str">
        <f aca="false">IF(OR(C911="",H911="",J911=""),"",ROUND((J911-H911)*P911*IF(D911="Short",-1,1),1))</f>
        <v/>
      </c>
      <c r="R911" s="14" t="str">
        <f aca="false">IF(OR(C911="",H911="",I911=""),"",ROUND(ABS(H911-I911)*P911,1))</f>
        <v/>
      </c>
      <c r="S911" s="15" t="str">
        <f aca="false">IF(OR(R911="",G911="",K911=""),"",R911*K911*G911)</f>
        <v/>
      </c>
      <c r="T911" s="15" t="str">
        <f aca="false">IF(OR(Q911="",G911="",K911=""),"",Q911*K911*G911)</f>
        <v/>
      </c>
      <c r="U911" s="15" t="str">
        <f aca="false">IF(T911="","",T911+N(L911)-N(M911))</f>
        <v/>
      </c>
      <c r="V911" s="16" t="str">
        <f aca="false">IF(OR(U911="",N(S911)=0),"",U911/S911)</f>
        <v/>
      </c>
      <c r="W911" s="13" t="str">
        <f aca="false">IF(U911="","",COUNT($U$7:U911))</f>
        <v/>
      </c>
      <c r="X911" s="17" t="str">
        <f aca="false">IF(U911="","",DATE(YEAR(IF(B911="",A911,B911)),MONTH(IF(B911="",A911,B911)),1))</f>
        <v/>
      </c>
      <c r="Y911" s="15" t="str">
        <f aca="false">IF(U911="","",N($C$3)+SUM($U$7:U911))</f>
        <v/>
      </c>
      <c r="Z911" s="15" t="str">
        <f aca="false">IF(Y911="","",Y911-MAX(N($C$3),MAX($Y$7:Y911)))</f>
        <v/>
      </c>
      <c r="AA911" s="13" t="str">
        <f aca="false">IF(U911="","",IF(U911&gt;0,"Win",IF(U911&lt;0,"Loss","Scratch")))</f>
        <v/>
      </c>
      <c r="AB911" s="18" t="e">
        <f aca="false">IF(W911="",NA(),W911)</f>
        <v>#N/A</v>
      </c>
      <c r="AC911" s="19" t="e">
        <f aca="false">IF(W911="",NA(),Y911)</f>
        <v>#N/A</v>
      </c>
    </row>
    <row r="912" customFormat="false" ht="15" hidden="false" customHeight="false" outlineLevel="0" collapsed="false">
      <c r="A912" s="10"/>
      <c r="B912" s="10"/>
      <c r="C912" s="7"/>
      <c r="D912" s="7"/>
      <c r="E912" s="7"/>
      <c r="F912" s="7"/>
      <c r="G912" s="11"/>
      <c r="H912" s="12"/>
      <c r="I912" s="12"/>
      <c r="J912" s="12"/>
      <c r="K912" s="5"/>
      <c r="L912" s="5"/>
      <c r="M912" s="5"/>
      <c r="N912" s="7"/>
      <c r="O912" s="7"/>
      <c r="P912" s="13" t="str">
        <f aca="false">IF(C912="","",IF(ISNUMBER(SEARCH("JPY",C912)),100,10000))</f>
        <v/>
      </c>
      <c r="Q912" s="14" t="str">
        <f aca="false">IF(OR(C912="",H912="",J912=""),"",ROUND((J912-H912)*P912*IF(D912="Short",-1,1),1))</f>
        <v/>
      </c>
      <c r="R912" s="14" t="str">
        <f aca="false">IF(OR(C912="",H912="",I912=""),"",ROUND(ABS(H912-I912)*P912,1))</f>
        <v/>
      </c>
      <c r="S912" s="15" t="str">
        <f aca="false">IF(OR(R912="",G912="",K912=""),"",R912*K912*G912)</f>
        <v/>
      </c>
      <c r="T912" s="15" t="str">
        <f aca="false">IF(OR(Q912="",G912="",K912=""),"",Q912*K912*G912)</f>
        <v/>
      </c>
      <c r="U912" s="15" t="str">
        <f aca="false">IF(T912="","",T912+N(L912)-N(M912))</f>
        <v/>
      </c>
      <c r="V912" s="16" t="str">
        <f aca="false">IF(OR(U912="",N(S912)=0),"",U912/S912)</f>
        <v/>
      </c>
      <c r="W912" s="13" t="str">
        <f aca="false">IF(U912="","",COUNT($U$7:U912))</f>
        <v/>
      </c>
      <c r="X912" s="17" t="str">
        <f aca="false">IF(U912="","",DATE(YEAR(IF(B912="",A912,B912)),MONTH(IF(B912="",A912,B912)),1))</f>
        <v/>
      </c>
      <c r="Y912" s="15" t="str">
        <f aca="false">IF(U912="","",N($C$3)+SUM($U$7:U912))</f>
        <v/>
      </c>
      <c r="Z912" s="15" t="str">
        <f aca="false">IF(Y912="","",Y912-MAX(N($C$3),MAX($Y$7:Y912)))</f>
        <v/>
      </c>
      <c r="AA912" s="13" t="str">
        <f aca="false">IF(U912="","",IF(U912&gt;0,"Win",IF(U912&lt;0,"Loss","Scratch")))</f>
        <v/>
      </c>
      <c r="AB912" s="18" t="e">
        <f aca="false">IF(W912="",NA(),W912)</f>
        <v>#N/A</v>
      </c>
      <c r="AC912" s="19" t="e">
        <f aca="false">IF(W912="",NA(),Y912)</f>
        <v>#N/A</v>
      </c>
    </row>
    <row r="913" customFormat="false" ht="15" hidden="false" customHeight="false" outlineLevel="0" collapsed="false">
      <c r="A913" s="10"/>
      <c r="B913" s="10"/>
      <c r="C913" s="7"/>
      <c r="D913" s="7"/>
      <c r="E913" s="7"/>
      <c r="F913" s="7"/>
      <c r="G913" s="11"/>
      <c r="H913" s="12"/>
      <c r="I913" s="12"/>
      <c r="J913" s="12"/>
      <c r="K913" s="5"/>
      <c r="L913" s="5"/>
      <c r="M913" s="5"/>
      <c r="N913" s="7"/>
      <c r="O913" s="7"/>
      <c r="P913" s="13" t="str">
        <f aca="false">IF(C913="","",IF(ISNUMBER(SEARCH("JPY",C913)),100,10000))</f>
        <v/>
      </c>
      <c r="Q913" s="14" t="str">
        <f aca="false">IF(OR(C913="",H913="",J913=""),"",ROUND((J913-H913)*P913*IF(D913="Short",-1,1),1))</f>
        <v/>
      </c>
      <c r="R913" s="14" t="str">
        <f aca="false">IF(OR(C913="",H913="",I913=""),"",ROUND(ABS(H913-I913)*P913,1))</f>
        <v/>
      </c>
      <c r="S913" s="15" t="str">
        <f aca="false">IF(OR(R913="",G913="",K913=""),"",R913*K913*G913)</f>
        <v/>
      </c>
      <c r="T913" s="15" t="str">
        <f aca="false">IF(OR(Q913="",G913="",K913=""),"",Q913*K913*G913)</f>
        <v/>
      </c>
      <c r="U913" s="15" t="str">
        <f aca="false">IF(T913="","",T913+N(L913)-N(M913))</f>
        <v/>
      </c>
      <c r="V913" s="16" t="str">
        <f aca="false">IF(OR(U913="",N(S913)=0),"",U913/S913)</f>
        <v/>
      </c>
      <c r="W913" s="13" t="str">
        <f aca="false">IF(U913="","",COUNT($U$7:U913))</f>
        <v/>
      </c>
      <c r="X913" s="17" t="str">
        <f aca="false">IF(U913="","",DATE(YEAR(IF(B913="",A913,B913)),MONTH(IF(B913="",A913,B913)),1))</f>
        <v/>
      </c>
      <c r="Y913" s="15" t="str">
        <f aca="false">IF(U913="","",N($C$3)+SUM($U$7:U913))</f>
        <v/>
      </c>
      <c r="Z913" s="15" t="str">
        <f aca="false">IF(Y913="","",Y913-MAX(N($C$3),MAX($Y$7:Y913)))</f>
        <v/>
      </c>
      <c r="AA913" s="13" t="str">
        <f aca="false">IF(U913="","",IF(U913&gt;0,"Win",IF(U913&lt;0,"Loss","Scratch")))</f>
        <v/>
      </c>
      <c r="AB913" s="18" t="e">
        <f aca="false">IF(W913="",NA(),W913)</f>
        <v>#N/A</v>
      </c>
      <c r="AC913" s="19" t="e">
        <f aca="false">IF(W913="",NA(),Y913)</f>
        <v>#N/A</v>
      </c>
    </row>
    <row r="914" customFormat="false" ht="15" hidden="false" customHeight="false" outlineLevel="0" collapsed="false">
      <c r="A914" s="10"/>
      <c r="B914" s="10"/>
      <c r="C914" s="7"/>
      <c r="D914" s="7"/>
      <c r="E914" s="7"/>
      <c r="F914" s="7"/>
      <c r="G914" s="11"/>
      <c r="H914" s="12"/>
      <c r="I914" s="12"/>
      <c r="J914" s="12"/>
      <c r="K914" s="5"/>
      <c r="L914" s="5"/>
      <c r="M914" s="5"/>
      <c r="N914" s="7"/>
      <c r="O914" s="7"/>
      <c r="P914" s="13" t="str">
        <f aca="false">IF(C914="","",IF(ISNUMBER(SEARCH("JPY",C914)),100,10000))</f>
        <v/>
      </c>
      <c r="Q914" s="14" t="str">
        <f aca="false">IF(OR(C914="",H914="",J914=""),"",ROUND((J914-H914)*P914*IF(D914="Short",-1,1),1))</f>
        <v/>
      </c>
      <c r="R914" s="14" t="str">
        <f aca="false">IF(OR(C914="",H914="",I914=""),"",ROUND(ABS(H914-I914)*P914,1))</f>
        <v/>
      </c>
      <c r="S914" s="15" t="str">
        <f aca="false">IF(OR(R914="",G914="",K914=""),"",R914*K914*G914)</f>
        <v/>
      </c>
      <c r="T914" s="15" t="str">
        <f aca="false">IF(OR(Q914="",G914="",K914=""),"",Q914*K914*G914)</f>
        <v/>
      </c>
      <c r="U914" s="15" t="str">
        <f aca="false">IF(T914="","",T914+N(L914)-N(M914))</f>
        <v/>
      </c>
      <c r="V914" s="16" t="str">
        <f aca="false">IF(OR(U914="",N(S914)=0),"",U914/S914)</f>
        <v/>
      </c>
      <c r="W914" s="13" t="str">
        <f aca="false">IF(U914="","",COUNT($U$7:U914))</f>
        <v/>
      </c>
      <c r="X914" s="17" t="str">
        <f aca="false">IF(U914="","",DATE(YEAR(IF(B914="",A914,B914)),MONTH(IF(B914="",A914,B914)),1))</f>
        <v/>
      </c>
      <c r="Y914" s="15" t="str">
        <f aca="false">IF(U914="","",N($C$3)+SUM($U$7:U914))</f>
        <v/>
      </c>
      <c r="Z914" s="15" t="str">
        <f aca="false">IF(Y914="","",Y914-MAX(N($C$3),MAX($Y$7:Y914)))</f>
        <v/>
      </c>
      <c r="AA914" s="13" t="str">
        <f aca="false">IF(U914="","",IF(U914&gt;0,"Win",IF(U914&lt;0,"Loss","Scratch")))</f>
        <v/>
      </c>
      <c r="AB914" s="18" t="e">
        <f aca="false">IF(W914="",NA(),W914)</f>
        <v>#N/A</v>
      </c>
      <c r="AC914" s="19" t="e">
        <f aca="false">IF(W914="",NA(),Y914)</f>
        <v>#N/A</v>
      </c>
    </row>
    <row r="915" customFormat="false" ht="15" hidden="false" customHeight="false" outlineLevel="0" collapsed="false">
      <c r="A915" s="10"/>
      <c r="B915" s="10"/>
      <c r="C915" s="7"/>
      <c r="D915" s="7"/>
      <c r="E915" s="7"/>
      <c r="F915" s="7"/>
      <c r="G915" s="11"/>
      <c r="H915" s="12"/>
      <c r="I915" s="12"/>
      <c r="J915" s="12"/>
      <c r="K915" s="5"/>
      <c r="L915" s="5"/>
      <c r="M915" s="5"/>
      <c r="N915" s="7"/>
      <c r="O915" s="7"/>
      <c r="P915" s="13" t="str">
        <f aca="false">IF(C915="","",IF(ISNUMBER(SEARCH("JPY",C915)),100,10000))</f>
        <v/>
      </c>
      <c r="Q915" s="14" t="str">
        <f aca="false">IF(OR(C915="",H915="",J915=""),"",ROUND((J915-H915)*P915*IF(D915="Short",-1,1),1))</f>
        <v/>
      </c>
      <c r="R915" s="14" t="str">
        <f aca="false">IF(OR(C915="",H915="",I915=""),"",ROUND(ABS(H915-I915)*P915,1))</f>
        <v/>
      </c>
      <c r="S915" s="15" t="str">
        <f aca="false">IF(OR(R915="",G915="",K915=""),"",R915*K915*G915)</f>
        <v/>
      </c>
      <c r="T915" s="15" t="str">
        <f aca="false">IF(OR(Q915="",G915="",K915=""),"",Q915*K915*G915)</f>
        <v/>
      </c>
      <c r="U915" s="15" t="str">
        <f aca="false">IF(T915="","",T915+N(L915)-N(M915))</f>
        <v/>
      </c>
      <c r="V915" s="16" t="str">
        <f aca="false">IF(OR(U915="",N(S915)=0),"",U915/S915)</f>
        <v/>
      </c>
      <c r="W915" s="13" t="str">
        <f aca="false">IF(U915="","",COUNT($U$7:U915))</f>
        <v/>
      </c>
      <c r="X915" s="17" t="str">
        <f aca="false">IF(U915="","",DATE(YEAR(IF(B915="",A915,B915)),MONTH(IF(B915="",A915,B915)),1))</f>
        <v/>
      </c>
      <c r="Y915" s="15" t="str">
        <f aca="false">IF(U915="","",N($C$3)+SUM($U$7:U915))</f>
        <v/>
      </c>
      <c r="Z915" s="15" t="str">
        <f aca="false">IF(Y915="","",Y915-MAX(N($C$3),MAX($Y$7:Y915)))</f>
        <v/>
      </c>
      <c r="AA915" s="13" t="str">
        <f aca="false">IF(U915="","",IF(U915&gt;0,"Win",IF(U915&lt;0,"Loss","Scratch")))</f>
        <v/>
      </c>
      <c r="AB915" s="18" t="e">
        <f aca="false">IF(W915="",NA(),W915)</f>
        <v>#N/A</v>
      </c>
      <c r="AC915" s="19" t="e">
        <f aca="false">IF(W915="",NA(),Y915)</f>
        <v>#N/A</v>
      </c>
    </row>
    <row r="916" customFormat="false" ht="15" hidden="false" customHeight="false" outlineLevel="0" collapsed="false">
      <c r="A916" s="10"/>
      <c r="B916" s="10"/>
      <c r="C916" s="7"/>
      <c r="D916" s="7"/>
      <c r="E916" s="7"/>
      <c r="F916" s="7"/>
      <c r="G916" s="11"/>
      <c r="H916" s="12"/>
      <c r="I916" s="12"/>
      <c r="J916" s="12"/>
      <c r="K916" s="5"/>
      <c r="L916" s="5"/>
      <c r="M916" s="5"/>
      <c r="N916" s="7"/>
      <c r="O916" s="7"/>
      <c r="P916" s="13" t="str">
        <f aca="false">IF(C916="","",IF(ISNUMBER(SEARCH("JPY",C916)),100,10000))</f>
        <v/>
      </c>
      <c r="Q916" s="14" t="str">
        <f aca="false">IF(OR(C916="",H916="",J916=""),"",ROUND((J916-H916)*P916*IF(D916="Short",-1,1),1))</f>
        <v/>
      </c>
      <c r="R916" s="14" t="str">
        <f aca="false">IF(OR(C916="",H916="",I916=""),"",ROUND(ABS(H916-I916)*P916,1))</f>
        <v/>
      </c>
      <c r="S916" s="15" t="str">
        <f aca="false">IF(OR(R916="",G916="",K916=""),"",R916*K916*G916)</f>
        <v/>
      </c>
      <c r="T916" s="15" t="str">
        <f aca="false">IF(OR(Q916="",G916="",K916=""),"",Q916*K916*G916)</f>
        <v/>
      </c>
      <c r="U916" s="15" t="str">
        <f aca="false">IF(T916="","",T916+N(L916)-N(M916))</f>
        <v/>
      </c>
      <c r="V916" s="16" t="str">
        <f aca="false">IF(OR(U916="",N(S916)=0),"",U916/S916)</f>
        <v/>
      </c>
      <c r="W916" s="13" t="str">
        <f aca="false">IF(U916="","",COUNT($U$7:U916))</f>
        <v/>
      </c>
      <c r="X916" s="17" t="str">
        <f aca="false">IF(U916="","",DATE(YEAR(IF(B916="",A916,B916)),MONTH(IF(B916="",A916,B916)),1))</f>
        <v/>
      </c>
      <c r="Y916" s="15" t="str">
        <f aca="false">IF(U916="","",N($C$3)+SUM($U$7:U916))</f>
        <v/>
      </c>
      <c r="Z916" s="15" t="str">
        <f aca="false">IF(Y916="","",Y916-MAX(N($C$3),MAX($Y$7:Y916)))</f>
        <v/>
      </c>
      <c r="AA916" s="13" t="str">
        <f aca="false">IF(U916="","",IF(U916&gt;0,"Win",IF(U916&lt;0,"Loss","Scratch")))</f>
        <v/>
      </c>
      <c r="AB916" s="18" t="e">
        <f aca="false">IF(W916="",NA(),W916)</f>
        <v>#N/A</v>
      </c>
      <c r="AC916" s="19" t="e">
        <f aca="false">IF(W916="",NA(),Y916)</f>
        <v>#N/A</v>
      </c>
    </row>
    <row r="917" customFormat="false" ht="15" hidden="false" customHeight="false" outlineLevel="0" collapsed="false">
      <c r="A917" s="10"/>
      <c r="B917" s="10"/>
      <c r="C917" s="7"/>
      <c r="D917" s="7"/>
      <c r="E917" s="7"/>
      <c r="F917" s="7"/>
      <c r="G917" s="11"/>
      <c r="H917" s="12"/>
      <c r="I917" s="12"/>
      <c r="J917" s="12"/>
      <c r="K917" s="5"/>
      <c r="L917" s="5"/>
      <c r="M917" s="5"/>
      <c r="N917" s="7"/>
      <c r="O917" s="7"/>
      <c r="P917" s="13" t="str">
        <f aca="false">IF(C917="","",IF(ISNUMBER(SEARCH("JPY",C917)),100,10000))</f>
        <v/>
      </c>
      <c r="Q917" s="14" t="str">
        <f aca="false">IF(OR(C917="",H917="",J917=""),"",ROUND((J917-H917)*P917*IF(D917="Short",-1,1),1))</f>
        <v/>
      </c>
      <c r="R917" s="14" t="str">
        <f aca="false">IF(OR(C917="",H917="",I917=""),"",ROUND(ABS(H917-I917)*P917,1))</f>
        <v/>
      </c>
      <c r="S917" s="15" t="str">
        <f aca="false">IF(OR(R917="",G917="",K917=""),"",R917*K917*G917)</f>
        <v/>
      </c>
      <c r="T917" s="15" t="str">
        <f aca="false">IF(OR(Q917="",G917="",K917=""),"",Q917*K917*G917)</f>
        <v/>
      </c>
      <c r="U917" s="15" t="str">
        <f aca="false">IF(T917="","",T917+N(L917)-N(M917))</f>
        <v/>
      </c>
      <c r="V917" s="16" t="str">
        <f aca="false">IF(OR(U917="",N(S917)=0),"",U917/S917)</f>
        <v/>
      </c>
      <c r="W917" s="13" t="str">
        <f aca="false">IF(U917="","",COUNT($U$7:U917))</f>
        <v/>
      </c>
      <c r="X917" s="17" t="str">
        <f aca="false">IF(U917="","",DATE(YEAR(IF(B917="",A917,B917)),MONTH(IF(B917="",A917,B917)),1))</f>
        <v/>
      </c>
      <c r="Y917" s="15" t="str">
        <f aca="false">IF(U917="","",N($C$3)+SUM($U$7:U917))</f>
        <v/>
      </c>
      <c r="Z917" s="15" t="str">
        <f aca="false">IF(Y917="","",Y917-MAX(N($C$3),MAX($Y$7:Y917)))</f>
        <v/>
      </c>
      <c r="AA917" s="13" t="str">
        <f aca="false">IF(U917="","",IF(U917&gt;0,"Win",IF(U917&lt;0,"Loss","Scratch")))</f>
        <v/>
      </c>
      <c r="AB917" s="18" t="e">
        <f aca="false">IF(W917="",NA(),W917)</f>
        <v>#N/A</v>
      </c>
      <c r="AC917" s="19" t="e">
        <f aca="false">IF(W917="",NA(),Y917)</f>
        <v>#N/A</v>
      </c>
    </row>
    <row r="918" customFormat="false" ht="15" hidden="false" customHeight="false" outlineLevel="0" collapsed="false">
      <c r="A918" s="10"/>
      <c r="B918" s="10"/>
      <c r="C918" s="7"/>
      <c r="D918" s="7"/>
      <c r="E918" s="7"/>
      <c r="F918" s="7"/>
      <c r="G918" s="11"/>
      <c r="H918" s="12"/>
      <c r="I918" s="12"/>
      <c r="J918" s="12"/>
      <c r="K918" s="5"/>
      <c r="L918" s="5"/>
      <c r="M918" s="5"/>
      <c r="N918" s="7"/>
      <c r="O918" s="7"/>
      <c r="P918" s="13" t="str">
        <f aca="false">IF(C918="","",IF(ISNUMBER(SEARCH("JPY",C918)),100,10000))</f>
        <v/>
      </c>
      <c r="Q918" s="14" t="str">
        <f aca="false">IF(OR(C918="",H918="",J918=""),"",ROUND((J918-H918)*P918*IF(D918="Short",-1,1),1))</f>
        <v/>
      </c>
      <c r="R918" s="14" t="str">
        <f aca="false">IF(OR(C918="",H918="",I918=""),"",ROUND(ABS(H918-I918)*P918,1))</f>
        <v/>
      </c>
      <c r="S918" s="15" t="str">
        <f aca="false">IF(OR(R918="",G918="",K918=""),"",R918*K918*G918)</f>
        <v/>
      </c>
      <c r="T918" s="15" t="str">
        <f aca="false">IF(OR(Q918="",G918="",K918=""),"",Q918*K918*G918)</f>
        <v/>
      </c>
      <c r="U918" s="15" t="str">
        <f aca="false">IF(T918="","",T918+N(L918)-N(M918))</f>
        <v/>
      </c>
      <c r="V918" s="16" t="str">
        <f aca="false">IF(OR(U918="",N(S918)=0),"",U918/S918)</f>
        <v/>
      </c>
      <c r="W918" s="13" t="str">
        <f aca="false">IF(U918="","",COUNT($U$7:U918))</f>
        <v/>
      </c>
      <c r="X918" s="17" t="str">
        <f aca="false">IF(U918="","",DATE(YEAR(IF(B918="",A918,B918)),MONTH(IF(B918="",A918,B918)),1))</f>
        <v/>
      </c>
      <c r="Y918" s="15" t="str">
        <f aca="false">IF(U918="","",N($C$3)+SUM($U$7:U918))</f>
        <v/>
      </c>
      <c r="Z918" s="15" t="str">
        <f aca="false">IF(Y918="","",Y918-MAX(N($C$3),MAX($Y$7:Y918)))</f>
        <v/>
      </c>
      <c r="AA918" s="13" t="str">
        <f aca="false">IF(U918="","",IF(U918&gt;0,"Win",IF(U918&lt;0,"Loss","Scratch")))</f>
        <v/>
      </c>
      <c r="AB918" s="18" t="e">
        <f aca="false">IF(W918="",NA(),W918)</f>
        <v>#N/A</v>
      </c>
      <c r="AC918" s="19" t="e">
        <f aca="false">IF(W918="",NA(),Y918)</f>
        <v>#N/A</v>
      </c>
    </row>
    <row r="919" customFormat="false" ht="15" hidden="false" customHeight="false" outlineLevel="0" collapsed="false">
      <c r="A919" s="10"/>
      <c r="B919" s="10"/>
      <c r="C919" s="7"/>
      <c r="D919" s="7"/>
      <c r="E919" s="7"/>
      <c r="F919" s="7"/>
      <c r="G919" s="11"/>
      <c r="H919" s="12"/>
      <c r="I919" s="12"/>
      <c r="J919" s="12"/>
      <c r="K919" s="5"/>
      <c r="L919" s="5"/>
      <c r="M919" s="5"/>
      <c r="N919" s="7"/>
      <c r="O919" s="7"/>
      <c r="P919" s="13" t="str">
        <f aca="false">IF(C919="","",IF(ISNUMBER(SEARCH("JPY",C919)),100,10000))</f>
        <v/>
      </c>
      <c r="Q919" s="14" t="str">
        <f aca="false">IF(OR(C919="",H919="",J919=""),"",ROUND((J919-H919)*P919*IF(D919="Short",-1,1),1))</f>
        <v/>
      </c>
      <c r="R919" s="14" t="str">
        <f aca="false">IF(OR(C919="",H919="",I919=""),"",ROUND(ABS(H919-I919)*P919,1))</f>
        <v/>
      </c>
      <c r="S919" s="15" t="str">
        <f aca="false">IF(OR(R919="",G919="",K919=""),"",R919*K919*G919)</f>
        <v/>
      </c>
      <c r="T919" s="15" t="str">
        <f aca="false">IF(OR(Q919="",G919="",K919=""),"",Q919*K919*G919)</f>
        <v/>
      </c>
      <c r="U919" s="15" t="str">
        <f aca="false">IF(T919="","",T919+N(L919)-N(M919))</f>
        <v/>
      </c>
      <c r="V919" s="16" t="str">
        <f aca="false">IF(OR(U919="",N(S919)=0),"",U919/S919)</f>
        <v/>
      </c>
      <c r="W919" s="13" t="str">
        <f aca="false">IF(U919="","",COUNT($U$7:U919))</f>
        <v/>
      </c>
      <c r="X919" s="17" t="str">
        <f aca="false">IF(U919="","",DATE(YEAR(IF(B919="",A919,B919)),MONTH(IF(B919="",A919,B919)),1))</f>
        <v/>
      </c>
      <c r="Y919" s="15" t="str">
        <f aca="false">IF(U919="","",N($C$3)+SUM($U$7:U919))</f>
        <v/>
      </c>
      <c r="Z919" s="15" t="str">
        <f aca="false">IF(Y919="","",Y919-MAX(N($C$3),MAX($Y$7:Y919)))</f>
        <v/>
      </c>
      <c r="AA919" s="13" t="str">
        <f aca="false">IF(U919="","",IF(U919&gt;0,"Win",IF(U919&lt;0,"Loss","Scratch")))</f>
        <v/>
      </c>
      <c r="AB919" s="18" t="e">
        <f aca="false">IF(W919="",NA(),W919)</f>
        <v>#N/A</v>
      </c>
      <c r="AC919" s="19" t="e">
        <f aca="false">IF(W919="",NA(),Y919)</f>
        <v>#N/A</v>
      </c>
    </row>
    <row r="920" customFormat="false" ht="15" hidden="false" customHeight="false" outlineLevel="0" collapsed="false">
      <c r="A920" s="10"/>
      <c r="B920" s="10"/>
      <c r="C920" s="7"/>
      <c r="D920" s="7"/>
      <c r="E920" s="7"/>
      <c r="F920" s="7"/>
      <c r="G920" s="11"/>
      <c r="H920" s="12"/>
      <c r="I920" s="12"/>
      <c r="J920" s="12"/>
      <c r="K920" s="5"/>
      <c r="L920" s="5"/>
      <c r="M920" s="5"/>
      <c r="N920" s="7"/>
      <c r="O920" s="7"/>
      <c r="P920" s="13" t="str">
        <f aca="false">IF(C920="","",IF(ISNUMBER(SEARCH("JPY",C920)),100,10000))</f>
        <v/>
      </c>
      <c r="Q920" s="14" t="str">
        <f aca="false">IF(OR(C920="",H920="",J920=""),"",ROUND((J920-H920)*P920*IF(D920="Short",-1,1),1))</f>
        <v/>
      </c>
      <c r="R920" s="14" t="str">
        <f aca="false">IF(OR(C920="",H920="",I920=""),"",ROUND(ABS(H920-I920)*P920,1))</f>
        <v/>
      </c>
      <c r="S920" s="15" t="str">
        <f aca="false">IF(OR(R920="",G920="",K920=""),"",R920*K920*G920)</f>
        <v/>
      </c>
      <c r="T920" s="15" t="str">
        <f aca="false">IF(OR(Q920="",G920="",K920=""),"",Q920*K920*G920)</f>
        <v/>
      </c>
      <c r="U920" s="15" t="str">
        <f aca="false">IF(T920="","",T920+N(L920)-N(M920))</f>
        <v/>
      </c>
      <c r="V920" s="16" t="str">
        <f aca="false">IF(OR(U920="",N(S920)=0),"",U920/S920)</f>
        <v/>
      </c>
      <c r="W920" s="13" t="str">
        <f aca="false">IF(U920="","",COUNT($U$7:U920))</f>
        <v/>
      </c>
      <c r="X920" s="17" t="str">
        <f aca="false">IF(U920="","",DATE(YEAR(IF(B920="",A920,B920)),MONTH(IF(B920="",A920,B920)),1))</f>
        <v/>
      </c>
      <c r="Y920" s="15" t="str">
        <f aca="false">IF(U920="","",N($C$3)+SUM($U$7:U920))</f>
        <v/>
      </c>
      <c r="Z920" s="15" t="str">
        <f aca="false">IF(Y920="","",Y920-MAX(N($C$3),MAX($Y$7:Y920)))</f>
        <v/>
      </c>
      <c r="AA920" s="13" t="str">
        <f aca="false">IF(U920="","",IF(U920&gt;0,"Win",IF(U920&lt;0,"Loss","Scratch")))</f>
        <v/>
      </c>
      <c r="AB920" s="18" t="e">
        <f aca="false">IF(W920="",NA(),W920)</f>
        <v>#N/A</v>
      </c>
      <c r="AC920" s="19" t="e">
        <f aca="false">IF(W920="",NA(),Y920)</f>
        <v>#N/A</v>
      </c>
    </row>
    <row r="921" customFormat="false" ht="15" hidden="false" customHeight="false" outlineLevel="0" collapsed="false">
      <c r="A921" s="10"/>
      <c r="B921" s="10"/>
      <c r="C921" s="7"/>
      <c r="D921" s="7"/>
      <c r="E921" s="7"/>
      <c r="F921" s="7"/>
      <c r="G921" s="11"/>
      <c r="H921" s="12"/>
      <c r="I921" s="12"/>
      <c r="J921" s="12"/>
      <c r="K921" s="5"/>
      <c r="L921" s="5"/>
      <c r="M921" s="5"/>
      <c r="N921" s="7"/>
      <c r="O921" s="7"/>
      <c r="P921" s="13" t="str">
        <f aca="false">IF(C921="","",IF(ISNUMBER(SEARCH("JPY",C921)),100,10000))</f>
        <v/>
      </c>
      <c r="Q921" s="14" t="str">
        <f aca="false">IF(OR(C921="",H921="",J921=""),"",ROUND((J921-H921)*P921*IF(D921="Short",-1,1),1))</f>
        <v/>
      </c>
      <c r="R921" s="14" t="str">
        <f aca="false">IF(OR(C921="",H921="",I921=""),"",ROUND(ABS(H921-I921)*P921,1))</f>
        <v/>
      </c>
      <c r="S921" s="15" t="str">
        <f aca="false">IF(OR(R921="",G921="",K921=""),"",R921*K921*G921)</f>
        <v/>
      </c>
      <c r="T921" s="15" t="str">
        <f aca="false">IF(OR(Q921="",G921="",K921=""),"",Q921*K921*G921)</f>
        <v/>
      </c>
      <c r="U921" s="15" t="str">
        <f aca="false">IF(T921="","",T921+N(L921)-N(M921))</f>
        <v/>
      </c>
      <c r="V921" s="16" t="str">
        <f aca="false">IF(OR(U921="",N(S921)=0),"",U921/S921)</f>
        <v/>
      </c>
      <c r="W921" s="13" t="str">
        <f aca="false">IF(U921="","",COUNT($U$7:U921))</f>
        <v/>
      </c>
      <c r="X921" s="17" t="str">
        <f aca="false">IF(U921="","",DATE(YEAR(IF(B921="",A921,B921)),MONTH(IF(B921="",A921,B921)),1))</f>
        <v/>
      </c>
      <c r="Y921" s="15" t="str">
        <f aca="false">IF(U921="","",N($C$3)+SUM($U$7:U921))</f>
        <v/>
      </c>
      <c r="Z921" s="15" t="str">
        <f aca="false">IF(Y921="","",Y921-MAX(N($C$3),MAX($Y$7:Y921)))</f>
        <v/>
      </c>
      <c r="AA921" s="13" t="str">
        <f aca="false">IF(U921="","",IF(U921&gt;0,"Win",IF(U921&lt;0,"Loss","Scratch")))</f>
        <v/>
      </c>
      <c r="AB921" s="18" t="e">
        <f aca="false">IF(W921="",NA(),W921)</f>
        <v>#N/A</v>
      </c>
      <c r="AC921" s="19" t="e">
        <f aca="false">IF(W921="",NA(),Y921)</f>
        <v>#N/A</v>
      </c>
    </row>
    <row r="922" customFormat="false" ht="15" hidden="false" customHeight="false" outlineLevel="0" collapsed="false">
      <c r="A922" s="10"/>
      <c r="B922" s="10"/>
      <c r="C922" s="7"/>
      <c r="D922" s="7"/>
      <c r="E922" s="7"/>
      <c r="F922" s="7"/>
      <c r="G922" s="11"/>
      <c r="H922" s="12"/>
      <c r="I922" s="12"/>
      <c r="J922" s="12"/>
      <c r="K922" s="5"/>
      <c r="L922" s="5"/>
      <c r="M922" s="5"/>
      <c r="N922" s="7"/>
      <c r="O922" s="7"/>
      <c r="P922" s="13" t="str">
        <f aca="false">IF(C922="","",IF(ISNUMBER(SEARCH("JPY",C922)),100,10000))</f>
        <v/>
      </c>
      <c r="Q922" s="14" t="str">
        <f aca="false">IF(OR(C922="",H922="",J922=""),"",ROUND((J922-H922)*P922*IF(D922="Short",-1,1),1))</f>
        <v/>
      </c>
      <c r="R922" s="14" t="str">
        <f aca="false">IF(OR(C922="",H922="",I922=""),"",ROUND(ABS(H922-I922)*P922,1))</f>
        <v/>
      </c>
      <c r="S922" s="15" t="str">
        <f aca="false">IF(OR(R922="",G922="",K922=""),"",R922*K922*G922)</f>
        <v/>
      </c>
      <c r="T922" s="15" t="str">
        <f aca="false">IF(OR(Q922="",G922="",K922=""),"",Q922*K922*G922)</f>
        <v/>
      </c>
      <c r="U922" s="15" t="str">
        <f aca="false">IF(T922="","",T922+N(L922)-N(M922))</f>
        <v/>
      </c>
      <c r="V922" s="16" t="str">
        <f aca="false">IF(OR(U922="",N(S922)=0),"",U922/S922)</f>
        <v/>
      </c>
      <c r="W922" s="13" t="str">
        <f aca="false">IF(U922="","",COUNT($U$7:U922))</f>
        <v/>
      </c>
      <c r="X922" s="17" t="str">
        <f aca="false">IF(U922="","",DATE(YEAR(IF(B922="",A922,B922)),MONTH(IF(B922="",A922,B922)),1))</f>
        <v/>
      </c>
      <c r="Y922" s="15" t="str">
        <f aca="false">IF(U922="","",N($C$3)+SUM($U$7:U922))</f>
        <v/>
      </c>
      <c r="Z922" s="15" t="str">
        <f aca="false">IF(Y922="","",Y922-MAX(N($C$3),MAX($Y$7:Y922)))</f>
        <v/>
      </c>
      <c r="AA922" s="13" t="str">
        <f aca="false">IF(U922="","",IF(U922&gt;0,"Win",IF(U922&lt;0,"Loss","Scratch")))</f>
        <v/>
      </c>
      <c r="AB922" s="18" t="e">
        <f aca="false">IF(W922="",NA(),W922)</f>
        <v>#N/A</v>
      </c>
      <c r="AC922" s="19" t="e">
        <f aca="false">IF(W922="",NA(),Y922)</f>
        <v>#N/A</v>
      </c>
    </row>
    <row r="923" customFormat="false" ht="15" hidden="false" customHeight="false" outlineLevel="0" collapsed="false">
      <c r="A923" s="10"/>
      <c r="B923" s="10"/>
      <c r="C923" s="7"/>
      <c r="D923" s="7"/>
      <c r="E923" s="7"/>
      <c r="F923" s="7"/>
      <c r="G923" s="11"/>
      <c r="H923" s="12"/>
      <c r="I923" s="12"/>
      <c r="J923" s="12"/>
      <c r="K923" s="5"/>
      <c r="L923" s="5"/>
      <c r="M923" s="5"/>
      <c r="N923" s="7"/>
      <c r="O923" s="7"/>
      <c r="P923" s="13" t="str">
        <f aca="false">IF(C923="","",IF(ISNUMBER(SEARCH("JPY",C923)),100,10000))</f>
        <v/>
      </c>
      <c r="Q923" s="14" t="str">
        <f aca="false">IF(OR(C923="",H923="",J923=""),"",ROUND((J923-H923)*P923*IF(D923="Short",-1,1),1))</f>
        <v/>
      </c>
      <c r="R923" s="14" t="str">
        <f aca="false">IF(OR(C923="",H923="",I923=""),"",ROUND(ABS(H923-I923)*P923,1))</f>
        <v/>
      </c>
      <c r="S923" s="15" t="str">
        <f aca="false">IF(OR(R923="",G923="",K923=""),"",R923*K923*G923)</f>
        <v/>
      </c>
      <c r="T923" s="15" t="str">
        <f aca="false">IF(OR(Q923="",G923="",K923=""),"",Q923*K923*G923)</f>
        <v/>
      </c>
      <c r="U923" s="15" t="str">
        <f aca="false">IF(T923="","",T923+N(L923)-N(M923))</f>
        <v/>
      </c>
      <c r="V923" s="16" t="str">
        <f aca="false">IF(OR(U923="",N(S923)=0),"",U923/S923)</f>
        <v/>
      </c>
      <c r="W923" s="13" t="str">
        <f aca="false">IF(U923="","",COUNT($U$7:U923))</f>
        <v/>
      </c>
      <c r="X923" s="17" t="str">
        <f aca="false">IF(U923="","",DATE(YEAR(IF(B923="",A923,B923)),MONTH(IF(B923="",A923,B923)),1))</f>
        <v/>
      </c>
      <c r="Y923" s="15" t="str">
        <f aca="false">IF(U923="","",N($C$3)+SUM($U$7:U923))</f>
        <v/>
      </c>
      <c r="Z923" s="15" t="str">
        <f aca="false">IF(Y923="","",Y923-MAX(N($C$3),MAX($Y$7:Y923)))</f>
        <v/>
      </c>
      <c r="AA923" s="13" t="str">
        <f aca="false">IF(U923="","",IF(U923&gt;0,"Win",IF(U923&lt;0,"Loss","Scratch")))</f>
        <v/>
      </c>
      <c r="AB923" s="18" t="e">
        <f aca="false">IF(W923="",NA(),W923)</f>
        <v>#N/A</v>
      </c>
      <c r="AC923" s="19" t="e">
        <f aca="false">IF(W923="",NA(),Y923)</f>
        <v>#N/A</v>
      </c>
    </row>
    <row r="924" customFormat="false" ht="15" hidden="false" customHeight="false" outlineLevel="0" collapsed="false">
      <c r="A924" s="10"/>
      <c r="B924" s="10"/>
      <c r="C924" s="7"/>
      <c r="D924" s="7"/>
      <c r="E924" s="7"/>
      <c r="F924" s="7"/>
      <c r="G924" s="11"/>
      <c r="H924" s="12"/>
      <c r="I924" s="12"/>
      <c r="J924" s="12"/>
      <c r="K924" s="5"/>
      <c r="L924" s="5"/>
      <c r="M924" s="5"/>
      <c r="N924" s="7"/>
      <c r="O924" s="7"/>
      <c r="P924" s="13" t="str">
        <f aca="false">IF(C924="","",IF(ISNUMBER(SEARCH("JPY",C924)),100,10000))</f>
        <v/>
      </c>
      <c r="Q924" s="14" t="str">
        <f aca="false">IF(OR(C924="",H924="",J924=""),"",ROUND((J924-H924)*P924*IF(D924="Short",-1,1),1))</f>
        <v/>
      </c>
      <c r="R924" s="14" t="str">
        <f aca="false">IF(OR(C924="",H924="",I924=""),"",ROUND(ABS(H924-I924)*P924,1))</f>
        <v/>
      </c>
      <c r="S924" s="15" t="str">
        <f aca="false">IF(OR(R924="",G924="",K924=""),"",R924*K924*G924)</f>
        <v/>
      </c>
      <c r="T924" s="15" t="str">
        <f aca="false">IF(OR(Q924="",G924="",K924=""),"",Q924*K924*G924)</f>
        <v/>
      </c>
      <c r="U924" s="15" t="str">
        <f aca="false">IF(T924="","",T924+N(L924)-N(M924))</f>
        <v/>
      </c>
      <c r="V924" s="16" t="str">
        <f aca="false">IF(OR(U924="",N(S924)=0),"",U924/S924)</f>
        <v/>
      </c>
      <c r="W924" s="13" t="str">
        <f aca="false">IF(U924="","",COUNT($U$7:U924))</f>
        <v/>
      </c>
      <c r="X924" s="17" t="str">
        <f aca="false">IF(U924="","",DATE(YEAR(IF(B924="",A924,B924)),MONTH(IF(B924="",A924,B924)),1))</f>
        <v/>
      </c>
      <c r="Y924" s="15" t="str">
        <f aca="false">IF(U924="","",N($C$3)+SUM($U$7:U924))</f>
        <v/>
      </c>
      <c r="Z924" s="15" t="str">
        <f aca="false">IF(Y924="","",Y924-MAX(N($C$3),MAX($Y$7:Y924)))</f>
        <v/>
      </c>
      <c r="AA924" s="13" t="str">
        <f aca="false">IF(U924="","",IF(U924&gt;0,"Win",IF(U924&lt;0,"Loss","Scratch")))</f>
        <v/>
      </c>
      <c r="AB924" s="18" t="e">
        <f aca="false">IF(W924="",NA(),W924)</f>
        <v>#N/A</v>
      </c>
      <c r="AC924" s="19" t="e">
        <f aca="false">IF(W924="",NA(),Y924)</f>
        <v>#N/A</v>
      </c>
    </row>
    <row r="925" customFormat="false" ht="15" hidden="false" customHeight="false" outlineLevel="0" collapsed="false">
      <c r="A925" s="10"/>
      <c r="B925" s="10"/>
      <c r="C925" s="7"/>
      <c r="D925" s="7"/>
      <c r="E925" s="7"/>
      <c r="F925" s="7"/>
      <c r="G925" s="11"/>
      <c r="H925" s="12"/>
      <c r="I925" s="12"/>
      <c r="J925" s="12"/>
      <c r="K925" s="5"/>
      <c r="L925" s="5"/>
      <c r="M925" s="5"/>
      <c r="N925" s="7"/>
      <c r="O925" s="7"/>
      <c r="P925" s="13" t="str">
        <f aca="false">IF(C925="","",IF(ISNUMBER(SEARCH("JPY",C925)),100,10000))</f>
        <v/>
      </c>
      <c r="Q925" s="14" t="str">
        <f aca="false">IF(OR(C925="",H925="",J925=""),"",ROUND((J925-H925)*P925*IF(D925="Short",-1,1),1))</f>
        <v/>
      </c>
      <c r="R925" s="14" t="str">
        <f aca="false">IF(OR(C925="",H925="",I925=""),"",ROUND(ABS(H925-I925)*P925,1))</f>
        <v/>
      </c>
      <c r="S925" s="15" t="str">
        <f aca="false">IF(OR(R925="",G925="",K925=""),"",R925*K925*G925)</f>
        <v/>
      </c>
      <c r="T925" s="15" t="str">
        <f aca="false">IF(OR(Q925="",G925="",K925=""),"",Q925*K925*G925)</f>
        <v/>
      </c>
      <c r="U925" s="15" t="str">
        <f aca="false">IF(T925="","",T925+N(L925)-N(M925))</f>
        <v/>
      </c>
      <c r="V925" s="16" t="str">
        <f aca="false">IF(OR(U925="",N(S925)=0),"",U925/S925)</f>
        <v/>
      </c>
      <c r="W925" s="13" t="str">
        <f aca="false">IF(U925="","",COUNT($U$7:U925))</f>
        <v/>
      </c>
      <c r="X925" s="17" t="str">
        <f aca="false">IF(U925="","",DATE(YEAR(IF(B925="",A925,B925)),MONTH(IF(B925="",A925,B925)),1))</f>
        <v/>
      </c>
      <c r="Y925" s="15" t="str">
        <f aca="false">IF(U925="","",N($C$3)+SUM($U$7:U925))</f>
        <v/>
      </c>
      <c r="Z925" s="15" t="str">
        <f aca="false">IF(Y925="","",Y925-MAX(N($C$3),MAX($Y$7:Y925)))</f>
        <v/>
      </c>
      <c r="AA925" s="13" t="str">
        <f aca="false">IF(U925="","",IF(U925&gt;0,"Win",IF(U925&lt;0,"Loss","Scratch")))</f>
        <v/>
      </c>
      <c r="AB925" s="18" t="e">
        <f aca="false">IF(W925="",NA(),W925)</f>
        <v>#N/A</v>
      </c>
      <c r="AC925" s="19" t="e">
        <f aca="false">IF(W925="",NA(),Y925)</f>
        <v>#N/A</v>
      </c>
    </row>
    <row r="926" customFormat="false" ht="15" hidden="false" customHeight="false" outlineLevel="0" collapsed="false">
      <c r="A926" s="10"/>
      <c r="B926" s="10"/>
      <c r="C926" s="7"/>
      <c r="D926" s="7"/>
      <c r="E926" s="7"/>
      <c r="F926" s="7"/>
      <c r="G926" s="11"/>
      <c r="H926" s="12"/>
      <c r="I926" s="12"/>
      <c r="J926" s="12"/>
      <c r="K926" s="5"/>
      <c r="L926" s="5"/>
      <c r="M926" s="5"/>
      <c r="N926" s="7"/>
      <c r="O926" s="7"/>
      <c r="P926" s="13" t="str">
        <f aca="false">IF(C926="","",IF(ISNUMBER(SEARCH("JPY",C926)),100,10000))</f>
        <v/>
      </c>
      <c r="Q926" s="14" t="str">
        <f aca="false">IF(OR(C926="",H926="",J926=""),"",ROUND((J926-H926)*P926*IF(D926="Short",-1,1),1))</f>
        <v/>
      </c>
      <c r="R926" s="14" t="str">
        <f aca="false">IF(OR(C926="",H926="",I926=""),"",ROUND(ABS(H926-I926)*P926,1))</f>
        <v/>
      </c>
      <c r="S926" s="15" t="str">
        <f aca="false">IF(OR(R926="",G926="",K926=""),"",R926*K926*G926)</f>
        <v/>
      </c>
      <c r="T926" s="15" t="str">
        <f aca="false">IF(OR(Q926="",G926="",K926=""),"",Q926*K926*G926)</f>
        <v/>
      </c>
      <c r="U926" s="15" t="str">
        <f aca="false">IF(T926="","",T926+N(L926)-N(M926))</f>
        <v/>
      </c>
      <c r="V926" s="16" t="str">
        <f aca="false">IF(OR(U926="",N(S926)=0),"",U926/S926)</f>
        <v/>
      </c>
      <c r="W926" s="13" t="str">
        <f aca="false">IF(U926="","",COUNT($U$7:U926))</f>
        <v/>
      </c>
      <c r="X926" s="17" t="str">
        <f aca="false">IF(U926="","",DATE(YEAR(IF(B926="",A926,B926)),MONTH(IF(B926="",A926,B926)),1))</f>
        <v/>
      </c>
      <c r="Y926" s="15" t="str">
        <f aca="false">IF(U926="","",N($C$3)+SUM($U$7:U926))</f>
        <v/>
      </c>
      <c r="Z926" s="15" t="str">
        <f aca="false">IF(Y926="","",Y926-MAX(N($C$3),MAX($Y$7:Y926)))</f>
        <v/>
      </c>
      <c r="AA926" s="13" t="str">
        <f aca="false">IF(U926="","",IF(U926&gt;0,"Win",IF(U926&lt;0,"Loss","Scratch")))</f>
        <v/>
      </c>
      <c r="AB926" s="18" t="e">
        <f aca="false">IF(W926="",NA(),W926)</f>
        <v>#N/A</v>
      </c>
      <c r="AC926" s="19" t="e">
        <f aca="false">IF(W926="",NA(),Y926)</f>
        <v>#N/A</v>
      </c>
    </row>
    <row r="927" customFormat="false" ht="15" hidden="false" customHeight="false" outlineLevel="0" collapsed="false">
      <c r="A927" s="10"/>
      <c r="B927" s="10"/>
      <c r="C927" s="7"/>
      <c r="D927" s="7"/>
      <c r="E927" s="7"/>
      <c r="F927" s="7"/>
      <c r="G927" s="11"/>
      <c r="H927" s="12"/>
      <c r="I927" s="12"/>
      <c r="J927" s="12"/>
      <c r="K927" s="5"/>
      <c r="L927" s="5"/>
      <c r="M927" s="5"/>
      <c r="N927" s="7"/>
      <c r="O927" s="7"/>
      <c r="P927" s="13" t="str">
        <f aca="false">IF(C927="","",IF(ISNUMBER(SEARCH("JPY",C927)),100,10000))</f>
        <v/>
      </c>
      <c r="Q927" s="14" t="str">
        <f aca="false">IF(OR(C927="",H927="",J927=""),"",ROUND((J927-H927)*P927*IF(D927="Short",-1,1),1))</f>
        <v/>
      </c>
      <c r="R927" s="14" t="str">
        <f aca="false">IF(OR(C927="",H927="",I927=""),"",ROUND(ABS(H927-I927)*P927,1))</f>
        <v/>
      </c>
      <c r="S927" s="15" t="str">
        <f aca="false">IF(OR(R927="",G927="",K927=""),"",R927*K927*G927)</f>
        <v/>
      </c>
      <c r="T927" s="15" t="str">
        <f aca="false">IF(OR(Q927="",G927="",K927=""),"",Q927*K927*G927)</f>
        <v/>
      </c>
      <c r="U927" s="15" t="str">
        <f aca="false">IF(T927="","",T927+N(L927)-N(M927))</f>
        <v/>
      </c>
      <c r="V927" s="16" t="str">
        <f aca="false">IF(OR(U927="",N(S927)=0),"",U927/S927)</f>
        <v/>
      </c>
      <c r="W927" s="13" t="str">
        <f aca="false">IF(U927="","",COUNT($U$7:U927))</f>
        <v/>
      </c>
      <c r="X927" s="17" t="str">
        <f aca="false">IF(U927="","",DATE(YEAR(IF(B927="",A927,B927)),MONTH(IF(B927="",A927,B927)),1))</f>
        <v/>
      </c>
      <c r="Y927" s="15" t="str">
        <f aca="false">IF(U927="","",N($C$3)+SUM($U$7:U927))</f>
        <v/>
      </c>
      <c r="Z927" s="15" t="str">
        <f aca="false">IF(Y927="","",Y927-MAX(N($C$3),MAX($Y$7:Y927)))</f>
        <v/>
      </c>
      <c r="AA927" s="13" t="str">
        <f aca="false">IF(U927="","",IF(U927&gt;0,"Win",IF(U927&lt;0,"Loss","Scratch")))</f>
        <v/>
      </c>
      <c r="AB927" s="18" t="e">
        <f aca="false">IF(W927="",NA(),W927)</f>
        <v>#N/A</v>
      </c>
      <c r="AC927" s="19" t="e">
        <f aca="false">IF(W927="",NA(),Y927)</f>
        <v>#N/A</v>
      </c>
    </row>
    <row r="928" customFormat="false" ht="15" hidden="false" customHeight="false" outlineLevel="0" collapsed="false">
      <c r="A928" s="10"/>
      <c r="B928" s="10"/>
      <c r="C928" s="7"/>
      <c r="D928" s="7"/>
      <c r="E928" s="7"/>
      <c r="F928" s="7"/>
      <c r="G928" s="11"/>
      <c r="H928" s="12"/>
      <c r="I928" s="12"/>
      <c r="J928" s="12"/>
      <c r="K928" s="5"/>
      <c r="L928" s="5"/>
      <c r="M928" s="5"/>
      <c r="N928" s="7"/>
      <c r="O928" s="7"/>
      <c r="P928" s="13" t="str">
        <f aca="false">IF(C928="","",IF(ISNUMBER(SEARCH("JPY",C928)),100,10000))</f>
        <v/>
      </c>
      <c r="Q928" s="14" t="str">
        <f aca="false">IF(OR(C928="",H928="",J928=""),"",ROUND((J928-H928)*P928*IF(D928="Short",-1,1),1))</f>
        <v/>
      </c>
      <c r="R928" s="14" t="str">
        <f aca="false">IF(OR(C928="",H928="",I928=""),"",ROUND(ABS(H928-I928)*P928,1))</f>
        <v/>
      </c>
      <c r="S928" s="15" t="str">
        <f aca="false">IF(OR(R928="",G928="",K928=""),"",R928*K928*G928)</f>
        <v/>
      </c>
      <c r="T928" s="15" t="str">
        <f aca="false">IF(OR(Q928="",G928="",K928=""),"",Q928*K928*G928)</f>
        <v/>
      </c>
      <c r="U928" s="15" t="str">
        <f aca="false">IF(T928="","",T928+N(L928)-N(M928))</f>
        <v/>
      </c>
      <c r="V928" s="16" t="str">
        <f aca="false">IF(OR(U928="",N(S928)=0),"",U928/S928)</f>
        <v/>
      </c>
      <c r="W928" s="13" t="str">
        <f aca="false">IF(U928="","",COUNT($U$7:U928))</f>
        <v/>
      </c>
      <c r="X928" s="17" t="str">
        <f aca="false">IF(U928="","",DATE(YEAR(IF(B928="",A928,B928)),MONTH(IF(B928="",A928,B928)),1))</f>
        <v/>
      </c>
      <c r="Y928" s="15" t="str">
        <f aca="false">IF(U928="","",N($C$3)+SUM($U$7:U928))</f>
        <v/>
      </c>
      <c r="Z928" s="15" t="str">
        <f aca="false">IF(Y928="","",Y928-MAX(N($C$3),MAX($Y$7:Y928)))</f>
        <v/>
      </c>
      <c r="AA928" s="13" t="str">
        <f aca="false">IF(U928="","",IF(U928&gt;0,"Win",IF(U928&lt;0,"Loss","Scratch")))</f>
        <v/>
      </c>
      <c r="AB928" s="18" t="e">
        <f aca="false">IF(W928="",NA(),W928)</f>
        <v>#N/A</v>
      </c>
      <c r="AC928" s="19" t="e">
        <f aca="false">IF(W928="",NA(),Y928)</f>
        <v>#N/A</v>
      </c>
    </row>
    <row r="929" customFormat="false" ht="15" hidden="false" customHeight="false" outlineLevel="0" collapsed="false">
      <c r="A929" s="10"/>
      <c r="B929" s="10"/>
      <c r="C929" s="7"/>
      <c r="D929" s="7"/>
      <c r="E929" s="7"/>
      <c r="F929" s="7"/>
      <c r="G929" s="11"/>
      <c r="H929" s="12"/>
      <c r="I929" s="12"/>
      <c r="J929" s="12"/>
      <c r="K929" s="5"/>
      <c r="L929" s="5"/>
      <c r="M929" s="5"/>
      <c r="N929" s="7"/>
      <c r="O929" s="7"/>
      <c r="P929" s="13" t="str">
        <f aca="false">IF(C929="","",IF(ISNUMBER(SEARCH("JPY",C929)),100,10000))</f>
        <v/>
      </c>
      <c r="Q929" s="14" t="str">
        <f aca="false">IF(OR(C929="",H929="",J929=""),"",ROUND((J929-H929)*P929*IF(D929="Short",-1,1),1))</f>
        <v/>
      </c>
      <c r="R929" s="14" t="str">
        <f aca="false">IF(OR(C929="",H929="",I929=""),"",ROUND(ABS(H929-I929)*P929,1))</f>
        <v/>
      </c>
      <c r="S929" s="15" t="str">
        <f aca="false">IF(OR(R929="",G929="",K929=""),"",R929*K929*G929)</f>
        <v/>
      </c>
      <c r="T929" s="15" t="str">
        <f aca="false">IF(OR(Q929="",G929="",K929=""),"",Q929*K929*G929)</f>
        <v/>
      </c>
      <c r="U929" s="15" t="str">
        <f aca="false">IF(T929="","",T929+N(L929)-N(M929))</f>
        <v/>
      </c>
      <c r="V929" s="16" t="str">
        <f aca="false">IF(OR(U929="",N(S929)=0),"",U929/S929)</f>
        <v/>
      </c>
      <c r="W929" s="13" t="str">
        <f aca="false">IF(U929="","",COUNT($U$7:U929))</f>
        <v/>
      </c>
      <c r="X929" s="17" t="str">
        <f aca="false">IF(U929="","",DATE(YEAR(IF(B929="",A929,B929)),MONTH(IF(B929="",A929,B929)),1))</f>
        <v/>
      </c>
      <c r="Y929" s="15" t="str">
        <f aca="false">IF(U929="","",N($C$3)+SUM($U$7:U929))</f>
        <v/>
      </c>
      <c r="Z929" s="15" t="str">
        <f aca="false">IF(Y929="","",Y929-MAX(N($C$3),MAX($Y$7:Y929)))</f>
        <v/>
      </c>
      <c r="AA929" s="13" t="str">
        <f aca="false">IF(U929="","",IF(U929&gt;0,"Win",IF(U929&lt;0,"Loss","Scratch")))</f>
        <v/>
      </c>
      <c r="AB929" s="18" t="e">
        <f aca="false">IF(W929="",NA(),W929)</f>
        <v>#N/A</v>
      </c>
      <c r="AC929" s="19" t="e">
        <f aca="false">IF(W929="",NA(),Y929)</f>
        <v>#N/A</v>
      </c>
    </row>
    <row r="930" customFormat="false" ht="15" hidden="false" customHeight="false" outlineLevel="0" collapsed="false">
      <c r="A930" s="10"/>
      <c r="B930" s="10"/>
      <c r="C930" s="7"/>
      <c r="D930" s="7"/>
      <c r="E930" s="7"/>
      <c r="F930" s="7"/>
      <c r="G930" s="11"/>
      <c r="H930" s="12"/>
      <c r="I930" s="12"/>
      <c r="J930" s="12"/>
      <c r="K930" s="5"/>
      <c r="L930" s="5"/>
      <c r="M930" s="5"/>
      <c r="N930" s="7"/>
      <c r="O930" s="7"/>
      <c r="P930" s="13" t="str">
        <f aca="false">IF(C930="","",IF(ISNUMBER(SEARCH("JPY",C930)),100,10000))</f>
        <v/>
      </c>
      <c r="Q930" s="14" t="str">
        <f aca="false">IF(OR(C930="",H930="",J930=""),"",ROUND((J930-H930)*P930*IF(D930="Short",-1,1),1))</f>
        <v/>
      </c>
      <c r="R930" s="14" t="str">
        <f aca="false">IF(OR(C930="",H930="",I930=""),"",ROUND(ABS(H930-I930)*P930,1))</f>
        <v/>
      </c>
      <c r="S930" s="15" t="str">
        <f aca="false">IF(OR(R930="",G930="",K930=""),"",R930*K930*G930)</f>
        <v/>
      </c>
      <c r="T930" s="15" t="str">
        <f aca="false">IF(OR(Q930="",G930="",K930=""),"",Q930*K930*G930)</f>
        <v/>
      </c>
      <c r="U930" s="15" t="str">
        <f aca="false">IF(T930="","",T930+N(L930)-N(M930))</f>
        <v/>
      </c>
      <c r="V930" s="16" t="str">
        <f aca="false">IF(OR(U930="",N(S930)=0),"",U930/S930)</f>
        <v/>
      </c>
      <c r="W930" s="13" t="str">
        <f aca="false">IF(U930="","",COUNT($U$7:U930))</f>
        <v/>
      </c>
      <c r="X930" s="17" t="str">
        <f aca="false">IF(U930="","",DATE(YEAR(IF(B930="",A930,B930)),MONTH(IF(B930="",A930,B930)),1))</f>
        <v/>
      </c>
      <c r="Y930" s="15" t="str">
        <f aca="false">IF(U930="","",N($C$3)+SUM($U$7:U930))</f>
        <v/>
      </c>
      <c r="Z930" s="15" t="str">
        <f aca="false">IF(Y930="","",Y930-MAX(N($C$3),MAX($Y$7:Y930)))</f>
        <v/>
      </c>
      <c r="AA930" s="13" t="str">
        <f aca="false">IF(U930="","",IF(U930&gt;0,"Win",IF(U930&lt;0,"Loss","Scratch")))</f>
        <v/>
      </c>
      <c r="AB930" s="18" t="e">
        <f aca="false">IF(W930="",NA(),W930)</f>
        <v>#N/A</v>
      </c>
      <c r="AC930" s="19" t="e">
        <f aca="false">IF(W930="",NA(),Y930)</f>
        <v>#N/A</v>
      </c>
    </row>
    <row r="931" customFormat="false" ht="15" hidden="false" customHeight="false" outlineLevel="0" collapsed="false">
      <c r="A931" s="10"/>
      <c r="B931" s="10"/>
      <c r="C931" s="7"/>
      <c r="D931" s="7"/>
      <c r="E931" s="7"/>
      <c r="F931" s="7"/>
      <c r="G931" s="11"/>
      <c r="H931" s="12"/>
      <c r="I931" s="12"/>
      <c r="J931" s="12"/>
      <c r="K931" s="5"/>
      <c r="L931" s="5"/>
      <c r="M931" s="5"/>
      <c r="N931" s="7"/>
      <c r="O931" s="7"/>
      <c r="P931" s="13" t="str">
        <f aca="false">IF(C931="","",IF(ISNUMBER(SEARCH("JPY",C931)),100,10000))</f>
        <v/>
      </c>
      <c r="Q931" s="14" t="str">
        <f aca="false">IF(OR(C931="",H931="",J931=""),"",ROUND((J931-H931)*P931*IF(D931="Short",-1,1),1))</f>
        <v/>
      </c>
      <c r="R931" s="14" t="str">
        <f aca="false">IF(OR(C931="",H931="",I931=""),"",ROUND(ABS(H931-I931)*P931,1))</f>
        <v/>
      </c>
      <c r="S931" s="15" t="str">
        <f aca="false">IF(OR(R931="",G931="",K931=""),"",R931*K931*G931)</f>
        <v/>
      </c>
      <c r="T931" s="15" t="str">
        <f aca="false">IF(OR(Q931="",G931="",K931=""),"",Q931*K931*G931)</f>
        <v/>
      </c>
      <c r="U931" s="15" t="str">
        <f aca="false">IF(T931="","",T931+N(L931)-N(M931))</f>
        <v/>
      </c>
      <c r="V931" s="16" t="str">
        <f aca="false">IF(OR(U931="",N(S931)=0),"",U931/S931)</f>
        <v/>
      </c>
      <c r="W931" s="13" t="str">
        <f aca="false">IF(U931="","",COUNT($U$7:U931))</f>
        <v/>
      </c>
      <c r="X931" s="17" t="str">
        <f aca="false">IF(U931="","",DATE(YEAR(IF(B931="",A931,B931)),MONTH(IF(B931="",A931,B931)),1))</f>
        <v/>
      </c>
      <c r="Y931" s="15" t="str">
        <f aca="false">IF(U931="","",N($C$3)+SUM($U$7:U931))</f>
        <v/>
      </c>
      <c r="Z931" s="15" t="str">
        <f aca="false">IF(Y931="","",Y931-MAX(N($C$3),MAX($Y$7:Y931)))</f>
        <v/>
      </c>
      <c r="AA931" s="13" t="str">
        <f aca="false">IF(U931="","",IF(U931&gt;0,"Win",IF(U931&lt;0,"Loss","Scratch")))</f>
        <v/>
      </c>
      <c r="AB931" s="18" t="e">
        <f aca="false">IF(W931="",NA(),W931)</f>
        <v>#N/A</v>
      </c>
      <c r="AC931" s="19" t="e">
        <f aca="false">IF(W931="",NA(),Y931)</f>
        <v>#N/A</v>
      </c>
    </row>
    <row r="932" customFormat="false" ht="15" hidden="false" customHeight="false" outlineLevel="0" collapsed="false">
      <c r="A932" s="10"/>
      <c r="B932" s="10"/>
      <c r="C932" s="7"/>
      <c r="D932" s="7"/>
      <c r="E932" s="7"/>
      <c r="F932" s="7"/>
      <c r="G932" s="11"/>
      <c r="H932" s="12"/>
      <c r="I932" s="12"/>
      <c r="J932" s="12"/>
      <c r="K932" s="5"/>
      <c r="L932" s="5"/>
      <c r="M932" s="5"/>
      <c r="N932" s="7"/>
      <c r="O932" s="7"/>
      <c r="P932" s="13" t="str">
        <f aca="false">IF(C932="","",IF(ISNUMBER(SEARCH("JPY",C932)),100,10000))</f>
        <v/>
      </c>
      <c r="Q932" s="14" t="str">
        <f aca="false">IF(OR(C932="",H932="",J932=""),"",ROUND((J932-H932)*P932*IF(D932="Short",-1,1),1))</f>
        <v/>
      </c>
      <c r="R932" s="14" t="str">
        <f aca="false">IF(OR(C932="",H932="",I932=""),"",ROUND(ABS(H932-I932)*P932,1))</f>
        <v/>
      </c>
      <c r="S932" s="15" t="str">
        <f aca="false">IF(OR(R932="",G932="",K932=""),"",R932*K932*G932)</f>
        <v/>
      </c>
      <c r="T932" s="15" t="str">
        <f aca="false">IF(OR(Q932="",G932="",K932=""),"",Q932*K932*G932)</f>
        <v/>
      </c>
      <c r="U932" s="15" t="str">
        <f aca="false">IF(T932="","",T932+N(L932)-N(M932))</f>
        <v/>
      </c>
      <c r="V932" s="16" t="str">
        <f aca="false">IF(OR(U932="",N(S932)=0),"",U932/S932)</f>
        <v/>
      </c>
      <c r="W932" s="13" t="str">
        <f aca="false">IF(U932="","",COUNT($U$7:U932))</f>
        <v/>
      </c>
      <c r="X932" s="17" t="str">
        <f aca="false">IF(U932="","",DATE(YEAR(IF(B932="",A932,B932)),MONTH(IF(B932="",A932,B932)),1))</f>
        <v/>
      </c>
      <c r="Y932" s="15" t="str">
        <f aca="false">IF(U932="","",N($C$3)+SUM($U$7:U932))</f>
        <v/>
      </c>
      <c r="Z932" s="15" t="str">
        <f aca="false">IF(Y932="","",Y932-MAX(N($C$3),MAX($Y$7:Y932)))</f>
        <v/>
      </c>
      <c r="AA932" s="13" t="str">
        <f aca="false">IF(U932="","",IF(U932&gt;0,"Win",IF(U932&lt;0,"Loss","Scratch")))</f>
        <v/>
      </c>
      <c r="AB932" s="18" t="e">
        <f aca="false">IF(W932="",NA(),W932)</f>
        <v>#N/A</v>
      </c>
      <c r="AC932" s="19" t="e">
        <f aca="false">IF(W932="",NA(),Y932)</f>
        <v>#N/A</v>
      </c>
    </row>
    <row r="933" customFormat="false" ht="15" hidden="false" customHeight="false" outlineLevel="0" collapsed="false">
      <c r="A933" s="10"/>
      <c r="B933" s="10"/>
      <c r="C933" s="7"/>
      <c r="D933" s="7"/>
      <c r="E933" s="7"/>
      <c r="F933" s="7"/>
      <c r="G933" s="11"/>
      <c r="H933" s="12"/>
      <c r="I933" s="12"/>
      <c r="J933" s="12"/>
      <c r="K933" s="5"/>
      <c r="L933" s="5"/>
      <c r="M933" s="5"/>
      <c r="N933" s="7"/>
      <c r="O933" s="7"/>
      <c r="P933" s="13" t="str">
        <f aca="false">IF(C933="","",IF(ISNUMBER(SEARCH("JPY",C933)),100,10000))</f>
        <v/>
      </c>
      <c r="Q933" s="14" t="str">
        <f aca="false">IF(OR(C933="",H933="",J933=""),"",ROUND((J933-H933)*P933*IF(D933="Short",-1,1),1))</f>
        <v/>
      </c>
      <c r="R933" s="14" t="str">
        <f aca="false">IF(OR(C933="",H933="",I933=""),"",ROUND(ABS(H933-I933)*P933,1))</f>
        <v/>
      </c>
      <c r="S933" s="15" t="str">
        <f aca="false">IF(OR(R933="",G933="",K933=""),"",R933*K933*G933)</f>
        <v/>
      </c>
      <c r="T933" s="15" t="str">
        <f aca="false">IF(OR(Q933="",G933="",K933=""),"",Q933*K933*G933)</f>
        <v/>
      </c>
      <c r="U933" s="15" t="str">
        <f aca="false">IF(T933="","",T933+N(L933)-N(M933))</f>
        <v/>
      </c>
      <c r="V933" s="16" t="str">
        <f aca="false">IF(OR(U933="",N(S933)=0),"",U933/S933)</f>
        <v/>
      </c>
      <c r="W933" s="13" t="str">
        <f aca="false">IF(U933="","",COUNT($U$7:U933))</f>
        <v/>
      </c>
      <c r="X933" s="17" t="str">
        <f aca="false">IF(U933="","",DATE(YEAR(IF(B933="",A933,B933)),MONTH(IF(B933="",A933,B933)),1))</f>
        <v/>
      </c>
      <c r="Y933" s="15" t="str">
        <f aca="false">IF(U933="","",N($C$3)+SUM($U$7:U933))</f>
        <v/>
      </c>
      <c r="Z933" s="15" t="str">
        <f aca="false">IF(Y933="","",Y933-MAX(N($C$3),MAX($Y$7:Y933)))</f>
        <v/>
      </c>
      <c r="AA933" s="13" t="str">
        <f aca="false">IF(U933="","",IF(U933&gt;0,"Win",IF(U933&lt;0,"Loss","Scratch")))</f>
        <v/>
      </c>
      <c r="AB933" s="18" t="e">
        <f aca="false">IF(W933="",NA(),W933)</f>
        <v>#N/A</v>
      </c>
      <c r="AC933" s="19" t="e">
        <f aca="false">IF(W933="",NA(),Y933)</f>
        <v>#N/A</v>
      </c>
    </row>
    <row r="934" customFormat="false" ht="15" hidden="false" customHeight="false" outlineLevel="0" collapsed="false">
      <c r="A934" s="10"/>
      <c r="B934" s="10"/>
      <c r="C934" s="7"/>
      <c r="D934" s="7"/>
      <c r="E934" s="7"/>
      <c r="F934" s="7"/>
      <c r="G934" s="11"/>
      <c r="H934" s="12"/>
      <c r="I934" s="12"/>
      <c r="J934" s="12"/>
      <c r="K934" s="5"/>
      <c r="L934" s="5"/>
      <c r="M934" s="5"/>
      <c r="N934" s="7"/>
      <c r="O934" s="7"/>
      <c r="P934" s="13" t="str">
        <f aca="false">IF(C934="","",IF(ISNUMBER(SEARCH("JPY",C934)),100,10000))</f>
        <v/>
      </c>
      <c r="Q934" s="14" t="str">
        <f aca="false">IF(OR(C934="",H934="",J934=""),"",ROUND((J934-H934)*P934*IF(D934="Short",-1,1),1))</f>
        <v/>
      </c>
      <c r="R934" s="14" t="str">
        <f aca="false">IF(OR(C934="",H934="",I934=""),"",ROUND(ABS(H934-I934)*P934,1))</f>
        <v/>
      </c>
      <c r="S934" s="15" t="str">
        <f aca="false">IF(OR(R934="",G934="",K934=""),"",R934*K934*G934)</f>
        <v/>
      </c>
      <c r="T934" s="15" t="str">
        <f aca="false">IF(OR(Q934="",G934="",K934=""),"",Q934*K934*G934)</f>
        <v/>
      </c>
      <c r="U934" s="15" t="str">
        <f aca="false">IF(T934="","",T934+N(L934)-N(M934))</f>
        <v/>
      </c>
      <c r="V934" s="16" t="str">
        <f aca="false">IF(OR(U934="",N(S934)=0),"",U934/S934)</f>
        <v/>
      </c>
      <c r="W934" s="13" t="str">
        <f aca="false">IF(U934="","",COUNT($U$7:U934))</f>
        <v/>
      </c>
      <c r="X934" s="17" t="str">
        <f aca="false">IF(U934="","",DATE(YEAR(IF(B934="",A934,B934)),MONTH(IF(B934="",A934,B934)),1))</f>
        <v/>
      </c>
      <c r="Y934" s="15" t="str">
        <f aca="false">IF(U934="","",N($C$3)+SUM($U$7:U934))</f>
        <v/>
      </c>
      <c r="Z934" s="15" t="str">
        <f aca="false">IF(Y934="","",Y934-MAX(N($C$3),MAX($Y$7:Y934)))</f>
        <v/>
      </c>
      <c r="AA934" s="13" t="str">
        <f aca="false">IF(U934="","",IF(U934&gt;0,"Win",IF(U934&lt;0,"Loss","Scratch")))</f>
        <v/>
      </c>
      <c r="AB934" s="18" t="e">
        <f aca="false">IF(W934="",NA(),W934)</f>
        <v>#N/A</v>
      </c>
      <c r="AC934" s="19" t="e">
        <f aca="false">IF(W934="",NA(),Y934)</f>
        <v>#N/A</v>
      </c>
    </row>
    <row r="935" customFormat="false" ht="15" hidden="false" customHeight="false" outlineLevel="0" collapsed="false">
      <c r="A935" s="10"/>
      <c r="B935" s="10"/>
      <c r="C935" s="7"/>
      <c r="D935" s="7"/>
      <c r="E935" s="7"/>
      <c r="F935" s="7"/>
      <c r="G935" s="11"/>
      <c r="H935" s="12"/>
      <c r="I935" s="12"/>
      <c r="J935" s="12"/>
      <c r="K935" s="5"/>
      <c r="L935" s="5"/>
      <c r="M935" s="5"/>
      <c r="N935" s="7"/>
      <c r="O935" s="7"/>
      <c r="P935" s="13" t="str">
        <f aca="false">IF(C935="","",IF(ISNUMBER(SEARCH("JPY",C935)),100,10000))</f>
        <v/>
      </c>
      <c r="Q935" s="14" t="str">
        <f aca="false">IF(OR(C935="",H935="",J935=""),"",ROUND((J935-H935)*P935*IF(D935="Short",-1,1),1))</f>
        <v/>
      </c>
      <c r="R935" s="14" t="str">
        <f aca="false">IF(OR(C935="",H935="",I935=""),"",ROUND(ABS(H935-I935)*P935,1))</f>
        <v/>
      </c>
      <c r="S935" s="15" t="str">
        <f aca="false">IF(OR(R935="",G935="",K935=""),"",R935*K935*G935)</f>
        <v/>
      </c>
      <c r="T935" s="15" t="str">
        <f aca="false">IF(OR(Q935="",G935="",K935=""),"",Q935*K935*G935)</f>
        <v/>
      </c>
      <c r="U935" s="15" t="str">
        <f aca="false">IF(T935="","",T935+N(L935)-N(M935))</f>
        <v/>
      </c>
      <c r="V935" s="16" t="str">
        <f aca="false">IF(OR(U935="",N(S935)=0),"",U935/S935)</f>
        <v/>
      </c>
      <c r="W935" s="13" t="str">
        <f aca="false">IF(U935="","",COUNT($U$7:U935))</f>
        <v/>
      </c>
      <c r="X935" s="17" t="str">
        <f aca="false">IF(U935="","",DATE(YEAR(IF(B935="",A935,B935)),MONTH(IF(B935="",A935,B935)),1))</f>
        <v/>
      </c>
      <c r="Y935" s="15" t="str">
        <f aca="false">IF(U935="","",N($C$3)+SUM($U$7:U935))</f>
        <v/>
      </c>
      <c r="Z935" s="15" t="str">
        <f aca="false">IF(Y935="","",Y935-MAX(N($C$3),MAX($Y$7:Y935)))</f>
        <v/>
      </c>
      <c r="AA935" s="13" t="str">
        <f aca="false">IF(U935="","",IF(U935&gt;0,"Win",IF(U935&lt;0,"Loss","Scratch")))</f>
        <v/>
      </c>
      <c r="AB935" s="18" t="e">
        <f aca="false">IF(W935="",NA(),W935)</f>
        <v>#N/A</v>
      </c>
      <c r="AC935" s="19" t="e">
        <f aca="false">IF(W935="",NA(),Y935)</f>
        <v>#N/A</v>
      </c>
    </row>
    <row r="936" customFormat="false" ht="15" hidden="false" customHeight="false" outlineLevel="0" collapsed="false">
      <c r="A936" s="10"/>
      <c r="B936" s="10"/>
      <c r="C936" s="7"/>
      <c r="D936" s="7"/>
      <c r="E936" s="7"/>
      <c r="F936" s="7"/>
      <c r="G936" s="11"/>
      <c r="H936" s="12"/>
      <c r="I936" s="12"/>
      <c r="J936" s="12"/>
      <c r="K936" s="5"/>
      <c r="L936" s="5"/>
      <c r="M936" s="5"/>
      <c r="N936" s="7"/>
      <c r="O936" s="7"/>
      <c r="P936" s="13" t="str">
        <f aca="false">IF(C936="","",IF(ISNUMBER(SEARCH("JPY",C936)),100,10000))</f>
        <v/>
      </c>
      <c r="Q936" s="14" t="str">
        <f aca="false">IF(OR(C936="",H936="",J936=""),"",ROUND((J936-H936)*P936*IF(D936="Short",-1,1),1))</f>
        <v/>
      </c>
      <c r="R936" s="14" t="str">
        <f aca="false">IF(OR(C936="",H936="",I936=""),"",ROUND(ABS(H936-I936)*P936,1))</f>
        <v/>
      </c>
      <c r="S936" s="15" t="str">
        <f aca="false">IF(OR(R936="",G936="",K936=""),"",R936*K936*G936)</f>
        <v/>
      </c>
      <c r="T936" s="15" t="str">
        <f aca="false">IF(OR(Q936="",G936="",K936=""),"",Q936*K936*G936)</f>
        <v/>
      </c>
      <c r="U936" s="15" t="str">
        <f aca="false">IF(T936="","",T936+N(L936)-N(M936))</f>
        <v/>
      </c>
      <c r="V936" s="16" t="str">
        <f aca="false">IF(OR(U936="",N(S936)=0),"",U936/S936)</f>
        <v/>
      </c>
      <c r="W936" s="13" t="str">
        <f aca="false">IF(U936="","",COUNT($U$7:U936))</f>
        <v/>
      </c>
      <c r="X936" s="17" t="str">
        <f aca="false">IF(U936="","",DATE(YEAR(IF(B936="",A936,B936)),MONTH(IF(B936="",A936,B936)),1))</f>
        <v/>
      </c>
      <c r="Y936" s="15" t="str">
        <f aca="false">IF(U936="","",N($C$3)+SUM($U$7:U936))</f>
        <v/>
      </c>
      <c r="Z936" s="15" t="str">
        <f aca="false">IF(Y936="","",Y936-MAX(N($C$3),MAX($Y$7:Y936)))</f>
        <v/>
      </c>
      <c r="AA936" s="13" t="str">
        <f aca="false">IF(U936="","",IF(U936&gt;0,"Win",IF(U936&lt;0,"Loss","Scratch")))</f>
        <v/>
      </c>
      <c r="AB936" s="18" t="e">
        <f aca="false">IF(W936="",NA(),W936)</f>
        <v>#N/A</v>
      </c>
      <c r="AC936" s="19" t="e">
        <f aca="false">IF(W936="",NA(),Y936)</f>
        <v>#N/A</v>
      </c>
    </row>
    <row r="937" customFormat="false" ht="15" hidden="false" customHeight="false" outlineLevel="0" collapsed="false">
      <c r="A937" s="10"/>
      <c r="B937" s="10"/>
      <c r="C937" s="7"/>
      <c r="D937" s="7"/>
      <c r="E937" s="7"/>
      <c r="F937" s="7"/>
      <c r="G937" s="11"/>
      <c r="H937" s="12"/>
      <c r="I937" s="12"/>
      <c r="J937" s="12"/>
      <c r="K937" s="5"/>
      <c r="L937" s="5"/>
      <c r="M937" s="5"/>
      <c r="N937" s="7"/>
      <c r="O937" s="7"/>
      <c r="P937" s="13" t="str">
        <f aca="false">IF(C937="","",IF(ISNUMBER(SEARCH("JPY",C937)),100,10000))</f>
        <v/>
      </c>
      <c r="Q937" s="14" t="str">
        <f aca="false">IF(OR(C937="",H937="",J937=""),"",ROUND((J937-H937)*P937*IF(D937="Short",-1,1),1))</f>
        <v/>
      </c>
      <c r="R937" s="14" t="str">
        <f aca="false">IF(OR(C937="",H937="",I937=""),"",ROUND(ABS(H937-I937)*P937,1))</f>
        <v/>
      </c>
      <c r="S937" s="15" t="str">
        <f aca="false">IF(OR(R937="",G937="",K937=""),"",R937*K937*G937)</f>
        <v/>
      </c>
      <c r="T937" s="15" t="str">
        <f aca="false">IF(OR(Q937="",G937="",K937=""),"",Q937*K937*G937)</f>
        <v/>
      </c>
      <c r="U937" s="15" t="str">
        <f aca="false">IF(T937="","",T937+N(L937)-N(M937))</f>
        <v/>
      </c>
      <c r="V937" s="16" t="str">
        <f aca="false">IF(OR(U937="",N(S937)=0),"",U937/S937)</f>
        <v/>
      </c>
      <c r="W937" s="13" t="str">
        <f aca="false">IF(U937="","",COUNT($U$7:U937))</f>
        <v/>
      </c>
      <c r="X937" s="17" t="str">
        <f aca="false">IF(U937="","",DATE(YEAR(IF(B937="",A937,B937)),MONTH(IF(B937="",A937,B937)),1))</f>
        <v/>
      </c>
      <c r="Y937" s="15" t="str">
        <f aca="false">IF(U937="","",N($C$3)+SUM($U$7:U937))</f>
        <v/>
      </c>
      <c r="Z937" s="15" t="str">
        <f aca="false">IF(Y937="","",Y937-MAX(N($C$3),MAX($Y$7:Y937)))</f>
        <v/>
      </c>
      <c r="AA937" s="13" t="str">
        <f aca="false">IF(U937="","",IF(U937&gt;0,"Win",IF(U937&lt;0,"Loss","Scratch")))</f>
        <v/>
      </c>
      <c r="AB937" s="18" t="e">
        <f aca="false">IF(W937="",NA(),W937)</f>
        <v>#N/A</v>
      </c>
      <c r="AC937" s="19" t="e">
        <f aca="false">IF(W937="",NA(),Y937)</f>
        <v>#N/A</v>
      </c>
    </row>
    <row r="938" customFormat="false" ht="15" hidden="false" customHeight="false" outlineLevel="0" collapsed="false">
      <c r="A938" s="10"/>
      <c r="B938" s="10"/>
      <c r="C938" s="7"/>
      <c r="D938" s="7"/>
      <c r="E938" s="7"/>
      <c r="F938" s="7"/>
      <c r="G938" s="11"/>
      <c r="H938" s="12"/>
      <c r="I938" s="12"/>
      <c r="J938" s="12"/>
      <c r="K938" s="5"/>
      <c r="L938" s="5"/>
      <c r="M938" s="5"/>
      <c r="N938" s="7"/>
      <c r="O938" s="7"/>
      <c r="P938" s="13" t="str">
        <f aca="false">IF(C938="","",IF(ISNUMBER(SEARCH("JPY",C938)),100,10000))</f>
        <v/>
      </c>
      <c r="Q938" s="14" t="str">
        <f aca="false">IF(OR(C938="",H938="",J938=""),"",ROUND((J938-H938)*P938*IF(D938="Short",-1,1),1))</f>
        <v/>
      </c>
      <c r="R938" s="14" t="str">
        <f aca="false">IF(OR(C938="",H938="",I938=""),"",ROUND(ABS(H938-I938)*P938,1))</f>
        <v/>
      </c>
      <c r="S938" s="15" t="str">
        <f aca="false">IF(OR(R938="",G938="",K938=""),"",R938*K938*G938)</f>
        <v/>
      </c>
      <c r="T938" s="15" t="str">
        <f aca="false">IF(OR(Q938="",G938="",K938=""),"",Q938*K938*G938)</f>
        <v/>
      </c>
      <c r="U938" s="15" t="str">
        <f aca="false">IF(T938="","",T938+N(L938)-N(M938))</f>
        <v/>
      </c>
      <c r="V938" s="16" t="str">
        <f aca="false">IF(OR(U938="",N(S938)=0),"",U938/S938)</f>
        <v/>
      </c>
      <c r="W938" s="13" t="str">
        <f aca="false">IF(U938="","",COUNT($U$7:U938))</f>
        <v/>
      </c>
      <c r="X938" s="17" t="str">
        <f aca="false">IF(U938="","",DATE(YEAR(IF(B938="",A938,B938)),MONTH(IF(B938="",A938,B938)),1))</f>
        <v/>
      </c>
      <c r="Y938" s="15" t="str">
        <f aca="false">IF(U938="","",N($C$3)+SUM($U$7:U938))</f>
        <v/>
      </c>
      <c r="Z938" s="15" t="str">
        <f aca="false">IF(Y938="","",Y938-MAX(N($C$3),MAX($Y$7:Y938)))</f>
        <v/>
      </c>
      <c r="AA938" s="13" t="str">
        <f aca="false">IF(U938="","",IF(U938&gt;0,"Win",IF(U938&lt;0,"Loss","Scratch")))</f>
        <v/>
      </c>
      <c r="AB938" s="18" t="e">
        <f aca="false">IF(W938="",NA(),W938)</f>
        <v>#N/A</v>
      </c>
      <c r="AC938" s="19" t="e">
        <f aca="false">IF(W938="",NA(),Y938)</f>
        <v>#N/A</v>
      </c>
    </row>
    <row r="939" customFormat="false" ht="15" hidden="false" customHeight="false" outlineLevel="0" collapsed="false">
      <c r="A939" s="10"/>
      <c r="B939" s="10"/>
      <c r="C939" s="7"/>
      <c r="D939" s="7"/>
      <c r="E939" s="7"/>
      <c r="F939" s="7"/>
      <c r="G939" s="11"/>
      <c r="H939" s="12"/>
      <c r="I939" s="12"/>
      <c r="J939" s="12"/>
      <c r="K939" s="5"/>
      <c r="L939" s="5"/>
      <c r="M939" s="5"/>
      <c r="N939" s="7"/>
      <c r="O939" s="7"/>
      <c r="P939" s="13" t="str">
        <f aca="false">IF(C939="","",IF(ISNUMBER(SEARCH("JPY",C939)),100,10000))</f>
        <v/>
      </c>
      <c r="Q939" s="14" t="str">
        <f aca="false">IF(OR(C939="",H939="",J939=""),"",ROUND((J939-H939)*P939*IF(D939="Short",-1,1),1))</f>
        <v/>
      </c>
      <c r="R939" s="14" t="str">
        <f aca="false">IF(OR(C939="",H939="",I939=""),"",ROUND(ABS(H939-I939)*P939,1))</f>
        <v/>
      </c>
      <c r="S939" s="15" t="str">
        <f aca="false">IF(OR(R939="",G939="",K939=""),"",R939*K939*G939)</f>
        <v/>
      </c>
      <c r="T939" s="15" t="str">
        <f aca="false">IF(OR(Q939="",G939="",K939=""),"",Q939*K939*G939)</f>
        <v/>
      </c>
      <c r="U939" s="15" t="str">
        <f aca="false">IF(T939="","",T939+N(L939)-N(M939))</f>
        <v/>
      </c>
      <c r="V939" s="16" t="str">
        <f aca="false">IF(OR(U939="",N(S939)=0),"",U939/S939)</f>
        <v/>
      </c>
      <c r="W939" s="13" t="str">
        <f aca="false">IF(U939="","",COUNT($U$7:U939))</f>
        <v/>
      </c>
      <c r="X939" s="17" t="str">
        <f aca="false">IF(U939="","",DATE(YEAR(IF(B939="",A939,B939)),MONTH(IF(B939="",A939,B939)),1))</f>
        <v/>
      </c>
      <c r="Y939" s="15" t="str">
        <f aca="false">IF(U939="","",N($C$3)+SUM($U$7:U939))</f>
        <v/>
      </c>
      <c r="Z939" s="15" t="str">
        <f aca="false">IF(Y939="","",Y939-MAX(N($C$3),MAX($Y$7:Y939)))</f>
        <v/>
      </c>
      <c r="AA939" s="13" t="str">
        <f aca="false">IF(U939="","",IF(U939&gt;0,"Win",IF(U939&lt;0,"Loss","Scratch")))</f>
        <v/>
      </c>
      <c r="AB939" s="18" t="e">
        <f aca="false">IF(W939="",NA(),W939)</f>
        <v>#N/A</v>
      </c>
      <c r="AC939" s="19" t="e">
        <f aca="false">IF(W939="",NA(),Y939)</f>
        <v>#N/A</v>
      </c>
    </row>
    <row r="940" customFormat="false" ht="15" hidden="false" customHeight="false" outlineLevel="0" collapsed="false">
      <c r="A940" s="10"/>
      <c r="B940" s="10"/>
      <c r="C940" s="7"/>
      <c r="D940" s="7"/>
      <c r="E940" s="7"/>
      <c r="F940" s="7"/>
      <c r="G940" s="11"/>
      <c r="H940" s="12"/>
      <c r="I940" s="12"/>
      <c r="J940" s="12"/>
      <c r="K940" s="5"/>
      <c r="L940" s="5"/>
      <c r="M940" s="5"/>
      <c r="N940" s="7"/>
      <c r="O940" s="7"/>
      <c r="P940" s="13" t="str">
        <f aca="false">IF(C940="","",IF(ISNUMBER(SEARCH("JPY",C940)),100,10000))</f>
        <v/>
      </c>
      <c r="Q940" s="14" t="str">
        <f aca="false">IF(OR(C940="",H940="",J940=""),"",ROUND((J940-H940)*P940*IF(D940="Short",-1,1),1))</f>
        <v/>
      </c>
      <c r="R940" s="14" t="str">
        <f aca="false">IF(OR(C940="",H940="",I940=""),"",ROUND(ABS(H940-I940)*P940,1))</f>
        <v/>
      </c>
      <c r="S940" s="15" t="str">
        <f aca="false">IF(OR(R940="",G940="",K940=""),"",R940*K940*G940)</f>
        <v/>
      </c>
      <c r="T940" s="15" t="str">
        <f aca="false">IF(OR(Q940="",G940="",K940=""),"",Q940*K940*G940)</f>
        <v/>
      </c>
      <c r="U940" s="15" t="str">
        <f aca="false">IF(T940="","",T940+N(L940)-N(M940))</f>
        <v/>
      </c>
      <c r="V940" s="16" t="str">
        <f aca="false">IF(OR(U940="",N(S940)=0),"",U940/S940)</f>
        <v/>
      </c>
      <c r="W940" s="13" t="str">
        <f aca="false">IF(U940="","",COUNT($U$7:U940))</f>
        <v/>
      </c>
      <c r="X940" s="17" t="str">
        <f aca="false">IF(U940="","",DATE(YEAR(IF(B940="",A940,B940)),MONTH(IF(B940="",A940,B940)),1))</f>
        <v/>
      </c>
      <c r="Y940" s="15" t="str">
        <f aca="false">IF(U940="","",N($C$3)+SUM($U$7:U940))</f>
        <v/>
      </c>
      <c r="Z940" s="15" t="str">
        <f aca="false">IF(Y940="","",Y940-MAX(N($C$3),MAX($Y$7:Y940)))</f>
        <v/>
      </c>
      <c r="AA940" s="13" t="str">
        <f aca="false">IF(U940="","",IF(U940&gt;0,"Win",IF(U940&lt;0,"Loss","Scratch")))</f>
        <v/>
      </c>
      <c r="AB940" s="18" t="e">
        <f aca="false">IF(W940="",NA(),W940)</f>
        <v>#N/A</v>
      </c>
      <c r="AC940" s="19" t="e">
        <f aca="false">IF(W940="",NA(),Y940)</f>
        <v>#N/A</v>
      </c>
    </row>
    <row r="941" customFormat="false" ht="15" hidden="false" customHeight="false" outlineLevel="0" collapsed="false">
      <c r="A941" s="10"/>
      <c r="B941" s="10"/>
      <c r="C941" s="7"/>
      <c r="D941" s="7"/>
      <c r="E941" s="7"/>
      <c r="F941" s="7"/>
      <c r="G941" s="11"/>
      <c r="H941" s="12"/>
      <c r="I941" s="12"/>
      <c r="J941" s="12"/>
      <c r="K941" s="5"/>
      <c r="L941" s="5"/>
      <c r="M941" s="5"/>
      <c r="N941" s="7"/>
      <c r="O941" s="7"/>
      <c r="P941" s="13" t="str">
        <f aca="false">IF(C941="","",IF(ISNUMBER(SEARCH("JPY",C941)),100,10000))</f>
        <v/>
      </c>
      <c r="Q941" s="14" t="str">
        <f aca="false">IF(OR(C941="",H941="",J941=""),"",ROUND((J941-H941)*P941*IF(D941="Short",-1,1),1))</f>
        <v/>
      </c>
      <c r="R941" s="14" t="str">
        <f aca="false">IF(OR(C941="",H941="",I941=""),"",ROUND(ABS(H941-I941)*P941,1))</f>
        <v/>
      </c>
      <c r="S941" s="15" t="str">
        <f aca="false">IF(OR(R941="",G941="",K941=""),"",R941*K941*G941)</f>
        <v/>
      </c>
      <c r="T941" s="15" t="str">
        <f aca="false">IF(OR(Q941="",G941="",K941=""),"",Q941*K941*G941)</f>
        <v/>
      </c>
      <c r="U941" s="15" t="str">
        <f aca="false">IF(T941="","",T941+N(L941)-N(M941))</f>
        <v/>
      </c>
      <c r="V941" s="16" t="str">
        <f aca="false">IF(OR(U941="",N(S941)=0),"",U941/S941)</f>
        <v/>
      </c>
      <c r="W941" s="13" t="str">
        <f aca="false">IF(U941="","",COUNT($U$7:U941))</f>
        <v/>
      </c>
      <c r="X941" s="17" t="str">
        <f aca="false">IF(U941="","",DATE(YEAR(IF(B941="",A941,B941)),MONTH(IF(B941="",A941,B941)),1))</f>
        <v/>
      </c>
      <c r="Y941" s="15" t="str">
        <f aca="false">IF(U941="","",N($C$3)+SUM($U$7:U941))</f>
        <v/>
      </c>
      <c r="Z941" s="15" t="str">
        <f aca="false">IF(Y941="","",Y941-MAX(N($C$3),MAX($Y$7:Y941)))</f>
        <v/>
      </c>
      <c r="AA941" s="13" t="str">
        <f aca="false">IF(U941="","",IF(U941&gt;0,"Win",IF(U941&lt;0,"Loss","Scratch")))</f>
        <v/>
      </c>
      <c r="AB941" s="18" t="e">
        <f aca="false">IF(W941="",NA(),W941)</f>
        <v>#N/A</v>
      </c>
      <c r="AC941" s="19" t="e">
        <f aca="false">IF(W941="",NA(),Y941)</f>
        <v>#N/A</v>
      </c>
    </row>
    <row r="942" customFormat="false" ht="15" hidden="false" customHeight="false" outlineLevel="0" collapsed="false">
      <c r="A942" s="10"/>
      <c r="B942" s="10"/>
      <c r="C942" s="7"/>
      <c r="D942" s="7"/>
      <c r="E942" s="7"/>
      <c r="F942" s="7"/>
      <c r="G942" s="11"/>
      <c r="H942" s="12"/>
      <c r="I942" s="12"/>
      <c r="J942" s="12"/>
      <c r="K942" s="5"/>
      <c r="L942" s="5"/>
      <c r="M942" s="5"/>
      <c r="N942" s="7"/>
      <c r="O942" s="7"/>
      <c r="P942" s="13" t="str">
        <f aca="false">IF(C942="","",IF(ISNUMBER(SEARCH("JPY",C942)),100,10000))</f>
        <v/>
      </c>
      <c r="Q942" s="14" t="str">
        <f aca="false">IF(OR(C942="",H942="",J942=""),"",ROUND((J942-H942)*P942*IF(D942="Short",-1,1),1))</f>
        <v/>
      </c>
      <c r="R942" s="14" t="str">
        <f aca="false">IF(OR(C942="",H942="",I942=""),"",ROUND(ABS(H942-I942)*P942,1))</f>
        <v/>
      </c>
      <c r="S942" s="15" t="str">
        <f aca="false">IF(OR(R942="",G942="",K942=""),"",R942*K942*G942)</f>
        <v/>
      </c>
      <c r="T942" s="15" t="str">
        <f aca="false">IF(OR(Q942="",G942="",K942=""),"",Q942*K942*G942)</f>
        <v/>
      </c>
      <c r="U942" s="15" t="str">
        <f aca="false">IF(T942="","",T942+N(L942)-N(M942))</f>
        <v/>
      </c>
      <c r="V942" s="16" t="str">
        <f aca="false">IF(OR(U942="",N(S942)=0),"",U942/S942)</f>
        <v/>
      </c>
      <c r="W942" s="13" t="str">
        <f aca="false">IF(U942="","",COUNT($U$7:U942))</f>
        <v/>
      </c>
      <c r="X942" s="17" t="str">
        <f aca="false">IF(U942="","",DATE(YEAR(IF(B942="",A942,B942)),MONTH(IF(B942="",A942,B942)),1))</f>
        <v/>
      </c>
      <c r="Y942" s="15" t="str">
        <f aca="false">IF(U942="","",N($C$3)+SUM($U$7:U942))</f>
        <v/>
      </c>
      <c r="Z942" s="15" t="str">
        <f aca="false">IF(Y942="","",Y942-MAX(N($C$3),MAX($Y$7:Y942)))</f>
        <v/>
      </c>
      <c r="AA942" s="13" t="str">
        <f aca="false">IF(U942="","",IF(U942&gt;0,"Win",IF(U942&lt;0,"Loss","Scratch")))</f>
        <v/>
      </c>
      <c r="AB942" s="18" t="e">
        <f aca="false">IF(W942="",NA(),W942)</f>
        <v>#N/A</v>
      </c>
      <c r="AC942" s="19" t="e">
        <f aca="false">IF(W942="",NA(),Y942)</f>
        <v>#N/A</v>
      </c>
    </row>
    <row r="943" customFormat="false" ht="15" hidden="false" customHeight="false" outlineLevel="0" collapsed="false">
      <c r="A943" s="10"/>
      <c r="B943" s="10"/>
      <c r="C943" s="7"/>
      <c r="D943" s="7"/>
      <c r="E943" s="7"/>
      <c r="F943" s="7"/>
      <c r="G943" s="11"/>
      <c r="H943" s="12"/>
      <c r="I943" s="12"/>
      <c r="J943" s="12"/>
      <c r="K943" s="5"/>
      <c r="L943" s="5"/>
      <c r="M943" s="5"/>
      <c r="N943" s="7"/>
      <c r="O943" s="7"/>
      <c r="P943" s="13" t="str">
        <f aca="false">IF(C943="","",IF(ISNUMBER(SEARCH("JPY",C943)),100,10000))</f>
        <v/>
      </c>
      <c r="Q943" s="14" t="str">
        <f aca="false">IF(OR(C943="",H943="",J943=""),"",ROUND((J943-H943)*P943*IF(D943="Short",-1,1),1))</f>
        <v/>
      </c>
      <c r="R943" s="14" t="str">
        <f aca="false">IF(OR(C943="",H943="",I943=""),"",ROUND(ABS(H943-I943)*P943,1))</f>
        <v/>
      </c>
      <c r="S943" s="15" t="str">
        <f aca="false">IF(OR(R943="",G943="",K943=""),"",R943*K943*G943)</f>
        <v/>
      </c>
      <c r="T943" s="15" t="str">
        <f aca="false">IF(OR(Q943="",G943="",K943=""),"",Q943*K943*G943)</f>
        <v/>
      </c>
      <c r="U943" s="15" t="str">
        <f aca="false">IF(T943="","",T943+N(L943)-N(M943))</f>
        <v/>
      </c>
      <c r="V943" s="16" t="str">
        <f aca="false">IF(OR(U943="",N(S943)=0),"",U943/S943)</f>
        <v/>
      </c>
      <c r="W943" s="13" t="str">
        <f aca="false">IF(U943="","",COUNT($U$7:U943))</f>
        <v/>
      </c>
      <c r="X943" s="17" t="str">
        <f aca="false">IF(U943="","",DATE(YEAR(IF(B943="",A943,B943)),MONTH(IF(B943="",A943,B943)),1))</f>
        <v/>
      </c>
      <c r="Y943" s="15" t="str">
        <f aca="false">IF(U943="","",N($C$3)+SUM($U$7:U943))</f>
        <v/>
      </c>
      <c r="Z943" s="15" t="str">
        <f aca="false">IF(Y943="","",Y943-MAX(N($C$3),MAX($Y$7:Y943)))</f>
        <v/>
      </c>
      <c r="AA943" s="13" t="str">
        <f aca="false">IF(U943="","",IF(U943&gt;0,"Win",IF(U943&lt;0,"Loss","Scratch")))</f>
        <v/>
      </c>
      <c r="AB943" s="18" t="e">
        <f aca="false">IF(W943="",NA(),W943)</f>
        <v>#N/A</v>
      </c>
      <c r="AC943" s="19" t="e">
        <f aca="false">IF(W943="",NA(),Y943)</f>
        <v>#N/A</v>
      </c>
    </row>
    <row r="944" customFormat="false" ht="15" hidden="false" customHeight="false" outlineLevel="0" collapsed="false">
      <c r="A944" s="10"/>
      <c r="B944" s="10"/>
      <c r="C944" s="7"/>
      <c r="D944" s="7"/>
      <c r="E944" s="7"/>
      <c r="F944" s="7"/>
      <c r="G944" s="11"/>
      <c r="H944" s="12"/>
      <c r="I944" s="12"/>
      <c r="J944" s="12"/>
      <c r="K944" s="5"/>
      <c r="L944" s="5"/>
      <c r="M944" s="5"/>
      <c r="N944" s="7"/>
      <c r="O944" s="7"/>
      <c r="P944" s="13" t="str">
        <f aca="false">IF(C944="","",IF(ISNUMBER(SEARCH("JPY",C944)),100,10000))</f>
        <v/>
      </c>
      <c r="Q944" s="14" t="str">
        <f aca="false">IF(OR(C944="",H944="",J944=""),"",ROUND((J944-H944)*P944*IF(D944="Short",-1,1),1))</f>
        <v/>
      </c>
      <c r="R944" s="14" t="str">
        <f aca="false">IF(OR(C944="",H944="",I944=""),"",ROUND(ABS(H944-I944)*P944,1))</f>
        <v/>
      </c>
      <c r="S944" s="15" t="str">
        <f aca="false">IF(OR(R944="",G944="",K944=""),"",R944*K944*G944)</f>
        <v/>
      </c>
      <c r="T944" s="15" t="str">
        <f aca="false">IF(OR(Q944="",G944="",K944=""),"",Q944*K944*G944)</f>
        <v/>
      </c>
      <c r="U944" s="15" t="str">
        <f aca="false">IF(T944="","",T944+N(L944)-N(M944))</f>
        <v/>
      </c>
      <c r="V944" s="16" t="str">
        <f aca="false">IF(OR(U944="",N(S944)=0),"",U944/S944)</f>
        <v/>
      </c>
      <c r="W944" s="13" t="str">
        <f aca="false">IF(U944="","",COUNT($U$7:U944))</f>
        <v/>
      </c>
      <c r="X944" s="17" t="str">
        <f aca="false">IF(U944="","",DATE(YEAR(IF(B944="",A944,B944)),MONTH(IF(B944="",A944,B944)),1))</f>
        <v/>
      </c>
      <c r="Y944" s="15" t="str">
        <f aca="false">IF(U944="","",N($C$3)+SUM($U$7:U944))</f>
        <v/>
      </c>
      <c r="Z944" s="15" t="str">
        <f aca="false">IF(Y944="","",Y944-MAX(N($C$3),MAX($Y$7:Y944)))</f>
        <v/>
      </c>
      <c r="AA944" s="13" t="str">
        <f aca="false">IF(U944="","",IF(U944&gt;0,"Win",IF(U944&lt;0,"Loss","Scratch")))</f>
        <v/>
      </c>
      <c r="AB944" s="18" t="e">
        <f aca="false">IF(W944="",NA(),W944)</f>
        <v>#N/A</v>
      </c>
      <c r="AC944" s="19" t="e">
        <f aca="false">IF(W944="",NA(),Y944)</f>
        <v>#N/A</v>
      </c>
    </row>
    <row r="945" customFormat="false" ht="15" hidden="false" customHeight="false" outlineLevel="0" collapsed="false">
      <c r="A945" s="10"/>
      <c r="B945" s="10"/>
      <c r="C945" s="7"/>
      <c r="D945" s="7"/>
      <c r="E945" s="7"/>
      <c r="F945" s="7"/>
      <c r="G945" s="11"/>
      <c r="H945" s="12"/>
      <c r="I945" s="12"/>
      <c r="J945" s="12"/>
      <c r="K945" s="5"/>
      <c r="L945" s="5"/>
      <c r="M945" s="5"/>
      <c r="N945" s="7"/>
      <c r="O945" s="7"/>
      <c r="P945" s="13" t="str">
        <f aca="false">IF(C945="","",IF(ISNUMBER(SEARCH("JPY",C945)),100,10000))</f>
        <v/>
      </c>
      <c r="Q945" s="14" t="str">
        <f aca="false">IF(OR(C945="",H945="",J945=""),"",ROUND((J945-H945)*P945*IF(D945="Short",-1,1),1))</f>
        <v/>
      </c>
      <c r="R945" s="14" t="str">
        <f aca="false">IF(OR(C945="",H945="",I945=""),"",ROUND(ABS(H945-I945)*P945,1))</f>
        <v/>
      </c>
      <c r="S945" s="15" t="str">
        <f aca="false">IF(OR(R945="",G945="",K945=""),"",R945*K945*G945)</f>
        <v/>
      </c>
      <c r="T945" s="15" t="str">
        <f aca="false">IF(OR(Q945="",G945="",K945=""),"",Q945*K945*G945)</f>
        <v/>
      </c>
      <c r="U945" s="15" t="str">
        <f aca="false">IF(T945="","",T945+N(L945)-N(M945))</f>
        <v/>
      </c>
      <c r="V945" s="16" t="str">
        <f aca="false">IF(OR(U945="",N(S945)=0),"",U945/S945)</f>
        <v/>
      </c>
      <c r="W945" s="13" t="str">
        <f aca="false">IF(U945="","",COUNT($U$7:U945))</f>
        <v/>
      </c>
      <c r="X945" s="17" t="str">
        <f aca="false">IF(U945="","",DATE(YEAR(IF(B945="",A945,B945)),MONTH(IF(B945="",A945,B945)),1))</f>
        <v/>
      </c>
      <c r="Y945" s="15" t="str">
        <f aca="false">IF(U945="","",N($C$3)+SUM($U$7:U945))</f>
        <v/>
      </c>
      <c r="Z945" s="15" t="str">
        <f aca="false">IF(Y945="","",Y945-MAX(N($C$3),MAX($Y$7:Y945)))</f>
        <v/>
      </c>
      <c r="AA945" s="13" t="str">
        <f aca="false">IF(U945="","",IF(U945&gt;0,"Win",IF(U945&lt;0,"Loss","Scratch")))</f>
        <v/>
      </c>
      <c r="AB945" s="18" t="e">
        <f aca="false">IF(W945="",NA(),W945)</f>
        <v>#N/A</v>
      </c>
      <c r="AC945" s="19" t="e">
        <f aca="false">IF(W945="",NA(),Y945)</f>
        <v>#N/A</v>
      </c>
    </row>
    <row r="946" customFormat="false" ht="15" hidden="false" customHeight="false" outlineLevel="0" collapsed="false">
      <c r="A946" s="10"/>
      <c r="B946" s="10"/>
      <c r="C946" s="7"/>
      <c r="D946" s="7"/>
      <c r="E946" s="7"/>
      <c r="F946" s="7"/>
      <c r="G946" s="11"/>
      <c r="H946" s="12"/>
      <c r="I946" s="12"/>
      <c r="J946" s="12"/>
      <c r="K946" s="5"/>
      <c r="L946" s="5"/>
      <c r="M946" s="5"/>
      <c r="N946" s="7"/>
      <c r="O946" s="7"/>
      <c r="P946" s="13" t="str">
        <f aca="false">IF(C946="","",IF(ISNUMBER(SEARCH("JPY",C946)),100,10000))</f>
        <v/>
      </c>
      <c r="Q946" s="14" t="str">
        <f aca="false">IF(OR(C946="",H946="",J946=""),"",ROUND((J946-H946)*P946*IF(D946="Short",-1,1),1))</f>
        <v/>
      </c>
      <c r="R946" s="14" t="str">
        <f aca="false">IF(OR(C946="",H946="",I946=""),"",ROUND(ABS(H946-I946)*P946,1))</f>
        <v/>
      </c>
      <c r="S946" s="15" t="str">
        <f aca="false">IF(OR(R946="",G946="",K946=""),"",R946*K946*G946)</f>
        <v/>
      </c>
      <c r="T946" s="15" t="str">
        <f aca="false">IF(OR(Q946="",G946="",K946=""),"",Q946*K946*G946)</f>
        <v/>
      </c>
      <c r="U946" s="15" t="str">
        <f aca="false">IF(T946="","",T946+N(L946)-N(M946))</f>
        <v/>
      </c>
      <c r="V946" s="16" t="str">
        <f aca="false">IF(OR(U946="",N(S946)=0),"",U946/S946)</f>
        <v/>
      </c>
      <c r="W946" s="13" t="str">
        <f aca="false">IF(U946="","",COUNT($U$7:U946))</f>
        <v/>
      </c>
      <c r="X946" s="17" t="str">
        <f aca="false">IF(U946="","",DATE(YEAR(IF(B946="",A946,B946)),MONTH(IF(B946="",A946,B946)),1))</f>
        <v/>
      </c>
      <c r="Y946" s="15" t="str">
        <f aca="false">IF(U946="","",N($C$3)+SUM($U$7:U946))</f>
        <v/>
      </c>
      <c r="Z946" s="15" t="str">
        <f aca="false">IF(Y946="","",Y946-MAX(N($C$3),MAX($Y$7:Y946)))</f>
        <v/>
      </c>
      <c r="AA946" s="13" t="str">
        <f aca="false">IF(U946="","",IF(U946&gt;0,"Win",IF(U946&lt;0,"Loss","Scratch")))</f>
        <v/>
      </c>
      <c r="AB946" s="18" t="e">
        <f aca="false">IF(W946="",NA(),W946)</f>
        <v>#N/A</v>
      </c>
      <c r="AC946" s="19" t="e">
        <f aca="false">IF(W946="",NA(),Y946)</f>
        <v>#N/A</v>
      </c>
    </row>
    <row r="947" customFormat="false" ht="15" hidden="false" customHeight="false" outlineLevel="0" collapsed="false">
      <c r="A947" s="10"/>
      <c r="B947" s="10"/>
      <c r="C947" s="7"/>
      <c r="D947" s="7"/>
      <c r="E947" s="7"/>
      <c r="F947" s="7"/>
      <c r="G947" s="11"/>
      <c r="H947" s="12"/>
      <c r="I947" s="12"/>
      <c r="J947" s="12"/>
      <c r="K947" s="5"/>
      <c r="L947" s="5"/>
      <c r="M947" s="5"/>
      <c r="N947" s="7"/>
      <c r="O947" s="7"/>
      <c r="P947" s="13" t="str">
        <f aca="false">IF(C947="","",IF(ISNUMBER(SEARCH("JPY",C947)),100,10000))</f>
        <v/>
      </c>
      <c r="Q947" s="14" t="str">
        <f aca="false">IF(OR(C947="",H947="",J947=""),"",ROUND((J947-H947)*P947*IF(D947="Short",-1,1),1))</f>
        <v/>
      </c>
      <c r="R947" s="14" t="str">
        <f aca="false">IF(OR(C947="",H947="",I947=""),"",ROUND(ABS(H947-I947)*P947,1))</f>
        <v/>
      </c>
      <c r="S947" s="15" t="str">
        <f aca="false">IF(OR(R947="",G947="",K947=""),"",R947*K947*G947)</f>
        <v/>
      </c>
      <c r="T947" s="15" t="str">
        <f aca="false">IF(OR(Q947="",G947="",K947=""),"",Q947*K947*G947)</f>
        <v/>
      </c>
      <c r="U947" s="15" t="str">
        <f aca="false">IF(T947="","",T947+N(L947)-N(M947))</f>
        <v/>
      </c>
      <c r="V947" s="16" t="str">
        <f aca="false">IF(OR(U947="",N(S947)=0),"",U947/S947)</f>
        <v/>
      </c>
      <c r="W947" s="13" t="str">
        <f aca="false">IF(U947="","",COUNT($U$7:U947))</f>
        <v/>
      </c>
      <c r="X947" s="17" t="str">
        <f aca="false">IF(U947="","",DATE(YEAR(IF(B947="",A947,B947)),MONTH(IF(B947="",A947,B947)),1))</f>
        <v/>
      </c>
      <c r="Y947" s="15" t="str">
        <f aca="false">IF(U947="","",N($C$3)+SUM($U$7:U947))</f>
        <v/>
      </c>
      <c r="Z947" s="15" t="str">
        <f aca="false">IF(Y947="","",Y947-MAX(N($C$3),MAX($Y$7:Y947)))</f>
        <v/>
      </c>
      <c r="AA947" s="13" t="str">
        <f aca="false">IF(U947="","",IF(U947&gt;0,"Win",IF(U947&lt;0,"Loss","Scratch")))</f>
        <v/>
      </c>
      <c r="AB947" s="18" t="e">
        <f aca="false">IF(W947="",NA(),W947)</f>
        <v>#N/A</v>
      </c>
      <c r="AC947" s="19" t="e">
        <f aca="false">IF(W947="",NA(),Y947)</f>
        <v>#N/A</v>
      </c>
    </row>
    <row r="948" customFormat="false" ht="15" hidden="false" customHeight="false" outlineLevel="0" collapsed="false">
      <c r="A948" s="10"/>
      <c r="B948" s="10"/>
      <c r="C948" s="7"/>
      <c r="D948" s="7"/>
      <c r="E948" s="7"/>
      <c r="F948" s="7"/>
      <c r="G948" s="11"/>
      <c r="H948" s="12"/>
      <c r="I948" s="12"/>
      <c r="J948" s="12"/>
      <c r="K948" s="5"/>
      <c r="L948" s="5"/>
      <c r="M948" s="5"/>
      <c r="N948" s="7"/>
      <c r="O948" s="7"/>
      <c r="P948" s="13" t="str">
        <f aca="false">IF(C948="","",IF(ISNUMBER(SEARCH("JPY",C948)),100,10000))</f>
        <v/>
      </c>
      <c r="Q948" s="14" t="str">
        <f aca="false">IF(OR(C948="",H948="",J948=""),"",ROUND((J948-H948)*P948*IF(D948="Short",-1,1),1))</f>
        <v/>
      </c>
      <c r="R948" s="14" t="str">
        <f aca="false">IF(OR(C948="",H948="",I948=""),"",ROUND(ABS(H948-I948)*P948,1))</f>
        <v/>
      </c>
      <c r="S948" s="15" t="str">
        <f aca="false">IF(OR(R948="",G948="",K948=""),"",R948*K948*G948)</f>
        <v/>
      </c>
      <c r="T948" s="15" t="str">
        <f aca="false">IF(OR(Q948="",G948="",K948=""),"",Q948*K948*G948)</f>
        <v/>
      </c>
      <c r="U948" s="15" t="str">
        <f aca="false">IF(T948="","",T948+N(L948)-N(M948))</f>
        <v/>
      </c>
      <c r="V948" s="16" t="str">
        <f aca="false">IF(OR(U948="",N(S948)=0),"",U948/S948)</f>
        <v/>
      </c>
      <c r="W948" s="13" t="str">
        <f aca="false">IF(U948="","",COUNT($U$7:U948))</f>
        <v/>
      </c>
      <c r="X948" s="17" t="str">
        <f aca="false">IF(U948="","",DATE(YEAR(IF(B948="",A948,B948)),MONTH(IF(B948="",A948,B948)),1))</f>
        <v/>
      </c>
      <c r="Y948" s="15" t="str">
        <f aca="false">IF(U948="","",N($C$3)+SUM($U$7:U948))</f>
        <v/>
      </c>
      <c r="Z948" s="15" t="str">
        <f aca="false">IF(Y948="","",Y948-MAX(N($C$3),MAX($Y$7:Y948)))</f>
        <v/>
      </c>
      <c r="AA948" s="13" t="str">
        <f aca="false">IF(U948="","",IF(U948&gt;0,"Win",IF(U948&lt;0,"Loss","Scratch")))</f>
        <v/>
      </c>
      <c r="AB948" s="18" t="e">
        <f aca="false">IF(W948="",NA(),W948)</f>
        <v>#N/A</v>
      </c>
      <c r="AC948" s="19" t="e">
        <f aca="false">IF(W948="",NA(),Y948)</f>
        <v>#N/A</v>
      </c>
    </row>
    <row r="949" customFormat="false" ht="15" hidden="false" customHeight="false" outlineLevel="0" collapsed="false">
      <c r="A949" s="10"/>
      <c r="B949" s="10"/>
      <c r="C949" s="7"/>
      <c r="D949" s="7"/>
      <c r="E949" s="7"/>
      <c r="F949" s="7"/>
      <c r="G949" s="11"/>
      <c r="H949" s="12"/>
      <c r="I949" s="12"/>
      <c r="J949" s="12"/>
      <c r="K949" s="5"/>
      <c r="L949" s="5"/>
      <c r="M949" s="5"/>
      <c r="N949" s="7"/>
      <c r="O949" s="7"/>
      <c r="P949" s="13" t="str">
        <f aca="false">IF(C949="","",IF(ISNUMBER(SEARCH("JPY",C949)),100,10000))</f>
        <v/>
      </c>
      <c r="Q949" s="14" t="str">
        <f aca="false">IF(OR(C949="",H949="",J949=""),"",ROUND((J949-H949)*P949*IF(D949="Short",-1,1),1))</f>
        <v/>
      </c>
      <c r="R949" s="14" t="str">
        <f aca="false">IF(OR(C949="",H949="",I949=""),"",ROUND(ABS(H949-I949)*P949,1))</f>
        <v/>
      </c>
      <c r="S949" s="15" t="str">
        <f aca="false">IF(OR(R949="",G949="",K949=""),"",R949*K949*G949)</f>
        <v/>
      </c>
      <c r="T949" s="15" t="str">
        <f aca="false">IF(OR(Q949="",G949="",K949=""),"",Q949*K949*G949)</f>
        <v/>
      </c>
      <c r="U949" s="15" t="str">
        <f aca="false">IF(T949="","",T949+N(L949)-N(M949))</f>
        <v/>
      </c>
      <c r="V949" s="16" t="str">
        <f aca="false">IF(OR(U949="",N(S949)=0),"",U949/S949)</f>
        <v/>
      </c>
      <c r="W949" s="13" t="str">
        <f aca="false">IF(U949="","",COUNT($U$7:U949))</f>
        <v/>
      </c>
      <c r="X949" s="17" t="str">
        <f aca="false">IF(U949="","",DATE(YEAR(IF(B949="",A949,B949)),MONTH(IF(B949="",A949,B949)),1))</f>
        <v/>
      </c>
      <c r="Y949" s="15" t="str">
        <f aca="false">IF(U949="","",N($C$3)+SUM($U$7:U949))</f>
        <v/>
      </c>
      <c r="Z949" s="15" t="str">
        <f aca="false">IF(Y949="","",Y949-MAX(N($C$3),MAX($Y$7:Y949)))</f>
        <v/>
      </c>
      <c r="AA949" s="13" t="str">
        <f aca="false">IF(U949="","",IF(U949&gt;0,"Win",IF(U949&lt;0,"Loss","Scratch")))</f>
        <v/>
      </c>
      <c r="AB949" s="18" t="e">
        <f aca="false">IF(W949="",NA(),W949)</f>
        <v>#N/A</v>
      </c>
      <c r="AC949" s="19" t="e">
        <f aca="false">IF(W949="",NA(),Y949)</f>
        <v>#N/A</v>
      </c>
    </row>
    <row r="950" customFormat="false" ht="15" hidden="false" customHeight="false" outlineLevel="0" collapsed="false">
      <c r="A950" s="10"/>
      <c r="B950" s="10"/>
      <c r="C950" s="7"/>
      <c r="D950" s="7"/>
      <c r="E950" s="7"/>
      <c r="F950" s="7"/>
      <c r="G950" s="11"/>
      <c r="H950" s="12"/>
      <c r="I950" s="12"/>
      <c r="J950" s="12"/>
      <c r="K950" s="5"/>
      <c r="L950" s="5"/>
      <c r="M950" s="5"/>
      <c r="N950" s="7"/>
      <c r="O950" s="7"/>
      <c r="P950" s="13" t="str">
        <f aca="false">IF(C950="","",IF(ISNUMBER(SEARCH("JPY",C950)),100,10000))</f>
        <v/>
      </c>
      <c r="Q950" s="14" t="str">
        <f aca="false">IF(OR(C950="",H950="",J950=""),"",ROUND((J950-H950)*P950*IF(D950="Short",-1,1),1))</f>
        <v/>
      </c>
      <c r="R950" s="14" t="str">
        <f aca="false">IF(OR(C950="",H950="",I950=""),"",ROUND(ABS(H950-I950)*P950,1))</f>
        <v/>
      </c>
      <c r="S950" s="15" t="str">
        <f aca="false">IF(OR(R950="",G950="",K950=""),"",R950*K950*G950)</f>
        <v/>
      </c>
      <c r="T950" s="15" t="str">
        <f aca="false">IF(OR(Q950="",G950="",K950=""),"",Q950*K950*G950)</f>
        <v/>
      </c>
      <c r="U950" s="15" t="str">
        <f aca="false">IF(T950="","",T950+N(L950)-N(M950))</f>
        <v/>
      </c>
      <c r="V950" s="16" t="str">
        <f aca="false">IF(OR(U950="",N(S950)=0),"",U950/S950)</f>
        <v/>
      </c>
      <c r="W950" s="13" t="str">
        <f aca="false">IF(U950="","",COUNT($U$7:U950))</f>
        <v/>
      </c>
      <c r="X950" s="17" t="str">
        <f aca="false">IF(U950="","",DATE(YEAR(IF(B950="",A950,B950)),MONTH(IF(B950="",A950,B950)),1))</f>
        <v/>
      </c>
      <c r="Y950" s="15" t="str">
        <f aca="false">IF(U950="","",N($C$3)+SUM($U$7:U950))</f>
        <v/>
      </c>
      <c r="Z950" s="15" t="str">
        <f aca="false">IF(Y950="","",Y950-MAX(N($C$3),MAX($Y$7:Y950)))</f>
        <v/>
      </c>
      <c r="AA950" s="13" t="str">
        <f aca="false">IF(U950="","",IF(U950&gt;0,"Win",IF(U950&lt;0,"Loss","Scratch")))</f>
        <v/>
      </c>
      <c r="AB950" s="18" t="e">
        <f aca="false">IF(W950="",NA(),W950)</f>
        <v>#N/A</v>
      </c>
      <c r="AC950" s="19" t="e">
        <f aca="false">IF(W950="",NA(),Y950)</f>
        <v>#N/A</v>
      </c>
    </row>
    <row r="951" customFormat="false" ht="15" hidden="false" customHeight="false" outlineLevel="0" collapsed="false">
      <c r="A951" s="10"/>
      <c r="B951" s="10"/>
      <c r="C951" s="7"/>
      <c r="D951" s="7"/>
      <c r="E951" s="7"/>
      <c r="F951" s="7"/>
      <c r="G951" s="11"/>
      <c r="H951" s="12"/>
      <c r="I951" s="12"/>
      <c r="J951" s="12"/>
      <c r="K951" s="5"/>
      <c r="L951" s="5"/>
      <c r="M951" s="5"/>
      <c r="N951" s="7"/>
      <c r="O951" s="7"/>
      <c r="P951" s="13" t="str">
        <f aca="false">IF(C951="","",IF(ISNUMBER(SEARCH("JPY",C951)),100,10000))</f>
        <v/>
      </c>
      <c r="Q951" s="14" t="str">
        <f aca="false">IF(OR(C951="",H951="",J951=""),"",ROUND((J951-H951)*P951*IF(D951="Short",-1,1),1))</f>
        <v/>
      </c>
      <c r="R951" s="14" t="str">
        <f aca="false">IF(OR(C951="",H951="",I951=""),"",ROUND(ABS(H951-I951)*P951,1))</f>
        <v/>
      </c>
      <c r="S951" s="15" t="str">
        <f aca="false">IF(OR(R951="",G951="",K951=""),"",R951*K951*G951)</f>
        <v/>
      </c>
      <c r="T951" s="15" t="str">
        <f aca="false">IF(OR(Q951="",G951="",K951=""),"",Q951*K951*G951)</f>
        <v/>
      </c>
      <c r="U951" s="15" t="str">
        <f aca="false">IF(T951="","",T951+N(L951)-N(M951))</f>
        <v/>
      </c>
      <c r="V951" s="16" t="str">
        <f aca="false">IF(OR(U951="",N(S951)=0),"",U951/S951)</f>
        <v/>
      </c>
      <c r="W951" s="13" t="str">
        <f aca="false">IF(U951="","",COUNT($U$7:U951))</f>
        <v/>
      </c>
      <c r="X951" s="17" t="str">
        <f aca="false">IF(U951="","",DATE(YEAR(IF(B951="",A951,B951)),MONTH(IF(B951="",A951,B951)),1))</f>
        <v/>
      </c>
      <c r="Y951" s="15" t="str">
        <f aca="false">IF(U951="","",N($C$3)+SUM($U$7:U951))</f>
        <v/>
      </c>
      <c r="Z951" s="15" t="str">
        <f aca="false">IF(Y951="","",Y951-MAX(N($C$3),MAX($Y$7:Y951)))</f>
        <v/>
      </c>
      <c r="AA951" s="13" t="str">
        <f aca="false">IF(U951="","",IF(U951&gt;0,"Win",IF(U951&lt;0,"Loss","Scratch")))</f>
        <v/>
      </c>
      <c r="AB951" s="18" t="e">
        <f aca="false">IF(W951="",NA(),W951)</f>
        <v>#N/A</v>
      </c>
      <c r="AC951" s="19" t="e">
        <f aca="false">IF(W951="",NA(),Y951)</f>
        <v>#N/A</v>
      </c>
    </row>
    <row r="952" customFormat="false" ht="15" hidden="false" customHeight="false" outlineLevel="0" collapsed="false">
      <c r="A952" s="10"/>
      <c r="B952" s="10"/>
      <c r="C952" s="7"/>
      <c r="D952" s="7"/>
      <c r="E952" s="7"/>
      <c r="F952" s="7"/>
      <c r="G952" s="11"/>
      <c r="H952" s="12"/>
      <c r="I952" s="12"/>
      <c r="J952" s="12"/>
      <c r="K952" s="5"/>
      <c r="L952" s="5"/>
      <c r="M952" s="5"/>
      <c r="N952" s="7"/>
      <c r="O952" s="7"/>
      <c r="P952" s="13" t="str">
        <f aca="false">IF(C952="","",IF(ISNUMBER(SEARCH("JPY",C952)),100,10000))</f>
        <v/>
      </c>
      <c r="Q952" s="14" t="str">
        <f aca="false">IF(OR(C952="",H952="",J952=""),"",ROUND((J952-H952)*P952*IF(D952="Short",-1,1),1))</f>
        <v/>
      </c>
      <c r="R952" s="14" t="str">
        <f aca="false">IF(OR(C952="",H952="",I952=""),"",ROUND(ABS(H952-I952)*P952,1))</f>
        <v/>
      </c>
      <c r="S952" s="15" t="str">
        <f aca="false">IF(OR(R952="",G952="",K952=""),"",R952*K952*G952)</f>
        <v/>
      </c>
      <c r="T952" s="15" t="str">
        <f aca="false">IF(OR(Q952="",G952="",K952=""),"",Q952*K952*G952)</f>
        <v/>
      </c>
      <c r="U952" s="15" t="str">
        <f aca="false">IF(T952="","",T952+N(L952)-N(M952))</f>
        <v/>
      </c>
      <c r="V952" s="16" t="str">
        <f aca="false">IF(OR(U952="",N(S952)=0),"",U952/S952)</f>
        <v/>
      </c>
      <c r="W952" s="13" t="str">
        <f aca="false">IF(U952="","",COUNT($U$7:U952))</f>
        <v/>
      </c>
      <c r="X952" s="17" t="str">
        <f aca="false">IF(U952="","",DATE(YEAR(IF(B952="",A952,B952)),MONTH(IF(B952="",A952,B952)),1))</f>
        <v/>
      </c>
      <c r="Y952" s="15" t="str">
        <f aca="false">IF(U952="","",N($C$3)+SUM($U$7:U952))</f>
        <v/>
      </c>
      <c r="Z952" s="15" t="str">
        <f aca="false">IF(Y952="","",Y952-MAX(N($C$3),MAX($Y$7:Y952)))</f>
        <v/>
      </c>
      <c r="AA952" s="13" t="str">
        <f aca="false">IF(U952="","",IF(U952&gt;0,"Win",IF(U952&lt;0,"Loss","Scratch")))</f>
        <v/>
      </c>
      <c r="AB952" s="18" t="e">
        <f aca="false">IF(W952="",NA(),W952)</f>
        <v>#N/A</v>
      </c>
      <c r="AC952" s="19" t="e">
        <f aca="false">IF(W952="",NA(),Y952)</f>
        <v>#N/A</v>
      </c>
    </row>
    <row r="953" customFormat="false" ht="15" hidden="false" customHeight="false" outlineLevel="0" collapsed="false">
      <c r="A953" s="10"/>
      <c r="B953" s="10"/>
      <c r="C953" s="7"/>
      <c r="D953" s="7"/>
      <c r="E953" s="7"/>
      <c r="F953" s="7"/>
      <c r="G953" s="11"/>
      <c r="H953" s="12"/>
      <c r="I953" s="12"/>
      <c r="J953" s="12"/>
      <c r="K953" s="5"/>
      <c r="L953" s="5"/>
      <c r="M953" s="5"/>
      <c r="N953" s="7"/>
      <c r="O953" s="7"/>
      <c r="P953" s="13" t="str">
        <f aca="false">IF(C953="","",IF(ISNUMBER(SEARCH("JPY",C953)),100,10000))</f>
        <v/>
      </c>
      <c r="Q953" s="14" t="str">
        <f aca="false">IF(OR(C953="",H953="",J953=""),"",ROUND((J953-H953)*P953*IF(D953="Short",-1,1),1))</f>
        <v/>
      </c>
      <c r="R953" s="14" t="str">
        <f aca="false">IF(OR(C953="",H953="",I953=""),"",ROUND(ABS(H953-I953)*P953,1))</f>
        <v/>
      </c>
      <c r="S953" s="15" t="str">
        <f aca="false">IF(OR(R953="",G953="",K953=""),"",R953*K953*G953)</f>
        <v/>
      </c>
      <c r="T953" s="15" t="str">
        <f aca="false">IF(OR(Q953="",G953="",K953=""),"",Q953*K953*G953)</f>
        <v/>
      </c>
      <c r="U953" s="15" t="str">
        <f aca="false">IF(T953="","",T953+N(L953)-N(M953))</f>
        <v/>
      </c>
      <c r="V953" s="16" t="str">
        <f aca="false">IF(OR(U953="",N(S953)=0),"",U953/S953)</f>
        <v/>
      </c>
      <c r="W953" s="13" t="str">
        <f aca="false">IF(U953="","",COUNT($U$7:U953))</f>
        <v/>
      </c>
      <c r="X953" s="17" t="str">
        <f aca="false">IF(U953="","",DATE(YEAR(IF(B953="",A953,B953)),MONTH(IF(B953="",A953,B953)),1))</f>
        <v/>
      </c>
      <c r="Y953" s="15" t="str">
        <f aca="false">IF(U953="","",N($C$3)+SUM($U$7:U953))</f>
        <v/>
      </c>
      <c r="Z953" s="15" t="str">
        <f aca="false">IF(Y953="","",Y953-MAX(N($C$3),MAX($Y$7:Y953)))</f>
        <v/>
      </c>
      <c r="AA953" s="13" t="str">
        <f aca="false">IF(U953="","",IF(U953&gt;0,"Win",IF(U953&lt;0,"Loss","Scratch")))</f>
        <v/>
      </c>
      <c r="AB953" s="18" t="e">
        <f aca="false">IF(W953="",NA(),W953)</f>
        <v>#N/A</v>
      </c>
      <c r="AC953" s="19" t="e">
        <f aca="false">IF(W953="",NA(),Y953)</f>
        <v>#N/A</v>
      </c>
    </row>
    <row r="954" customFormat="false" ht="15" hidden="false" customHeight="false" outlineLevel="0" collapsed="false">
      <c r="A954" s="10"/>
      <c r="B954" s="10"/>
      <c r="C954" s="7"/>
      <c r="D954" s="7"/>
      <c r="E954" s="7"/>
      <c r="F954" s="7"/>
      <c r="G954" s="11"/>
      <c r="H954" s="12"/>
      <c r="I954" s="12"/>
      <c r="J954" s="12"/>
      <c r="K954" s="5"/>
      <c r="L954" s="5"/>
      <c r="M954" s="5"/>
      <c r="N954" s="7"/>
      <c r="O954" s="7"/>
      <c r="P954" s="13" t="str">
        <f aca="false">IF(C954="","",IF(ISNUMBER(SEARCH("JPY",C954)),100,10000))</f>
        <v/>
      </c>
      <c r="Q954" s="14" t="str">
        <f aca="false">IF(OR(C954="",H954="",J954=""),"",ROUND((J954-H954)*P954*IF(D954="Short",-1,1),1))</f>
        <v/>
      </c>
      <c r="R954" s="14" t="str">
        <f aca="false">IF(OR(C954="",H954="",I954=""),"",ROUND(ABS(H954-I954)*P954,1))</f>
        <v/>
      </c>
      <c r="S954" s="15" t="str">
        <f aca="false">IF(OR(R954="",G954="",K954=""),"",R954*K954*G954)</f>
        <v/>
      </c>
      <c r="T954" s="15" t="str">
        <f aca="false">IF(OR(Q954="",G954="",K954=""),"",Q954*K954*G954)</f>
        <v/>
      </c>
      <c r="U954" s="15" t="str">
        <f aca="false">IF(T954="","",T954+N(L954)-N(M954))</f>
        <v/>
      </c>
      <c r="V954" s="16" t="str">
        <f aca="false">IF(OR(U954="",N(S954)=0),"",U954/S954)</f>
        <v/>
      </c>
      <c r="W954" s="13" t="str">
        <f aca="false">IF(U954="","",COUNT($U$7:U954))</f>
        <v/>
      </c>
      <c r="X954" s="17" t="str">
        <f aca="false">IF(U954="","",DATE(YEAR(IF(B954="",A954,B954)),MONTH(IF(B954="",A954,B954)),1))</f>
        <v/>
      </c>
      <c r="Y954" s="15" t="str">
        <f aca="false">IF(U954="","",N($C$3)+SUM($U$7:U954))</f>
        <v/>
      </c>
      <c r="Z954" s="15" t="str">
        <f aca="false">IF(Y954="","",Y954-MAX(N($C$3),MAX($Y$7:Y954)))</f>
        <v/>
      </c>
      <c r="AA954" s="13" t="str">
        <f aca="false">IF(U954="","",IF(U954&gt;0,"Win",IF(U954&lt;0,"Loss","Scratch")))</f>
        <v/>
      </c>
      <c r="AB954" s="18" t="e">
        <f aca="false">IF(W954="",NA(),W954)</f>
        <v>#N/A</v>
      </c>
      <c r="AC954" s="19" t="e">
        <f aca="false">IF(W954="",NA(),Y954)</f>
        <v>#N/A</v>
      </c>
    </row>
    <row r="955" customFormat="false" ht="15" hidden="false" customHeight="false" outlineLevel="0" collapsed="false">
      <c r="A955" s="10"/>
      <c r="B955" s="10"/>
      <c r="C955" s="7"/>
      <c r="D955" s="7"/>
      <c r="E955" s="7"/>
      <c r="F955" s="7"/>
      <c r="G955" s="11"/>
      <c r="H955" s="12"/>
      <c r="I955" s="12"/>
      <c r="J955" s="12"/>
      <c r="K955" s="5"/>
      <c r="L955" s="5"/>
      <c r="M955" s="5"/>
      <c r="N955" s="7"/>
      <c r="O955" s="7"/>
      <c r="P955" s="13" t="str">
        <f aca="false">IF(C955="","",IF(ISNUMBER(SEARCH("JPY",C955)),100,10000))</f>
        <v/>
      </c>
      <c r="Q955" s="14" t="str">
        <f aca="false">IF(OR(C955="",H955="",J955=""),"",ROUND((J955-H955)*P955*IF(D955="Short",-1,1),1))</f>
        <v/>
      </c>
      <c r="R955" s="14" t="str">
        <f aca="false">IF(OR(C955="",H955="",I955=""),"",ROUND(ABS(H955-I955)*P955,1))</f>
        <v/>
      </c>
      <c r="S955" s="15" t="str">
        <f aca="false">IF(OR(R955="",G955="",K955=""),"",R955*K955*G955)</f>
        <v/>
      </c>
      <c r="T955" s="15" t="str">
        <f aca="false">IF(OR(Q955="",G955="",K955=""),"",Q955*K955*G955)</f>
        <v/>
      </c>
      <c r="U955" s="15" t="str">
        <f aca="false">IF(T955="","",T955+N(L955)-N(M955))</f>
        <v/>
      </c>
      <c r="V955" s="16" t="str">
        <f aca="false">IF(OR(U955="",N(S955)=0),"",U955/S955)</f>
        <v/>
      </c>
      <c r="W955" s="13" t="str">
        <f aca="false">IF(U955="","",COUNT($U$7:U955))</f>
        <v/>
      </c>
      <c r="X955" s="17" t="str">
        <f aca="false">IF(U955="","",DATE(YEAR(IF(B955="",A955,B955)),MONTH(IF(B955="",A955,B955)),1))</f>
        <v/>
      </c>
      <c r="Y955" s="15" t="str">
        <f aca="false">IF(U955="","",N($C$3)+SUM($U$7:U955))</f>
        <v/>
      </c>
      <c r="Z955" s="15" t="str">
        <f aca="false">IF(Y955="","",Y955-MAX(N($C$3),MAX($Y$7:Y955)))</f>
        <v/>
      </c>
      <c r="AA955" s="13" t="str">
        <f aca="false">IF(U955="","",IF(U955&gt;0,"Win",IF(U955&lt;0,"Loss","Scratch")))</f>
        <v/>
      </c>
      <c r="AB955" s="18" t="e">
        <f aca="false">IF(W955="",NA(),W955)</f>
        <v>#N/A</v>
      </c>
      <c r="AC955" s="19" t="e">
        <f aca="false">IF(W955="",NA(),Y955)</f>
        <v>#N/A</v>
      </c>
    </row>
    <row r="956" customFormat="false" ht="15" hidden="false" customHeight="false" outlineLevel="0" collapsed="false">
      <c r="A956" s="10"/>
      <c r="B956" s="10"/>
      <c r="C956" s="7"/>
      <c r="D956" s="7"/>
      <c r="E956" s="7"/>
      <c r="F956" s="7"/>
      <c r="G956" s="11"/>
      <c r="H956" s="12"/>
      <c r="I956" s="12"/>
      <c r="J956" s="12"/>
      <c r="K956" s="5"/>
      <c r="L956" s="5"/>
      <c r="M956" s="5"/>
      <c r="N956" s="7"/>
      <c r="O956" s="7"/>
      <c r="P956" s="13" t="str">
        <f aca="false">IF(C956="","",IF(ISNUMBER(SEARCH("JPY",C956)),100,10000))</f>
        <v/>
      </c>
      <c r="Q956" s="14" t="str">
        <f aca="false">IF(OR(C956="",H956="",J956=""),"",ROUND((J956-H956)*P956*IF(D956="Short",-1,1),1))</f>
        <v/>
      </c>
      <c r="R956" s="14" t="str">
        <f aca="false">IF(OR(C956="",H956="",I956=""),"",ROUND(ABS(H956-I956)*P956,1))</f>
        <v/>
      </c>
      <c r="S956" s="15" t="str">
        <f aca="false">IF(OR(R956="",G956="",K956=""),"",R956*K956*G956)</f>
        <v/>
      </c>
      <c r="T956" s="15" t="str">
        <f aca="false">IF(OR(Q956="",G956="",K956=""),"",Q956*K956*G956)</f>
        <v/>
      </c>
      <c r="U956" s="15" t="str">
        <f aca="false">IF(T956="","",T956+N(L956)-N(M956))</f>
        <v/>
      </c>
      <c r="V956" s="16" t="str">
        <f aca="false">IF(OR(U956="",N(S956)=0),"",U956/S956)</f>
        <v/>
      </c>
      <c r="W956" s="13" t="str">
        <f aca="false">IF(U956="","",COUNT($U$7:U956))</f>
        <v/>
      </c>
      <c r="X956" s="17" t="str">
        <f aca="false">IF(U956="","",DATE(YEAR(IF(B956="",A956,B956)),MONTH(IF(B956="",A956,B956)),1))</f>
        <v/>
      </c>
      <c r="Y956" s="15" t="str">
        <f aca="false">IF(U956="","",N($C$3)+SUM($U$7:U956))</f>
        <v/>
      </c>
      <c r="Z956" s="15" t="str">
        <f aca="false">IF(Y956="","",Y956-MAX(N($C$3),MAX($Y$7:Y956)))</f>
        <v/>
      </c>
      <c r="AA956" s="13" t="str">
        <f aca="false">IF(U956="","",IF(U956&gt;0,"Win",IF(U956&lt;0,"Loss","Scratch")))</f>
        <v/>
      </c>
      <c r="AB956" s="18" t="e">
        <f aca="false">IF(W956="",NA(),W956)</f>
        <v>#N/A</v>
      </c>
      <c r="AC956" s="19" t="e">
        <f aca="false">IF(W956="",NA(),Y956)</f>
        <v>#N/A</v>
      </c>
    </row>
    <row r="957" customFormat="false" ht="15" hidden="false" customHeight="false" outlineLevel="0" collapsed="false">
      <c r="A957" s="10"/>
      <c r="B957" s="10"/>
      <c r="C957" s="7"/>
      <c r="D957" s="7"/>
      <c r="E957" s="7"/>
      <c r="F957" s="7"/>
      <c r="G957" s="11"/>
      <c r="H957" s="12"/>
      <c r="I957" s="12"/>
      <c r="J957" s="12"/>
      <c r="K957" s="5"/>
      <c r="L957" s="5"/>
      <c r="M957" s="5"/>
      <c r="N957" s="7"/>
      <c r="O957" s="7"/>
      <c r="P957" s="13" t="str">
        <f aca="false">IF(C957="","",IF(ISNUMBER(SEARCH("JPY",C957)),100,10000))</f>
        <v/>
      </c>
      <c r="Q957" s="14" t="str">
        <f aca="false">IF(OR(C957="",H957="",J957=""),"",ROUND((J957-H957)*P957*IF(D957="Short",-1,1),1))</f>
        <v/>
      </c>
      <c r="R957" s="14" t="str">
        <f aca="false">IF(OR(C957="",H957="",I957=""),"",ROUND(ABS(H957-I957)*P957,1))</f>
        <v/>
      </c>
      <c r="S957" s="15" t="str">
        <f aca="false">IF(OR(R957="",G957="",K957=""),"",R957*K957*G957)</f>
        <v/>
      </c>
      <c r="T957" s="15" t="str">
        <f aca="false">IF(OR(Q957="",G957="",K957=""),"",Q957*K957*G957)</f>
        <v/>
      </c>
      <c r="U957" s="15" t="str">
        <f aca="false">IF(T957="","",T957+N(L957)-N(M957))</f>
        <v/>
      </c>
      <c r="V957" s="16" t="str">
        <f aca="false">IF(OR(U957="",N(S957)=0),"",U957/S957)</f>
        <v/>
      </c>
      <c r="W957" s="13" t="str">
        <f aca="false">IF(U957="","",COUNT($U$7:U957))</f>
        <v/>
      </c>
      <c r="X957" s="17" t="str">
        <f aca="false">IF(U957="","",DATE(YEAR(IF(B957="",A957,B957)),MONTH(IF(B957="",A957,B957)),1))</f>
        <v/>
      </c>
      <c r="Y957" s="15" t="str">
        <f aca="false">IF(U957="","",N($C$3)+SUM($U$7:U957))</f>
        <v/>
      </c>
      <c r="Z957" s="15" t="str">
        <f aca="false">IF(Y957="","",Y957-MAX(N($C$3),MAX($Y$7:Y957)))</f>
        <v/>
      </c>
      <c r="AA957" s="13" t="str">
        <f aca="false">IF(U957="","",IF(U957&gt;0,"Win",IF(U957&lt;0,"Loss","Scratch")))</f>
        <v/>
      </c>
      <c r="AB957" s="18" t="e">
        <f aca="false">IF(W957="",NA(),W957)</f>
        <v>#N/A</v>
      </c>
      <c r="AC957" s="19" t="e">
        <f aca="false">IF(W957="",NA(),Y957)</f>
        <v>#N/A</v>
      </c>
    </row>
    <row r="958" customFormat="false" ht="15" hidden="false" customHeight="false" outlineLevel="0" collapsed="false">
      <c r="A958" s="10"/>
      <c r="B958" s="10"/>
      <c r="C958" s="7"/>
      <c r="D958" s="7"/>
      <c r="E958" s="7"/>
      <c r="F958" s="7"/>
      <c r="G958" s="11"/>
      <c r="H958" s="12"/>
      <c r="I958" s="12"/>
      <c r="J958" s="12"/>
      <c r="K958" s="5"/>
      <c r="L958" s="5"/>
      <c r="M958" s="5"/>
      <c r="N958" s="7"/>
      <c r="O958" s="7"/>
      <c r="P958" s="13" t="str">
        <f aca="false">IF(C958="","",IF(ISNUMBER(SEARCH("JPY",C958)),100,10000))</f>
        <v/>
      </c>
      <c r="Q958" s="14" t="str">
        <f aca="false">IF(OR(C958="",H958="",J958=""),"",ROUND((J958-H958)*P958*IF(D958="Short",-1,1),1))</f>
        <v/>
      </c>
      <c r="R958" s="14" t="str">
        <f aca="false">IF(OR(C958="",H958="",I958=""),"",ROUND(ABS(H958-I958)*P958,1))</f>
        <v/>
      </c>
      <c r="S958" s="15" t="str">
        <f aca="false">IF(OR(R958="",G958="",K958=""),"",R958*K958*G958)</f>
        <v/>
      </c>
      <c r="T958" s="15" t="str">
        <f aca="false">IF(OR(Q958="",G958="",K958=""),"",Q958*K958*G958)</f>
        <v/>
      </c>
      <c r="U958" s="15" t="str">
        <f aca="false">IF(T958="","",T958+N(L958)-N(M958))</f>
        <v/>
      </c>
      <c r="V958" s="16" t="str">
        <f aca="false">IF(OR(U958="",N(S958)=0),"",U958/S958)</f>
        <v/>
      </c>
      <c r="W958" s="13" t="str">
        <f aca="false">IF(U958="","",COUNT($U$7:U958))</f>
        <v/>
      </c>
      <c r="X958" s="17" t="str">
        <f aca="false">IF(U958="","",DATE(YEAR(IF(B958="",A958,B958)),MONTH(IF(B958="",A958,B958)),1))</f>
        <v/>
      </c>
      <c r="Y958" s="15" t="str">
        <f aca="false">IF(U958="","",N($C$3)+SUM($U$7:U958))</f>
        <v/>
      </c>
      <c r="Z958" s="15" t="str">
        <f aca="false">IF(Y958="","",Y958-MAX(N($C$3),MAX($Y$7:Y958)))</f>
        <v/>
      </c>
      <c r="AA958" s="13" t="str">
        <f aca="false">IF(U958="","",IF(U958&gt;0,"Win",IF(U958&lt;0,"Loss","Scratch")))</f>
        <v/>
      </c>
      <c r="AB958" s="18" t="e">
        <f aca="false">IF(W958="",NA(),W958)</f>
        <v>#N/A</v>
      </c>
      <c r="AC958" s="19" t="e">
        <f aca="false">IF(W958="",NA(),Y958)</f>
        <v>#N/A</v>
      </c>
    </row>
    <row r="959" customFormat="false" ht="15" hidden="false" customHeight="false" outlineLevel="0" collapsed="false">
      <c r="A959" s="10"/>
      <c r="B959" s="10"/>
      <c r="C959" s="7"/>
      <c r="D959" s="7"/>
      <c r="E959" s="7"/>
      <c r="F959" s="7"/>
      <c r="G959" s="11"/>
      <c r="H959" s="12"/>
      <c r="I959" s="12"/>
      <c r="J959" s="12"/>
      <c r="K959" s="5"/>
      <c r="L959" s="5"/>
      <c r="M959" s="5"/>
      <c r="N959" s="7"/>
      <c r="O959" s="7"/>
      <c r="P959" s="13" t="str">
        <f aca="false">IF(C959="","",IF(ISNUMBER(SEARCH("JPY",C959)),100,10000))</f>
        <v/>
      </c>
      <c r="Q959" s="14" t="str">
        <f aca="false">IF(OR(C959="",H959="",J959=""),"",ROUND((J959-H959)*P959*IF(D959="Short",-1,1),1))</f>
        <v/>
      </c>
      <c r="R959" s="14" t="str">
        <f aca="false">IF(OR(C959="",H959="",I959=""),"",ROUND(ABS(H959-I959)*P959,1))</f>
        <v/>
      </c>
      <c r="S959" s="15" t="str">
        <f aca="false">IF(OR(R959="",G959="",K959=""),"",R959*K959*G959)</f>
        <v/>
      </c>
      <c r="T959" s="15" t="str">
        <f aca="false">IF(OR(Q959="",G959="",K959=""),"",Q959*K959*G959)</f>
        <v/>
      </c>
      <c r="U959" s="15" t="str">
        <f aca="false">IF(T959="","",T959+N(L959)-N(M959))</f>
        <v/>
      </c>
      <c r="V959" s="16" t="str">
        <f aca="false">IF(OR(U959="",N(S959)=0),"",U959/S959)</f>
        <v/>
      </c>
      <c r="W959" s="13" t="str">
        <f aca="false">IF(U959="","",COUNT($U$7:U959))</f>
        <v/>
      </c>
      <c r="X959" s="17" t="str">
        <f aca="false">IF(U959="","",DATE(YEAR(IF(B959="",A959,B959)),MONTH(IF(B959="",A959,B959)),1))</f>
        <v/>
      </c>
      <c r="Y959" s="15" t="str">
        <f aca="false">IF(U959="","",N($C$3)+SUM($U$7:U959))</f>
        <v/>
      </c>
      <c r="Z959" s="15" t="str">
        <f aca="false">IF(Y959="","",Y959-MAX(N($C$3),MAX($Y$7:Y959)))</f>
        <v/>
      </c>
      <c r="AA959" s="13" t="str">
        <f aca="false">IF(U959="","",IF(U959&gt;0,"Win",IF(U959&lt;0,"Loss","Scratch")))</f>
        <v/>
      </c>
      <c r="AB959" s="18" t="e">
        <f aca="false">IF(W959="",NA(),W959)</f>
        <v>#N/A</v>
      </c>
      <c r="AC959" s="19" t="e">
        <f aca="false">IF(W959="",NA(),Y959)</f>
        <v>#N/A</v>
      </c>
    </row>
    <row r="960" customFormat="false" ht="15" hidden="false" customHeight="false" outlineLevel="0" collapsed="false">
      <c r="A960" s="10"/>
      <c r="B960" s="10"/>
      <c r="C960" s="7"/>
      <c r="D960" s="7"/>
      <c r="E960" s="7"/>
      <c r="F960" s="7"/>
      <c r="G960" s="11"/>
      <c r="H960" s="12"/>
      <c r="I960" s="12"/>
      <c r="J960" s="12"/>
      <c r="K960" s="5"/>
      <c r="L960" s="5"/>
      <c r="M960" s="5"/>
      <c r="N960" s="7"/>
      <c r="O960" s="7"/>
      <c r="P960" s="13" t="str">
        <f aca="false">IF(C960="","",IF(ISNUMBER(SEARCH("JPY",C960)),100,10000))</f>
        <v/>
      </c>
      <c r="Q960" s="14" t="str">
        <f aca="false">IF(OR(C960="",H960="",J960=""),"",ROUND((J960-H960)*P960*IF(D960="Short",-1,1),1))</f>
        <v/>
      </c>
      <c r="R960" s="14" t="str">
        <f aca="false">IF(OR(C960="",H960="",I960=""),"",ROUND(ABS(H960-I960)*P960,1))</f>
        <v/>
      </c>
      <c r="S960" s="15" t="str">
        <f aca="false">IF(OR(R960="",G960="",K960=""),"",R960*K960*G960)</f>
        <v/>
      </c>
      <c r="T960" s="15" t="str">
        <f aca="false">IF(OR(Q960="",G960="",K960=""),"",Q960*K960*G960)</f>
        <v/>
      </c>
      <c r="U960" s="15" t="str">
        <f aca="false">IF(T960="","",T960+N(L960)-N(M960))</f>
        <v/>
      </c>
      <c r="V960" s="16" t="str">
        <f aca="false">IF(OR(U960="",N(S960)=0),"",U960/S960)</f>
        <v/>
      </c>
      <c r="W960" s="13" t="str">
        <f aca="false">IF(U960="","",COUNT($U$7:U960))</f>
        <v/>
      </c>
      <c r="X960" s="17" t="str">
        <f aca="false">IF(U960="","",DATE(YEAR(IF(B960="",A960,B960)),MONTH(IF(B960="",A960,B960)),1))</f>
        <v/>
      </c>
      <c r="Y960" s="15" t="str">
        <f aca="false">IF(U960="","",N($C$3)+SUM($U$7:U960))</f>
        <v/>
      </c>
      <c r="Z960" s="15" t="str">
        <f aca="false">IF(Y960="","",Y960-MAX(N($C$3),MAX($Y$7:Y960)))</f>
        <v/>
      </c>
      <c r="AA960" s="13" t="str">
        <f aca="false">IF(U960="","",IF(U960&gt;0,"Win",IF(U960&lt;0,"Loss","Scratch")))</f>
        <v/>
      </c>
      <c r="AB960" s="18" t="e">
        <f aca="false">IF(W960="",NA(),W960)</f>
        <v>#N/A</v>
      </c>
      <c r="AC960" s="19" t="e">
        <f aca="false">IF(W960="",NA(),Y960)</f>
        <v>#N/A</v>
      </c>
    </row>
    <row r="961" customFormat="false" ht="15" hidden="false" customHeight="false" outlineLevel="0" collapsed="false">
      <c r="A961" s="10"/>
      <c r="B961" s="10"/>
      <c r="C961" s="7"/>
      <c r="D961" s="7"/>
      <c r="E961" s="7"/>
      <c r="F961" s="7"/>
      <c r="G961" s="11"/>
      <c r="H961" s="12"/>
      <c r="I961" s="12"/>
      <c r="J961" s="12"/>
      <c r="K961" s="5"/>
      <c r="L961" s="5"/>
      <c r="M961" s="5"/>
      <c r="N961" s="7"/>
      <c r="O961" s="7"/>
      <c r="P961" s="13" t="str">
        <f aca="false">IF(C961="","",IF(ISNUMBER(SEARCH("JPY",C961)),100,10000))</f>
        <v/>
      </c>
      <c r="Q961" s="14" t="str">
        <f aca="false">IF(OR(C961="",H961="",J961=""),"",ROUND((J961-H961)*P961*IF(D961="Short",-1,1),1))</f>
        <v/>
      </c>
      <c r="R961" s="14" t="str">
        <f aca="false">IF(OR(C961="",H961="",I961=""),"",ROUND(ABS(H961-I961)*P961,1))</f>
        <v/>
      </c>
      <c r="S961" s="15" t="str">
        <f aca="false">IF(OR(R961="",G961="",K961=""),"",R961*K961*G961)</f>
        <v/>
      </c>
      <c r="T961" s="15" t="str">
        <f aca="false">IF(OR(Q961="",G961="",K961=""),"",Q961*K961*G961)</f>
        <v/>
      </c>
      <c r="U961" s="15" t="str">
        <f aca="false">IF(T961="","",T961+N(L961)-N(M961))</f>
        <v/>
      </c>
      <c r="V961" s="16" t="str">
        <f aca="false">IF(OR(U961="",N(S961)=0),"",U961/S961)</f>
        <v/>
      </c>
      <c r="W961" s="13" t="str">
        <f aca="false">IF(U961="","",COUNT($U$7:U961))</f>
        <v/>
      </c>
      <c r="X961" s="17" t="str">
        <f aca="false">IF(U961="","",DATE(YEAR(IF(B961="",A961,B961)),MONTH(IF(B961="",A961,B961)),1))</f>
        <v/>
      </c>
      <c r="Y961" s="15" t="str">
        <f aca="false">IF(U961="","",N($C$3)+SUM($U$7:U961))</f>
        <v/>
      </c>
      <c r="Z961" s="15" t="str">
        <f aca="false">IF(Y961="","",Y961-MAX(N($C$3),MAX($Y$7:Y961)))</f>
        <v/>
      </c>
      <c r="AA961" s="13" t="str">
        <f aca="false">IF(U961="","",IF(U961&gt;0,"Win",IF(U961&lt;0,"Loss","Scratch")))</f>
        <v/>
      </c>
      <c r="AB961" s="18" t="e">
        <f aca="false">IF(W961="",NA(),W961)</f>
        <v>#N/A</v>
      </c>
      <c r="AC961" s="19" t="e">
        <f aca="false">IF(W961="",NA(),Y961)</f>
        <v>#N/A</v>
      </c>
    </row>
    <row r="962" customFormat="false" ht="15" hidden="false" customHeight="false" outlineLevel="0" collapsed="false">
      <c r="A962" s="10"/>
      <c r="B962" s="10"/>
      <c r="C962" s="7"/>
      <c r="D962" s="7"/>
      <c r="E962" s="7"/>
      <c r="F962" s="7"/>
      <c r="G962" s="11"/>
      <c r="H962" s="12"/>
      <c r="I962" s="12"/>
      <c r="J962" s="12"/>
      <c r="K962" s="5"/>
      <c r="L962" s="5"/>
      <c r="M962" s="5"/>
      <c r="N962" s="7"/>
      <c r="O962" s="7"/>
      <c r="P962" s="13" t="str">
        <f aca="false">IF(C962="","",IF(ISNUMBER(SEARCH("JPY",C962)),100,10000))</f>
        <v/>
      </c>
      <c r="Q962" s="14" t="str">
        <f aca="false">IF(OR(C962="",H962="",J962=""),"",ROUND((J962-H962)*P962*IF(D962="Short",-1,1),1))</f>
        <v/>
      </c>
      <c r="R962" s="14" t="str">
        <f aca="false">IF(OR(C962="",H962="",I962=""),"",ROUND(ABS(H962-I962)*P962,1))</f>
        <v/>
      </c>
      <c r="S962" s="15" t="str">
        <f aca="false">IF(OR(R962="",G962="",K962=""),"",R962*K962*G962)</f>
        <v/>
      </c>
      <c r="T962" s="15" t="str">
        <f aca="false">IF(OR(Q962="",G962="",K962=""),"",Q962*K962*G962)</f>
        <v/>
      </c>
      <c r="U962" s="15" t="str">
        <f aca="false">IF(T962="","",T962+N(L962)-N(M962))</f>
        <v/>
      </c>
      <c r="V962" s="16" t="str">
        <f aca="false">IF(OR(U962="",N(S962)=0),"",U962/S962)</f>
        <v/>
      </c>
      <c r="W962" s="13" t="str">
        <f aca="false">IF(U962="","",COUNT($U$7:U962))</f>
        <v/>
      </c>
      <c r="X962" s="17" t="str">
        <f aca="false">IF(U962="","",DATE(YEAR(IF(B962="",A962,B962)),MONTH(IF(B962="",A962,B962)),1))</f>
        <v/>
      </c>
      <c r="Y962" s="15" t="str">
        <f aca="false">IF(U962="","",N($C$3)+SUM($U$7:U962))</f>
        <v/>
      </c>
      <c r="Z962" s="15" t="str">
        <f aca="false">IF(Y962="","",Y962-MAX(N($C$3),MAX($Y$7:Y962)))</f>
        <v/>
      </c>
      <c r="AA962" s="13" t="str">
        <f aca="false">IF(U962="","",IF(U962&gt;0,"Win",IF(U962&lt;0,"Loss","Scratch")))</f>
        <v/>
      </c>
      <c r="AB962" s="18" t="e">
        <f aca="false">IF(W962="",NA(),W962)</f>
        <v>#N/A</v>
      </c>
      <c r="AC962" s="19" t="e">
        <f aca="false">IF(W962="",NA(),Y962)</f>
        <v>#N/A</v>
      </c>
    </row>
    <row r="963" customFormat="false" ht="15" hidden="false" customHeight="false" outlineLevel="0" collapsed="false">
      <c r="A963" s="10"/>
      <c r="B963" s="10"/>
      <c r="C963" s="7"/>
      <c r="D963" s="7"/>
      <c r="E963" s="7"/>
      <c r="F963" s="7"/>
      <c r="G963" s="11"/>
      <c r="H963" s="12"/>
      <c r="I963" s="12"/>
      <c r="J963" s="12"/>
      <c r="K963" s="5"/>
      <c r="L963" s="5"/>
      <c r="M963" s="5"/>
      <c r="N963" s="7"/>
      <c r="O963" s="7"/>
      <c r="P963" s="13" t="str">
        <f aca="false">IF(C963="","",IF(ISNUMBER(SEARCH("JPY",C963)),100,10000))</f>
        <v/>
      </c>
      <c r="Q963" s="14" t="str">
        <f aca="false">IF(OR(C963="",H963="",J963=""),"",ROUND((J963-H963)*P963*IF(D963="Short",-1,1),1))</f>
        <v/>
      </c>
      <c r="R963" s="14" t="str">
        <f aca="false">IF(OR(C963="",H963="",I963=""),"",ROUND(ABS(H963-I963)*P963,1))</f>
        <v/>
      </c>
      <c r="S963" s="15" t="str">
        <f aca="false">IF(OR(R963="",G963="",K963=""),"",R963*K963*G963)</f>
        <v/>
      </c>
      <c r="T963" s="15" t="str">
        <f aca="false">IF(OR(Q963="",G963="",K963=""),"",Q963*K963*G963)</f>
        <v/>
      </c>
      <c r="U963" s="15" t="str">
        <f aca="false">IF(T963="","",T963+N(L963)-N(M963))</f>
        <v/>
      </c>
      <c r="V963" s="16" t="str">
        <f aca="false">IF(OR(U963="",N(S963)=0),"",U963/S963)</f>
        <v/>
      </c>
      <c r="W963" s="13" t="str">
        <f aca="false">IF(U963="","",COUNT($U$7:U963))</f>
        <v/>
      </c>
      <c r="X963" s="17" t="str">
        <f aca="false">IF(U963="","",DATE(YEAR(IF(B963="",A963,B963)),MONTH(IF(B963="",A963,B963)),1))</f>
        <v/>
      </c>
      <c r="Y963" s="15" t="str">
        <f aca="false">IF(U963="","",N($C$3)+SUM($U$7:U963))</f>
        <v/>
      </c>
      <c r="Z963" s="15" t="str">
        <f aca="false">IF(Y963="","",Y963-MAX(N($C$3),MAX($Y$7:Y963)))</f>
        <v/>
      </c>
      <c r="AA963" s="13" t="str">
        <f aca="false">IF(U963="","",IF(U963&gt;0,"Win",IF(U963&lt;0,"Loss","Scratch")))</f>
        <v/>
      </c>
      <c r="AB963" s="18" t="e">
        <f aca="false">IF(W963="",NA(),W963)</f>
        <v>#N/A</v>
      </c>
      <c r="AC963" s="19" t="e">
        <f aca="false">IF(W963="",NA(),Y963)</f>
        <v>#N/A</v>
      </c>
    </row>
    <row r="964" customFormat="false" ht="15" hidden="false" customHeight="false" outlineLevel="0" collapsed="false">
      <c r="A964" s="10"/>
      <c r="B964" s="10"/>
      <c r="C964" s="7"/>
      <c r="D964" s="7"/>
      <c r="E964" s="7"/>
      <c r="F964" s="7"/>
      <c r="G964" s="11"/>
      <c r="H964" s="12"/>
      <c r="I964" s="12"/>
      <c r="J964" s="12"/>
      <c r="K964" s="5"/>
      <c r="L964" s="5"/>
      <c r="M964" s="5"/>
      <c r="N964" s="7"/>
      <c r="O964" s="7"/>
      <c r="P964" s="13" t="str">
        <f aca="false">IF(C964="","",IF(ISNUMBER(SEARCH("JPY",C964)),100,10000))</f>
        <v/>
      </c>
      <c r="Q964" s="14" t="str">
        <f aca="false">IF(OR(C964="",H964="",J964=""),"",ROUND((J964-H964)*P964*IF(D964="Short",-1,1),1))</f>
        <v/>
      </c>
      <c r="R964" s="14" t="str">
        <f aca="false">IF(OR(C964="",H964="",I964=""),"",ROUND(ABS(H964-I964)*P964,1))</f>
        <v/>
      </c>
      <c r="S964" s="15" t="str">
        <f aca="false">IF(OR(R964="",G964="",K964=""),"",R964*K964*G964)</f>
        <v/>
      </c>
      <c r="T964" s="15" t="str">
        <f aca="false">IF(OR(Q964="",G964="",K964=""),"",Q964*K964*G964)</f>
        <v/>
      </c>
      <c r="U964" s="15" t="str">
        <f aca="false">IF(T964="","",T964+N(L964)-N(M964))</f>
        <v/>
      </c>
      <c r="V964" s="16" t="str">
        <f aca="false">IF(OR(U964="",N(S964)=0),"",U964/S964)</f>
        <v/>
      </c>
      <c r="W964" s="13" t="str">
        <f aca="false">IF(U964="","",COUNT($U$7:U964))</f>
        <v/>
      </c>
      <c r="X964" s="17" t="str">
        <f aca="false">IF(U964="","",DATE(YEAR(IF(B964="",A964,B964)),MONTH(IF(B964="",A964,B964)),1))</f>
        <v/>
      </c>
      <c r="Y964" s="15" t="str">
        <f aca="false">IF(U964="","",N($C$3)+SUM($U$7:U964))</f>
        <v/>
      </c>
      <c r="Z964" s="15" t="str">
        <f aca="false">IF(Y964="","",Y964-MAX(N($C$3),MAX($Y$7:Y964)))</f>
        <v/>
      </c>
      <c r="AA964" s="13" t="str">
        <f aca="false">IF(U964="","",IF(U964&gt;0,"Win",IF(U964&lt;0,"Loss","Scratch")))</f>
        <v/>
      </c>
      <c r="AB964" s="18" t="e">
        <f aca="false">IF(W964="",NA(),W964)</f>
        <v>#N/A</v>
      </c>
      <c r="AC964" s="19" t="e">
        <f aca="false">IF(W964="",NA(),Y964)</f>
        <v>#N/A</v>
      </c>
    </row>
    <row r="965" customFormat="false" ht="15" hidden="false" customHeight="false" outlineLevel="0" collapsed="false">
      <c r="A965" s="10"/>
      <c r="B965" s="10"/>
      <c r="C965" s="7"/>
      <c r="D965" s="7"/>
      <c r="E965" s="7"/>
      <c r="F965" s="7"/>
      <c r="G965" s="11"/>
      <c r="H965" s="12"/>
      <c r="I965" s="12"/>
      <c r="J965" s="12"/>
      <c r="K965" s="5"/>
      <c r="L965" s="5"/>
      <c r="M965" s="5"/>
      <c r="N965" s="7"/>
      <c r="O965" s="7"/>
      <c r="P965" s="13" t="str">
        <f aca="false">IF(C965="","",IF(ISNUMBER(SEARCH("JPY",C965)),100,10000))</f>
        <v/>
      </c>
      <c r="Q965" s="14" t="str">
        <f aca="false">IF(OR(C965="",H965="",J965=""),"",ROUND((J965-H965)*P965*IF(D965="Short",-1,1),1))</f>
        <v/>
      </c>
      <c r="R965" s="14" t="str">
        <f aca="false">IF(OR(C965="",H965="",I965=""),"",ROUND(ABS(H965-I965)*P965,1))</f>
        <v/>
      </c>
      <c r="S965" s="15" t="str">
        <f aca="false">IF(OR(R965="",G965="",K965=""),"",R965*K965*G965)</f>
        <v/>
      </c>
      <c r="T965" s="15" t="str">
        <f aca="false">IF(OR(Q965="",G965="",K965=""),"",Q965*K965*G965)</f>
        <v/>
      </c>
      <c r="U965" s="15" t="str">
        <f aca="false">IF(T965="","",T965+N(L965)-N(M965))</f>
        <v/>
      </c>
      <c r="V965" s="16" t="str">
        <f aca="false">IF(OR(U965="",N(S965)=0),"",U965/S965)</f>
        <v/>
      </c>
      <c r="W965" s="13" t="str">
        <f aca="false">IF(U965="","",COUNT($U$7:U965))</f>
        <v/>
      </c>
      <c r="X965" s="17" t="str">
        <f aca="false">IF(U965="","",DATE(YEAR(IF(B965="",A965,B965)),MONTH(IF(B965="",A965,B965)),1))</f>
        <v/>
      </c>
      <c r="Y965" s="15" t="str">
        <f aca="false">IF(U965="","",N($C$3)+SUM($U$7:U965))</f>
        <v/>
      </c>
      <c r="Z965" s="15" t="str">
        <f aca="false">IF(Y965="","",Y965-MAX(N($C$3),MAX($Y$7:Y965)))</f>
        <v/>
      </c>
      <c r="AA965" s="13" t="str">
        <f aca="false">IF(U965="","",IF(U965&gt;0,"Win",IF(U965&lt;0,"Loss","Scratch")))</f>
        <v/>
      </c>
      <c r="AB965" s="18" t="e">
        <f aca="false">IF(W965="",NA(),W965)</f>
        <v>#N/A</v>
      </c>
      <c r="AC965" s="19" t="e">
        <f aca="false">IF(W965="",NA(),Y965)</f>
        <v>#N/A</v>
      </c>
    </row>
    <row r="966" customFormat="false" ht="15" hidden="false" customHeight="false" outlineLevel="0" collapsed="false">
      <c r="A966" s="10"/>
      <c r="B966" s="10"/>
      <c r="C966" s="7"/>
      <c r="D966" s="7"/>
      <c r="E966" s="7"/>
      <c r="F966" s="7"/>
      <c r="G966" s="11"/>
      <c r="H966" s="12"/>
      <c r="I966" s="12"/>
      <c r="J966" s="12"/>
      <c r="K966" s="5"/>
      <c r="L966" s="5"/>
      <c r="M966" s="5"/>
      <c r="N966" s="7"/>
      <c r="O966" s="7"/>
      <c r="P966" s="13" t="str">
        <f aca="false">IF(C966="","",IF(ISNUMBER(SEARCH("JPY",C966)),100,10000))</f>
        <v/>
      </c>
      <c r="Q966" s="14" t="str">
        <f aca="false">IF(OR(C966="",H966="",J966=""),"",ROUND((J966-H966)*P966*IF(D966="Short",-1,1),1))</f>
        <v/>
      </c>
      <c r="R966" s="14" t="str">
        <f aca="false">IF(OR(C966="",H966="",I966=""),"",ROUND(ABS(H966-I966)*P966,1))</f>
        <v/>
      </c>
      <c r="S966" s="15" t="str">
        <f aca="false">IF(OR(R966="",G966="",K966=""),"",R966*K966*G966)</f>
        <v/>
      </c>
      <c r="T966" s="15" t="str">
        <f aca="false">IF(OR(Q966="",G966="",K966=""),"",Q966*K966*G966)</f>
        <v/>
      </c>
      <c r="U966" s="15" t="str">
        <f aca="false">IF(T966="","",T966+N(L966)-N(M966))</f>
        <v/>
      </c>
      <c r="V966" s="16" t="str">
        <f aca="false">IF(OR(U966="",N(S966)=0),"",U966/S966)</f>
        <v/>
      </c>
      <c r="W966" s="13" t="str">
        <f aca="false">IF(U966="","",COUNT($U$7:U966))</f>
        <v/>
      </c>
      <c r="X966" s="17" t="str">
        <f aca="false">IF(U966="","",DATE(YEAR(IF(B966="",A966,B966)),MONTH(IF(B966="",A966,B966)),1))</f>
        <v/>
      </c>
      <c r="Y966" s="15" t="str">
        <f aca="false">IF(U966="","",N($C$3)+SUM($U$7:U966))</f>
        <v/>
      </c>
      <c r="Z966" s="15" t="str">
        <f aca="false">IF(Y966="","",Y966-MAX(N($C$3),MAX($Y$7:Y966)))</f>
        <v/>
      </c>
      <c r="AA966" s="13" t="str">
        <f aca="false">IF(U966="","",IF(U966&gt;0,"Win",IF(U966&lt;0,"Loss","Scratch")))</f>
        <v/>
      </c>
      <c r="AB966" s="18" t="e">
        <f aca="false">IF(W966="",NA(),W966)</f>
        <v>#N/A</v>
      </c>
      <c r="AC966" s="19" t="e">
        <f aca="false">IF(W966="",NA(),Y966)</f>
        <v>#N/A</v>
      </c>
    </row>
    <row r="967" customFormat="false" ht="15" hidden="false" customHeight="false" outlineLevel="0" collapsed="false">
      <c r="A967" s="10"/>
      <c r="B967" s="10"/>
      <c r="C967" s="7"/>
      <c r="D967" s="7"/>
      <c r="E967" s="7"/>
      <c r="F967" s="7"/>
      <c r="G967" s="11"/>
      <c r="H967" s="12"/>
      <c r="I967" s="12"/>
      <c r="J967" s="12"/>
      <c r="K967" s="5"/>
      <c r="L967" s="5"/>
      <c r="M967" s="5"/>
      <c r="N967" s="7"/>
      <c r="O967" s="7"/>
      <c r="P967" s="13" t="str">
        <f aca="false">IF(C967="","",IF(ISNUMBER(SEARCH("JPY",C967)),100,10000))</f>
        <v/>
      </c>
      <c r="Q967" s="14" t="str">
        <f aca="false">IF(OR(C967="",H967="",J967=""),"",ROUND((J967-H967)*P967*IF(D967="Short",-1,1),1))</f>
        <v/>
      </c>
      <c r="R967" s="14" t="str">
        <f aca="false">IF(OR(C967="",H967="",I967=""),"",ROUND(ABS(H967-I967)*P967,1))</f>
        <v/>
      </c>
      <c r="S967" s="15" t="str">
        <f aca="false">IF(OR(R967="",G967="",K967=""),"",R967*K967*G967)</f>
        <v/>
      </c>
      <c r="T967" s="15" t="str">
        <f aca="false">IF(OR(Q967="",G967="",K967=""),"",Q967*K967*G967)</f>
        <v/>
      </c>
      <c r="U967" s="15" t="str">
        <f aca="false">IF(T967="","",T967+N(L967)-N(M967))</f>
        <v/>
      </c>
      <c r="V967" s="16" t="str">
        <f aca="false">IF(OR(U967="",N(S967)=0),"",U967/S967)</f>
        <v/>
      </c>
      <c r="W967" s="13" t="str">
        <f aca="false">IF(U967="","",COUNT($U$7:U967))</f>
        <v/>
      </c>
      <c r="X967" s="17" t="str">
        <f aca="false">IF(U967="","",DATE(YEAR(IF(B967="",A967,B967)),MONTH(IF(B967="",A967,B967)),1))</f>
        <v/>
      </c>
      <c r="Y967" s="15" t="str">
        <f aca="false">IF(U967="","",N($C$3)+SUM($U$7:U967))</f>
        <v/>
      </c>
      <c r="Z967" s="15" t="str">
        <f aca="false">IF(Y967="","",Y967-MAX(N($C$3),MAX($Y$7:Y967)))</f>
        <v/>
      </c>
      <c r="AA967" s="13" t="str">
        <f aca="false">IF(U967="","",IF(U967&gt;0,"Win",IF(U967&lt;0,"Loss","Scratch")))</f>
        <v/>
      </c>
      <c r="AB967" s="18" t="e">
        <f aca="false">IF(W967="",NA(),W967)</f>
        <v>#N/A</v>
      </c>
      <c r="AC967" s="19" t="e">
        <f aca="false">IF(W967="",NA(),Y967)</f>
        <v>#N/A</v>
      </c>
    </row>
    <row r="968" customFormat="false" ht="15" hidden="false" customHeight="false" outlineLevel="0" collapsed="false">
      <c r="A968" s="10"/>
      <c r="B968" s="10"/>
      <c r="C968" s="7"/>
      <c r="D968" s="7"/>
      <c r="E968" s="7"/>
      <c r="F968" s="7"/>
      <c r="G968" s="11"/>
      <c r="H968" s="12"/>
      <c r="I968" s="12"/>
      <c r="J968" s="12"/>
      <c r="K968" s="5"/>
      <c r="L968" s="5"/>
      <c r="M968" s="5"/>
      <c r="N968" s="7"/>
      <c r="O968" s="7"/>
      <c r="P968" s="13" t="str">
        <f aca="false">IF(C968="","",IF(ISNUMBER(SEARCH("JPY",C968)),100,10000))</f>
        <v/>
      </c>
      <c r="Q968" s="14" t="str">
        <f aca="false">IF(OR(C968="",H968="",J968=""),"",ROUND((J968-H968)*P968*IF(D968="Short",-1,1),1))</f>
        <v/>
      </c>
      <c r="R968" s="14" t="str">
        <f aca="false">IF(OR(C968="",H968="",I968=""),"",ROUND(ABS(H968-I968)*P968,1))</f>
        <v/>
      </c>
      <c r="S968" s="15" t="str">
        <f aca="false">IF(OR(R968="",G968="",K968=""),"",R968*K968*G968)</f>
        <v/>
      </c>
      <c r="T968" s="15" t="str">
        <f aca="false">IF(OR(Q968="",G968="",K968=""),"",Q968*K968*G968)</f>
        <v/>
      </c>
      <c r="U968" s="15" t="str">
        <f aca="false">IF(T968="","",T968+N(L968)-N(M968))</f>
        <v/>
      </c>
      <c r="V968" s="16" t="str">
        <f aca="false">IF(OR(U968="",N(S968)=0),"",U968/S968)</f>
        <v/>
      </c>
      <c r="W968" s="13" t="str">
        <f aca="false">IF(U968="","",COUNT($U$7:U968))</f>
        <v/>
      </c>
      <c r="X968" s="17" t="str">
        <f aca="false">IF(U968="","",DATE(YEAR(IF(B968="",A968,B968)),MONTH(IF(B968="",A968,B968)),1))</f>
        <v/>
      </c>
      <c r="Y968" s="15" t="str">
        <f aca="false">IF(U968="","",N($C$3)+SUM($U$7:U968))</f>
        <v/>
      </c>
      <c r="Z968" s="15" t="str">
        <f aca="false">IF(Y968="","",Y968-MAX(N($C$3),MAX($Y$7:Y968)))</f>
        <v/>
      </c>
      <c r="AA968" s="13" t="str">
        <f aca="false">IF(U968="","",IF(U968&gt;0,"Win",IF(U968&lt;0,"Loss","Scratch")))</f>
        <v/>
      </c>
      <c r="AB968" s="18" t="e">
        <f aca="false">IF(W968="",NA(),W968)</f>
        <v>#N/A</v>
      </c>
      <c r="AC968" s="19" t="e">
        <f aca="false">IF(W968="",NA(),Y968)</f>
        <v>#N/A</v>
      </c>
    </row>
    <row r="969" customFormat="false" ht="15" hidden="false" customHeight="false" outlineLevel="0" collapsed="false">
      <c r="A969" s="10"/>
      <c r="B969" s="10"/>
      <c r="C969" s="7"/>
      <c r="D969" s="7"/>
      <c r="E969" s="7"/>
      <c r="F969" s="7"/>
      <c r="G969" s="11"/>
      <c r="H969" s="12"/>
      <c r="I969" s="12"/>
      <c r="J969" s="12"/>
      <c r="K969" s="5"/>
      <c r="L969" s="5"/>
      <c r="M969" s="5"/>
      <c r="N969" s="7"/>
      <c r="O969" s="7"/>
      <c r="P969" s="13" t="str">
        <f aca="false">IF(C969="","",IF(ISNUMBER(SEARCH("JPY",C969)),100,10000))</f>
        <v/>
      </c>
      <c r="Q969" s="14" t="str">
        <f aca="false">IF(OR(C969="",H969="",J969=""),"",ROUND((J969-H969)*P969*IF(D969="Short",-1,1),1))</f>
        <v/>
      </c>
      <c r="R969" s="14" t="str">
        <f aca="false">IF(OR(C969="",H969="",I969=""),"",ROUND(ABS(H969-I969)*P969,1))</f>
        <v/>
      </c>
      <c r="S969" s="15" t="str">
        <f aca="false">IF(OR(R969="",G969="",K969=""),"",R969*K969*G969)</f>
        <v/>
      </c>
      <c r="T969" s="15" t="str">
        <f aca="false">IF(OR(Q969="",G969="",K969=""),"",Q969*K969*G969)</f>
        <v/>
      </c>
      <c r="U969" s="15" t="str">
        <f aca="false">IF(T969="","",T969+N(L969)-N(M969))</f>
        <v/>
      </c>
      <c r="V969" s="16" t="str">
        <f aca="false">IF(OR(U969="",N(S969)=0),"",U969/S969)</f>
        <v/>
      </c>
      <c r="W969" s="13" t="str">
        <f aca="false">IF(U969="","",COUNT($U$7:U969))</f>
        <v/>
      </c>
      <c r="X969" s="17" t="str">
        <f aca="false">IF(U969="","",DATE(YEAR(IF(B969="",A969,B969)),MONTH(IF(B969="",A969,B969)),1))</f>
        <v/>
      </c>
      <c r="Y969" s="15" t="str">
        <f aca="false">IF(U969="","",N($C$3)+SUM($U$7:U969))</f>
        <v/>
      </c>
      <c r="Z969" s="15" t="str">
        <f aca="false">IF(Y969="","",Y969-MAX(N($C$3),MAX($Y$7:Y969)))</f>
        <v/>
      </c>
      <c r="AA969" s="13" t="str">
        <f aca="false">IF(U969="","",IF(U969&gt;0,"Win",IF(U969&lt;0,"Loss","Scratch")))</f>
        <v/>
      </c>
      <c r="AB969" s="18" t="e">
        <f aca="false">IF(W969="",NA(),W969)</f>
        <v>#N/A</v>
      </c>
      <c r="AC969" s="19" t="e">
        <f aca="false">IF(W969="",NA(),Y969)</f>
        <v>#N/A</v>
      </c>
    </row>
    <row r="970" customFormat="false" ht="15" hidden="false" customHeight="false" outlineLevel="0" collapsed="false">
      <c r="A970" s="10"/>
      <c r="B970" s="10"/>
      <c r="C970" s="7"/>
      <c r="D970" s="7"/>
      <c r="E970" s="7"/>
      <c r="F970" s="7"/>
      <c r="G970" s="11"/>
      <c r="H970" s="12"/>
      <c r="I970" s="12"/>
      <c r="J970" s="12"/>
      <c r="K970" s="5"/>
      <c r="L970" s="5"/>
      <c r="M970" s="5"/>
      <c r="N970" s="7"/>
      <c r="O970" s="7"/>
      <c r="P970" s="13" t="str">
        <f aca="false">IF(C970="","",IF(ISNUMBER(SEARCH("JPY",C970)),100,10000))</f>
        <v/>
      </c>
      <c r="Q970" s="14" t="str">
        <f aca="false">IF(OR(C970="",H970="",J970=""),"",ROUND((J970-H970)*P970*IF(D970="Short",-1,1),1))</f>
        <v/>
      </c>
      <c r="R970" s="14" t="str">
        <f aca="false">IF(OR(C970="",H970="",I970=""),"",ROUND(ABS(H970-I970)*P970,1))</f>
        <v/>
      </c>
      <c r="S970" s="15" t="str">
        <f aca="false">IF(OR(R970="",G970="",K970=""),"",R970*K970*G970)</f>
        <v/>
      </c>
      <c r="T970" s="15" t="str">
        <f aca="false">IF(OR(Q970="",G970="",K970=""),"",Q970*K970*G970)</f>
        <v/>
      </c>
      <c r="U970" s="15" t="str">
        <f aca="false">IF(T970="","",T970+N(L970)-N(M970))</f>
        <v/>
      </c>
      <c r="V970" s="16" t="str">
        <f aca="false">IF(OR(U970="",N(S970)=0),"",U970/S970)</f>
        <v/>
      </c>
      <c r="W970" s="13" t="str">
        <f aca="false">IF(U970="","",COUNT($U$7:U970))</f>
        <v/>
      </c>
      <c r="X970" s="17" t="str">
        <f aca="false">IF(U970="","",DATE(YEAR(IF(B970="",A970,B970)),MONTH(IF(B970="",A970,B970)),1))</f>
        <v/>
      </c>
      <c r="Y970" s="15" t="str">
        <f aca="false">IF(U970="","",N($C$3)+SUM($U$7:U970))</f>
        <v/>
      </c>
      <c r="Z970" s="15" t="str">
        <f aca="false">IF(Y970="","",Y970-MAX(N($C$3),MAX($Y$7:Y970)))</f>
        <v/>
      </c>
      <c r="AA970" s="13" t="str">
        <f aca="false">IF(U970="","",IF(U970&gt;0,"Win",IF(U970&lt;0,"Loss","Scratch")))</f>
        <v/>
      </c>
      <c r="AB970" s="18" t="e">
        <f aca="false">IF(W970="",NA(),W970)</f>
        <v>#N/A</v>
      </c>
      <c r="AC970" s="19" t="e">
        <f aca="false">IF(W970="",NA(),Y970)</f>
        <v>#N/A</v>
      </c>
    </row>
    <row r="971" customFormat="false" ht="15" hidden="false" customHeight="false" outlineLevel="0" collapsed="false">
      <c r="A971" s="10"/>
      <c r="B971" s="10"/>
      <c r="C971" s="7"/>
      <c r="D971" s="7"/>
      <c r="E971" s="7"/>
      <c r="F971" s="7"/>
      <c r="G971" s="11"/>
      <c r="H971" s="12"/>
      <c r="I971" s="12"/>
      <c r="J971" s="12"/>
      <c r="K971" s="5"/>
      <c r="L971" s="5"/>
      <c r="M971" s="5"/>
      <c r="N971" s="7"/>
      <c r="O971" s="7"/>
      <c r="P971" s="13" t="str">
        <f aca="false">IF(C971="","",IF(ISNUMBER(SEARCH("JPY",C971)),100,10000))</f>
        <v/>
      </c>
      <c r="Q971" s="14" t="str">
        <f aca="false">IF(OR(C971="",H971="",J971=""),"",ROUND((J971-H971)*P971*IF(D971="Short",-1,1),1))</f>
        <v/>
      </c>
      <c r="R971" s="14" t="str">
        <f aca="false">IF(OR(C971="",H971="",I971=""),"",ROUND(ABS(H971-I971)*P971,1))</f>
        <v/>
      </c>
      <c r="S971" s="15" t="str">
        <f aca="false">IF(OR(R971="",G971="",K971=""),"",R971*K971*G971)</f>
        <v/>
      </c>
      <c r="T971" s="15" t="str">
        <f aca="false">IF(OR(Q971="",G971="",K971=""),"",Q971*K971*G971)</f>
        <v/>
      </c>
      <c r="U971" s="15" t="str">
        <f aca="false">IF(T971="","",T971+N(L971)-N(M971))</f>
        <v/>
      </c>
      <c r="V971" s="16" t="str">
        <f aca="false">IF(OR(U971="",N(S971)=0),"",U971/S971)</f>
        <v/>
      </c>
      <c r="W971" s="13" t="str">
        <f aca="false">IF(U971="","",COUNT($U$7:U971))</f>
        <v/>
      </c>
      <c r="X971" s="17" t="str">
        <f aca="false">IF(U971="","",DATE(YEAR(IF(B971="",A971,B971)),MONTH(IF(B971="",A971,B971)),1))</f>
        <v/>
      </c>
      <c r="Y971" s="15" t="str">
        <f aca="false">IF(U971="","",N($C$3)+SUM($U$7:U971))</f>
        <v/>
      </c>
      <c r="Z971" s="15" t="str">
        <f aca="false">IF(Y971="","",Y971-MAX(N($C$3),MAX($Y$7:Y971)))</f>
        <v/>
      </c>
      <c r="AA971" s="13" t="str">
        <f aca="false">IF(U971="","",IF(U971&gt;0,"Win",IF(U971&lt;0,"Loss","Scratch")))</f>
        <v/>
      </c>
      <c r="AB971" s="18" t="e">
        <f aca="false">IF(W971="",NA(),W971)</f>
        <v>#N/A</v>
      </c>
      <c r="AC971" s="19" t="e">
        <f aca="false">IF(W971="",NA(),Y971)</f>
        <v>#N/A</v>
      </c>
    </row>
    <row r="972" customFormat="false" ht="15" hidden="false" customHeight="false" outlineLevel="0" collapsed="false">
      <c r="A972" s="10"/>
      <c r="B972" s="10"/>
      <c r="C972" s="7"/>
      <c r="D972" s="7"/>
      <c r="E972" s="7"/>
      <c r="F972" s="7"/>
      <c r="G972" s="11"/>
      <c r="H972" s="12"/>
      <c r="I972" s="12"/>
      <c r="J972" s="12"/>
      <c r="K972" s="5"/>
      <c r="L972" s="5"/>
      <c r="M972" s="5"/>
      <c r="N972" s="7"/>
      <c r="O972" s="7"/>
      <c r="P972" s="13" t="str">
        <f aca="false">IF(C972="","",IF(ISNUMBER(SEARCH("JPY",C972)),100,10000))</f>
        <v/>
      </c>
      <c r="Q972" s="14" t="str">
        <f aca="false">IF(OR(C972="",H972="",J972=""),"",ROUND((J972-H972)*P972*IF(D972="Short",-1,1),1))</f>
        <v/>
      </c>
      <c r="R972" s="14" t="str">
        <f aca="false">IF(OR(C972="",H972="",I972=""),"",ROUND(ABS(H972-I972)*P972,1))</f>
        <v/>
      </c>
      <c r="S972" s="15" t="str">
        <f aca="false">IF(OR(R972="",G972="",K972=""),"",R972*K972*G972)</f>
        <v/>
      </c>
      <c r="T972" s="15" t="str">
        <f aca="false">IF(OR(Q972="",G972="",K972=""),"",Q972*K972*G972)</f>
        <v/>
      </c>
      <c r="U972" s="15" t="str">
        <f aca="false">IF(T972="","",T972+N(L972)-N(M972))</f>
        <v/>
      </c>
      <c r="V972" s="16" t="str">
        <f aca="false">IF(OR(U972="",N(S972)=0),"",U972/S972)</f>
        <v/>
      </c>
      <c r="W972" s="13" t="str">
        <f aca="false">IF(U972="","",COUNT($U$7:U972))</f>
        <v/>
      </c>
      <c r="X972" s="17" t="str">
        <f aca="false">IF(U972="","",DATE(YEAR(IF(B972="",A972,B972)),MONTH(IF(B972="",A972,B972)),1))</f>
        <v/>
      </c>
      <c r="Y972" s="15" t="str">
        <f aca="false">IF(U972="","",N($C$3)+SUM($U$7:U972))</f>
        <v/>
      </c>
      <c r="Z972" s="15" t="str">
        <f aca="false">IF(Y972="","",Y972-MAX(N($C$3),MAX($Y$7:Y972)))</f>
        <v/>
      </c>
      <c r="AA972" s="13" t="str">
        <f aca="false">IF(U972="","",IF(U972&gt;0,"Win",IF(U972&lt;0,"Loss","Scratch")))</f>
        <v/>
      </c>
      <c r="AB972" s="18" t="e">
        <f aca="false">IF(W972="",NA(),W972)</f>
        <v>#N/A</v>
      </c>
      <c r="AC972" s="19" t="e">
        <f aca="false">IF(W972="",NA(),Y972)</f>
        <v>#N/A</v>
      </c>
    </row>
    <row r="973" customFormat="false" ht="15" hidden="false" customHeight="false" outlineLevel="0" collapsed="false">
      <c r="A973" s="10"/>
      <c r="B973" s="10"/>
      <c r="C973" s="7"/>
      <c r="D973" s="7"/>
      <c r="E973" s="7"/>
      <c r="F973" s="7"/>
      <c r="G973" s="11"/>
      <c r="H973" s="12"/>
      <c r="I973" s="12"/>
      <c r="J973" s="12"/>
      <c r="K973" s="5"/>
      <c r="L973" s="5"/>
      <c r="M973" s="5"/>
      <c r="N973" s="7"/>
      <c r="O973" s="7"/>
      <c r="P973" s="13" t="str">
        <f aca="false">IF(C973="","",IF(ISNUMBER(SEARCH("JPY",C973)),100,10000))</f>
        <v/>
      </c>
      <c r="Q973" s="14" t="str">
        <f aca="false">IF(OR(C973="",H973="",J973=""),"",ROUND((J973-H973)*P973*IF(D973="Short",-1,1),1))</f>
        <v/>
      </c>
      <c r="R973" s="14" t="str">
        <f aca="false">IF(OR(C973="",H973="",I973=""),"",ROUND(ABS(H973-I973)*P973,1))</f>
        <v/>
      </c>
      <c r="S973" s="15" t="str">
        <f aca="false">IF(OR(R973="",G973="",K973=""),"",R973*K973*G973)</f>
        <v/>
      </c>
      <c r="T973" s="15" t="str">
        <f aca="false">IF(OR(Q973="",G973="",K973=""),"",Q973*K973*G973)</f>
        <v/>
      </c>
      <c r="U973" s="15" t="str">
        <f aca="false">IF(T973="","",T973+N(L973)-N(M973))</f>
        <v/>
      </c>
      <c r="V973" s="16" t="str">
        <f aca="false">IF(OR(U973="",N(S973)=0),"",U973/S973)</f>
        <v/>
      </c>
      <c r="W973" s="13" t="str">
        <f aca="false">IF(U973="","",COUNT($U$7:U973))</f>
        <v/>
      </c>
      <c r="X973" s="17" t="str">
        <f aca="false">IF(U973="","",DATE(YEAR(IF(B973="",A973,B973)),MONTH(IF(B973="",A973,B973)),1))</f>
        <v/>
      </c>
      <c r="Y973" s="15" t="str">
        <f aca="false">IF(U973="","",N($C$3)+SUM($U$7:U973))</f>
        <v/>
      </c>
      <c r="Z973" s="15" t="str">
        <f aca="false">IF(Y973="","",Y973-MAX(N($C$3),MAX($Y$7:Y973)))</f>
        <v/>
      </c>
      <c r="AA973" s="13" t="str">
        <f aca="false">IF(U973="","",IF(U973&gt;0,"Win",IF(U973&lt;0,"Loss","Scratch")))</f>
        <v/>
      </c>
      <c r="AB973" s="18" t="e">
        <f aca="false">IF(W973="",NA(),W973)</f>
        <v>#N/A</v>
      </c>
      <c r="AC973" s="19" t="e">
        <f aca="false">IF(W973="",NA(),Y973)</f>
        <v>#N/A</v>
      </c>
    </row>
    <row r="974" customFormat="false" ht="15" hidden="false" customHeight="false" outlineLevel="0" collapsed="false">
      <c r="A974" s="10"/>
      <c r="B974" s="10"/>
      <c r="C974" s="7"/>
      <c r="D974" s="7"/>
      <c r="E974" s="7"/>
      <c r="F974" s="7"/>
      <c r="G974" s="11"/>
      <c r="H974" s="12"/>
      <c r="I974" s="12"/>
      <c r="J974" s="12"/>
      <c r="K974" s="5"/>
      <c r="L974" s="5"/>
      <c r="M974" s="5"/>
      <c r="N974" s="7"/>
      <c r="O974" s="7"/>
      <c r="P974" s="13" t="str">
        <f aca="false">IF(C974="","",IF(ISNUMBER(SEARCH("JPY",C974)),100,10000))</f>
        <v/>
      </c>
      <c r="Q974" s="14" t="str">
        <f aca="false">IF(OR(C974="",H974="",J974=""),"",ROUND((J974-H974)*P974*IF(D974="Short",-1,1),1))</f>
        <v/>
      </c>
      <c r="R974" s="14" t="str">
        <f aca="false">IF(OR(C974="",H974="",I974=""),"",ROUND(ABS(H974-I974)*P974,1))</f>
        <v/>
      </c>
      <c r="S974" s="15" t="str">
        <f aca="false">IF(OR(R974="",G974="",K974=""),"",R974*K974*G974)</f>
        <v/>
      </c>
      <c r="T974" s="15" t="str">
        <f aca="false">IF(OR(Q974="",G974="",K974=""),"",Q974*K974*G974)</f>
        <v/>
      </c>
      <c r="U974" s="15" t="str">
        <f aca="false">IF(T974="","",T974+N(L974)-N(M974))</f>
        <v/>
      </c>
      <c r="V974" s="16" t="str">
        <f aca="false">IF(OR(U974="",N(S974)=0),"",U974/S974)</f>
        <v/>
      </c>
      <c r="W974" s="13" t="str">
        <f aca="false">IF(U974="","",COUNT($U$7:U974))</f>
        <v/>
      </c>
      <c r="X974" s="17" t="str">
        <f aca="false">IF(U974="","",DATE(YEAR(IF(B974="",A974,B974)),MONTH(IF(B974="",A974,B974)),1))</f>
        <v/>
      </c>
      <c r="Y974" s="15" t="str">
        <f aca="false">IF(U974="","",N($C$3)+SUM($U$7:U974))</f>
        <v/>
      </c>
      <c r="Z974" s="15" t="str">
        <f aca="false">IF(Y974="","",Y974-MAX(N($C$3),MAX($Y$7:Y974)))</f>
        <v/>
      </c>
      <c r="AA974" s="13" t="str">
        <f aca="false">IF(U974="","",IF(U974&gt;0,"Win",IF(U974&lt;0,"Loss","Scratch")))</f>
        <v/>
      </c>
      <c r="AB974" s="18" t="e">
        <f aca="false">IF(W974="",NA(),W974)</f>
        <v>#N/A</v>
      </c>
      <c r="AC974" s="19" t="e">
        <f aca="false">IF(W974="",NA(),Y974)</f>
        <v>#N/A</v>
      </c>
    </row>
    <row r="975" customFormat="false" ht="15" hidden="false" customHeight="false" outlineLevel="0" collapsed="false">
      <c r="A975" s="10"/>
      <c r="B975" s="10"/>
      <c r="C975" s="7"/>
      <c r="D975" s="7"/>
      <c r="E975" s="7"/>
      <c r="F975" s="7"/>
      <c r="G975" s="11"/>
      <c r="H975" s="12"/>
      <c r="I975" s="12"/>
      <c r="J975" s="12"/>
      <c r="K975" s="5"/>
      <c r="L975" s="5"/>
      <c r="M975" s="5"/>
      <c r="N975" s="7"/>
      <c r="O975" s="7"/>
      <c r="P975" s="13" t="str">
        <f aca="false">IF(C975="","",IF(ISNUMBER(SEARCH("JPY",C975)),100,10000))</f>
        <v/>
      </c>
      <c r="Q975" s="14" t="str">
        <f aca="false">IF(OR(C975="",H975="",J975=""),"",ROUND((J975-H975)*P975*IF(D975="Short",-1,1),1))</f>
        <v/>
      </c>
      <c r="R975" s="14" t="str">
        <f aca="false">IF(OR(C975="",H975="",I975=""),"",ROUND(ABS(H975-I975)*P975,1))</f>
        <v/>
      </c>
      <c r="S975" s="15" t="str">
        <f aca="false">IF(OR(R975="",G975="",K975=""),"",R975*K975*G975)</f>
        <v/>
      </c>
      <c r="T975" s="15" t="str">
        <f aca="false">IF(OR(Q975="",G975="",K975=""),"",Q975*K975*G975)</f>
        <v/>
      </c>
      <c r="U975" s="15" t="str">
        <f aca="false">IF(T975="","",T975+N(L975)-N(M975))</f>
        <v/>
      </c>
      <c r="V975" s="16" t="str">
        <f aca="false">IF(OR(U975="",N(S975)=0),"",U975/S975)</f>
        <v/>
      </c>
      <c r="W975" s="13" t="str">
        <f aca="false">IF(U975="","",COUNT($U$7:U975))</f>
        <v/>
      </c>
      <c r="X975" s="17" t="str">
        <f aca="false">IF(U975="","",DATE(YEAR(IF(B975="",A975,B975)),MONTH(IF(B975="",A975,B975)),1))</f>
        <v/>
      </c>
      <c r="Y975" s="15" t="str">
        <f aca="false">IF(U975="","",N($C$3)+SUM($U$7:U975))</f>
        <v/>
      </c>
      <c r="Z975" s="15" t="str">
        <f aca="false">IF(Y975="","",Y975-MAX(N($C$3),MAX($Y$7:Y975)))</f>
        <v/>
      </c>
      <c r="AA975" s="13" t="str">
        <f aca="false">IF(U975="","",IF(U975&gt;0,"Win",IF(U975&lt;0,"Loss","Scratch")))</f>
        <v/>
      </c>
      <c r="AB975" s="18" t="e">
        <f aca="false">IF(W975="",NA(),W975)</f>
        <v>#N/A</v>
      </c>
      <c r="AC975" s="19" t="e">
        <f aca="false">IF(W975="",NA(),Y975)</f>
        <v>#N/A</v>
      </c>
    </row>
    <row r="976" customFormat="false" ht="15" hidden="false" customHeight="false" outlineLevel="0" collapsed="false">
      <c r="A976" s="10"/>
      <c r="B976" s="10"/>
      <c r="C976" s="7"/>
      <c r="D976" s="7"/>
      <c r="E976" s="7"/>
      <c r="F976" s="7"/>
      <c r="G976" s="11"/>
      <c r="H976" s="12"/>
      <c r="I976" s="12"/>
      <c r="J976" s="12"/>
      <c r="K976" s="5"/>
      <c r="L976" s="5"/>
      <c r="M976" s="5"/>
      <c r="N976" s="7"/>
      <c r="O976" s="7"/>
      <c r="P976" s="13" t="str">
        <f aca="false">IF(C976="","",IF(ISNUMBER(SEARCH("JPY",C976)),100,10000))</f>
        <v/>
      </c>
      <c r="Q976" s="14" t="str">
        <f aca="false">IF(OR(C976="",H976="",J976=""),"",ROUND((J976-H976)*P976*IF(D976="Short",-1,1),1))</f>
        <v/>
      </c>
      <c r="R976" s="14" t="str">
        <f aca="false">IF(OR(C976="",H976="",I976=""),"",ROUND(ABS(H976-I976)*P976,1))</f>
        <v/>
      </c>
      <c r="S976" s="15" t="str">
        <f aca="false">IF(OR(R976="",G976="",K976=""),"",R976*K976*G976)</f>
        <v/>
      </c>
      <c r="T976" s="15" t="str">
        <f aca="false">IF(OR(Q976="",G976="",K976=""),"",Q976*K976*G976)</f>
        <v/>
      </c>
      <c r="U976" s="15" t="str">
        <f aca="false">IF(T976="","",T976+N(L976)-N(M976))</f>
        <v/>
      </c>
      <c r="V976" s="16" t="str">
        <f aca="false">IF(OR(U976="",N(S976)=0),"",U976/S976)</f>
        <v/>
      </c>
      <c r="W976" s="13" t="str">
        <f aca="false">IF(U976="","",COUNT($U$7:U976))</f>
        <v/>
      </c>
      <c r="X976" s="17" t="str">
        <f aca="false">IF(U976="","",DATE(YEAR(IF(B976="",A976,B976)),MONTH(IF(B976="",A976,B976)),1))</f>
        <v/>
      </c>
      <c r="Y976" s="15" t="str">
        <f aca="false">IF(U976="","",N($C$3)+SUM($U$7:U976))</f>
        <v/>
      </c>
      <c r="Z976" s="15" t="str">
        <f aca="false">IF(Y976="","",Y976-MAX(N($C$3),MAX($Y$7:Y976)))</f>
        <v/>
      </c>
      <c r="AA976" s="13" t="str">
        <f aca="false">IF(U976="","",IF(U976&gt;0,"Win",IF(U976&lt;0,"Loss","Scratch")))</f>
        <v/>
      </c>
      <c r="AB976" s="18" t="e">
        <f aca="false">IF(W976="",NA(),W976)</f>
        <v>#N/A</v>
      </c>
      <c r="AC976" s="19" t="e">
        <f aca="false">IF(W976="",NA(),Y976)</f>
        <v>#N/A</v>
      </c>
    </row>
    <row r="977" customFormat="false" ht="15" hidden="false" customHeight="false" outlineLevel="0" collapsed="false">
      <c r="A977" s="10"/>
      <c r="B977" s="10"/>
      <c r="C977" s="7"/>
      <c r="D977" s="7"/>
      <c r="E977" s="7"/>
      <c r="F977" s="7"/>
      <c r="G977" s="11"/>
      <c r="H977" s="12"/>
      <c r="I977" s="12"/>
      <c r="J977" s="12"/>
      <c r="K977" s="5"/>
      <c r="L977" s="5"/>
      <c r="M977" s="5"/>
      <c r="N977" s="7"/>
      <c r="O977" s="7"/>
      <c r="P977" s="13" t="str">
        <f aca="false">IF(C977="","",IF(ISNUMBER(SEARCH("JPY",C977)),100,10000))</f>
        <v/>
      </c>
      <c r="Q977" s="14" t="str">
        <f aca="false">IF(OR(C977="",H977="",J977=""),"",ROUND((J977-H977)*P977*IF(D977="Short",-1,1),1))</f>
        <v/>
      </c>
      <c r="R977" s="14" t="str">
        <f aca="false">IF(OR(C977="",H977="",I977=""),"",ROUND(ABS(H977-I977)*P977,1))</f>
        <v/>
      </c>
      <c r="S977" s="15" t="str">
        <f aca="false">IF(OR(R977="",G977="",K977=""),"",R977*K977*G977)</f>
        <v/>
      </c>
      <c r="T977" s="15" t="str">
        <f aca="false">IF(OR(Q977="",G977="",K977=""),"",Q977*K977*G977)</f>
        <v/>
      </c>
      <c r="U977" s="15" t="str">
        <f aca="false">IF(T977="","",T977+N(L977)-N(M977))</f>
        <v/>
      </c>
      <c r="V977" s="16" t="str">
        <f aca="false">IF(OR(U977="",N(S977)=0),"",U977/S977)</f>
        <v/>
      </c>
      <c r="W977" s="13" t="str">
        <f aca="false">IF(U977="","",COUNT($U$7:U977))</f>
        <v/>
      </c>
      <c r="X977" s="17" t="str">
        <f aca="false">IF(U977="","",DATE(YEAR(IF(B977="",A977,B977)),MONTH(IF(B977="",A977,B977)),1))</f>
        <v/>
      </c>
      <c r="Y977" s="15" t="str">
        <f aca="false">IF(U977="","",N($C$3)+SUM($U$7:U977))</f>
        <v/>
      </c>
      <c r="Z977" s="15" t="str">
        <f aca="false">IF(Y977="","",Y977-MAX(N($C$3),MAX($Y$7:Y977)))</f>
        <v/>
      </c>
      <c r="AA977" s="13" t="str">
        <f aca="false">IF(U977="","",IF(U977&gt;0,"Win",IF(U977&lt;0,"Loss","Scratch")))</f>
        <v/>
      </c>
      <c r="AB977" s="18" t="e">
        <f aca="false">IF(W977="",NA(),W977)</f>
        <v>#N/A</v>
      </c>
      <c r="AC977" s="19" t="e">
        <f aca="false">IF(W977="",NA(),Y977)</f>
        <v>#N/A</v>
      </c>
    </row>
    <row r="978" customFormat="false" ht="15" hidden="false" customHeight="false" outlineLevel="0" collapsed="false">
      <c r="A978" s="10"/>
      <c r="B978" s="10"/>
      <c r="C978" s="7"/>
      <c r="D978" s="7"/>
      <c r="E978" s="7"/>
      <c r="F978" s="7"/>
      <c r="G978" s="11"/>
      <c r="H978" s="12"/>
      <c r="I978" s="12"/>
      <c r="J978" s="12"/>
      <c r="K978" s="5"/>
      <c r="L978" s="5"/>
      <c r="M978" s="5"/>
      <c r="N978" s="7"/>
      <c r="O978" s="7"/>
      <c r="P978" s="13" t="str">
        <f aca="false">IF(C978="","",IF(ISNUMBER(SEARCH("JPY",C978)),100,10000))</f>
        <v/>
      </c>
      <c r="Q978" s="14" t="str">
        <f aca="false">IF(OR(C978="",H978="",J978=""),"",ROUND((J978-H978)*P978*IF(D978="Short",-1,1),1))</f>
        <v/>
      </c>
      <c r="R978" s="14" t="str">
        <f aca="false">IF(OR(C978="",H978="",I978=""),"",ROUND(ABS(H978-I978)*P978,1))</f>
        <v/>
      </c>
      <c r="S978" s="15" t="str">
        <f aca="false">IF(OR(R978="",G978="",K978=""),"",R978*K978*G978)</f>
        <v/>
      </c>
      <c r="T978" s="15" t="str">
        <f aca="false">IF(OR(Q978="",G978="",K978=""),"",Q978*K978*G978)</f>
        <v/>
      </c>
      <c r="U978" s="15" t="str">
        <f aca="false">IF(T978="","",T978+N(L978)-N(M978))</f>
        <v/>
      </c>
      <c r="V978" s="16" t="str">
        <f aca="false">IF(OR(U978="",N(S978)=0),"",U978/S978)</f>
        <v/>
      </c>
      <c r="W978" s="13" t="str">
        <f aca="false">IF(U978="","",COUNT($U$7:U978))</f>
        <v/>
      </c>
      <c r="X978" s="17" t="str">
        <f aca="false">IF(U978="","",DATE(YEAR(IF(B978="",A978,B978)),MONTH(IF(B978="",A978,B978)),1))</f>
        <v/>
      </c>
      <c r="Y978" s="15" t="str">
        <f aca="false">IF(U978="","",N($C$3)+SUM($U$7:U978))</f>
        <v/>
      </c>
      <c r="Z978" s="15" t="str">
        <f aca="false">IF(Y978="","",Y978-MAX(N($C$3),MAX($Y$7:Y978)))</f>
        <v/>
      </c>
      <c r="AA978" s="13" t="str">
        <f aca="false">IF(U978="","",IF(U978&gt;0,"Win",IF(U978&lt;0,"Loss","Scratch")))</f>
        <v/>
      </c>
      <c r="AB978" s="18" t="e">
        <f aca="false">IF(W978="",NA(),W978)</f>
        <v>#N/A</v>
      </c>
      <c r="AC978" s="19" t="e">
        <f aca="false">IF(W978="",NA(),Y978)</f>
        <v>#N/A</v>
      </c>
    </row>
    <row r="979" customFormat="false" ht="15" hidden="false" customHeight="false" outlineLevel="0" collapsed="false">
      <c r="A979" s="10"/>
      <c r="B979" s="10"/>
      <c r="C979" s="7"/>
      <c r="D979" s="7"/>
      <c r="E979" s="7"/>
      <c r="F979" s="7"/>
      <c r="G979" s="11"/>
      <c r="H979" s="12"/>
      <c r="I979" s="12"/>
      <c r="J979" s="12"/>
      <c r="K979" s="5"/>
      <c r="L979" s="5"/>
      <c r="M979" s="5"/>
      <c r="N979" s="7"/>
      <c r="O979" s="7"/>
      <c r="P979" s="13" t="str">
        <f aca="false">IF(C979="","",IF(ISNUMBER(SEARCH("JPY",C979)),100,10000))</f>
        <v/>
      </c>
      <c r="Q979" s="14" t="str">
        <f aca="false">IF(OR(C979="",H979="",J979=""),"",ROUND((J979-H979)*P979*IF(D979="Short",-1,1),1))</f>
        <v/>
      </c>
      <c r="R979" s="14" t="str">
        <f aca="false">IF(OR(C979="",H979="",I979=""),"",ROUND(ABS(H979-I979)*P979,1))</f>
        <v/>
      </c>
      <c r="S979" s="15" t="str">
        <f aca="false">IF(OR(R979="",G979="",K979=""),"",R979*K979*G979)</f>
        <v/>
      </c>
      <c r="T979" s="15" t="str">
        <f aca="false">IF(OR(Q979="",G979="",K979=""),"",Q979*K979*G979)</f>
        <v/>
      </c>
      <c r="U979" s="15" t="str">
        <f aca="false">IF(T979="","",T979+N(L979)-N(M979))</f>
        <v/>
      </c>
      <c r="V979" s="16" t="str">
        <f aca="false">IF(OR(U979="",N(S979)=0),"",U979/S979)</f>
        <v/>
      </c>
      <c r="W979" s="13" t="str">
        <f aca="false">IF(U979="","",COUNT($U$7:U979))</f>
        <v/>
      </c>
      <c r="X979" s="17" t="str">
        <f aca="false">IF(U979="","",DATE(YEAR(IF(B979="",A979,B979)),MONTH(IF(B979="",A979,B979)),1))</f>
        <v/>
      </c>
      <c r="Y979" s="15" t="str">
        <f aca="false">IF(U979="","",N($C$3)+SUM($U$7:U979))</f>
        <v/>
      </c>
      <c r="Z979" s="15" t="str">
        <f aca="false">IF(Y979="","",Y979-MAX(N($C$3),MAX($Y$7:Y979)))</f>
        <v/>
      </c>
      <c r="AA979" s="13" t="str">
        <f aca="false">IF(U979="","",IF(U979&gt;0,"Win",IF(U979&lt;0,"Loss","Scratch")))</f>
        <v/>
      </c>
      <c r="AB979" s="18" t="e">
        <f aca="false">IF(W979="",NA(),W979)</f>
        <v>#N/A</v>
      </c>
      <c r="AC979" s="19" t="e">
        <f aca="false">IF(W979="",NA(),Y979)</f>
        <v>#N/A</v>
      </c>
    </row>
    <row r="980" customFormat="false" ht="15" hidden="false" customHeight="false" outlineLevel="0" collapsed="false">
      <c r="A980" s="10"/>
      <c r="B980" s="10"/>
      <c r="C980" s="7"/>
      <c r="D980" s="7"/>
      <c r="E980" s="7"/>
      <c r="F980" s="7"/>
      <c r="G980" s="11"/>
      <c r="H980" s="12"/>
      <c r="I980" s="12"/>
      <c r="J980" s="12"/>
      <c r="K980" s="5"/>
      <c r="L980" s="5"/>
      <c r="M980" s="5"/>
      <c r="N980" s="7"/>
      <c r="O980" s="7"/>
      <c r="P980" s="13" t="str">
        <f aca="false">IF(C980="","",IF(ISNUMBER(SEARCH("JPY",C980)),100,10000))</f>
        <v/>
      </c>
      <c r="Q980" s="14" t="str">
        <f aca="false">IF(OR(C980="",H980="",J980=""),"",ROUND((J980-H980)*P980*IF(D980="Short",-1,1),1))</f>
        <v/>
      </c>
      <c r="R980" s="14" t="str">
        <f aca="false">IF(OR(C980="",H980="",I980=""),"",ROUND(ABS(H980-I980)*P980,1))</f>
        <v/>
      </c>
      <c r="S980" s="15" t="str">
        <f aca="false">IF(OR(R980="",G980="",K980=""),"",R980*K980*G980)</f>
        <v/>
      </c>
      <c r="T980" s="15" t="str">
        <f aca="false">IF(OR(Q980="",G980="",K980=""),"",Q980*K980*G980)</f>
        <v/>
      </c>
      <c r="U980" s="15" t="str">
        <f aca="false">IF(T980="","",T980+N(L980)-N(M980))</f>
        <v/>
      </c>
      <c r="V980" s="16" t="str">
        <f aca="false">IF(OR(U980="",N(S980)=0),"",U980/S980)</f>
        <v/>
      </c>
      <c r="W980" s="13" t="str">
        <f aca="false">IF(U980="","",COUNT($U$7:U980))</f>
        <v/>
      </c>
      <c r="X980" s="17" t="str">
        <f aca="false">IF(U980="","",DATE(YEAR(IF(B980="",A980,B980)),MONTH(IF(B980="",A980,B980)),1))</f>
        <v/>
      </c>
      <c r="Y980" s="15" t="str">
        <f aca="false">IF(U980="","",N($C$3)+SUM($U$7:U980))</f>
        <v/>
      </c>
      <c r="Z980" s="15" t="str">
        <f aca="false">IF(Y980="","",Y980-MAX(N($C$3),MAX($Y$7:Y980)))</f>
        <v/>
      </c>
      <c r="AA980" s="13" t="str">
        <f aca="false">IF(U980="","",IF(U980&gt;0,"Win",IF(U980&lt;0,"Loss","Scratch")))</f>
        <v/>
      </c>
      <c r="AB980" s="18" t="e">
        <f aca="false">IF(W980="",NA(),W980)</f>
        <v>#N/A</v>
      </c>
      <c r="AC980" s="19" t="e">
        <f aca="false">IF(W980="",NA(),Y980)</f>
        <v>#N/A</v>
      </c>
    </row>
    <row r="981" customFormat="false" ht="15" hidden="false" customHeight="false" outlineLevel="0" collapsed="false">
      <c r="A981" s="10"/>
      <c r="B981" s="10"/>
      <c r="C981" s="7"/>
      <c r="D981" s="7"/>
      <c r="E981" s="7"/>
      <c r="F981" s="7"/>
      <c r="G981" s="11"/>
      <c r="H981" s="12"/>
      <c r="I981" s="12"/>
      <c r="J981" s="12"/>
      <c r="K981" s="5"/>
      <c r="L981" s="5"/>
      <c r="M981" s="5"/>
      <c r="N981" s="7"/>
      <c r="O981" s="7"/>
      <c r="P981" s="13" t="str">
        <f aca="false">IF(C981="","",IF(ISNUMBER(SEARCH("JPY",C981)),100,10000))</f>
        <v/>
      </c>
      <c r="Q981" s="14" t="str">
        <f aca="false">IF(OR(C981="",H981="",J981=""),"",ROUND((J981-H981)*P981*IF(D981="Short",-1,1),1))</f>
        <v/>
      </c>
      <c r="R981" s="14" t="str">
        <f aca="false">IF(OR(C981="",H981="",I981=""),"",ROUND(ABS(H981-I981)*P981,1))</f>
        <v/>
      </c>
      <c r="S981" s="15" t="str">
        <f aca="false">IF(OR(R981="",G981="",K981=""),"",R981*K981*G981)</f>
        <v/>
      </c>
      <c r="T981" s="15" t="str">
        <f aca="false">IF(OR(Q981="",G981="",K981=""),"",Q981*K981*G981)</f>
        <v/>
      </c>
      <c r="U981" s="15" t="str">
        <f aca="false">IF(T981="","",T981+N(L981)-N(M981))</f>
        <v/>
      </c>
      <c r="V981" s="16" t="str">
        <f aca="false">IF(OR(U981="",N(S981)=0),"",U981/S981)</f>
        <v/>
      </c>
      <c r="W981" s="13" t="str">
        <f aca="false">IF(U981="","",COUNT($U$7:U981))</f>
        <v/>
      </c>
      <c r="X981" s="17" t="str">
        <f aca="false">IF(U981="","",DATE(YEAR(IF(B981="",A981,B981)),MONTH(IF(B981="",A981,B981)),1))</f>
        <v/>
      </c>
      <c r="Y981" s="15" t="str">
        <f aca="false">IF(U981="","",N($C$3)+SUM($U$7:U981))</f>
        <v/>
      </c>
      <c r="Z981" s="15" t="str">
        <f aca="false">IF(Y981="","",Y981-MAX(N($C$3),MAX($Y$7:Y981)))</f>
        <v/>
      </c>
      <c r="AA981" s="13" t="str">
        <f aca="false">IF(U981="","",IF(U981&gt;0,"Win",IF(U981&lt;0,"Loss","Scratch")))</f>
        <v/>
      </c>
      <c r="AB981" s="18" t="e">
        <f aca="false">IF(W981="",NA(),W981)</f>
        <v>#N/A</v>
      </c>
      <c r="AC981" s="19" t="e">
        <f aca="false">IF(W981="",NA(),Y981)</f>
        <v>#N/A</v>
      </c>
    </row>
    <row r="982" customFormat="false" ht="15" hidden="false" customHeight="false" outlineLevel="0" collapsed="false">
      <c r="A982" s="10"/>
      <c r="B982" s="10"/>
      <c r="C982" s="7"/>
      <c r="D982" s="7"/>
      <c r="E982" s="7"/>
      <c r="F982" s="7"/>
      <c r="G982" s="11"/>
      <c r="H982" s="12"/>
      <c r="I982" s="12"/>
      <c r="J982" s="12"/>
      <c r="K982" s="5"/>
      <c r="L982" s="5"/>
      <c r="M982" s="5"/>
      <c r="N982" s="7"/>
      <c r="O982" s="7"/>
      <c r="P982" s="13" t="str">
        <f aca="false">IF(C982="","",IF(ISNUMBER(SEARCH("JPY",C982)),100,10000))</f>
        <v/>
      </c>
      <c r="Q982" s="14" t="str">
        <f aca="false">IF(OR(C982="",H982="",J982=""),"",ROUND((J982-H982)*P982*IF(D982="Short",-1,1),1))</f>
        <v/>
      </c>
      <c r="R982" s="14" t="str">
        <f aca="false">IF(OR(C982="",H982="",I982=""),"",ROUND(ABS(H982-I982)*P982,1))</f>
        <v/>
      </c>
      <c r="S982" s="15" t="str">
        <f aca="false">IF(OR(R982="",G982="",K982=""),"",R982*K982*G982)</f>
        <v/>
      </c>
      <c r="T982" s="15" t="str">
        <f aca="false">IF(OR(Q982="",G982="",K982=""),"",Q982*K982*G982)</f>
        <v/>
      </c>
      <c r="U982" s="15" t="str">
        <f aca="false">IF(T982="","",T982+N(L982)-N(M982))</f>
        <v/>
      </c>
      <c r="V982" s="16" t="str">
        <f aca="false">IF(OR(U982="",N(S982)=0),"",U982/S982)</f>
        <v/>
      </c>
      <c r="W982" s="13" t="str">
        <f aca="false">IF(U982="","",COUNT($U$7:U982))</f>
        <v/>
      </c>
      <c r="X982" s="17" t="str">
        <f aca="false">IF(U982="","",DATE(YEAR(IF(B982="",A982,B982)),MONTH(IF(B982="",A982,B982)),1))</f>
        <v/>
      </c>
      <c r="Y982" s="15" t="str">
        <f aca="false">IF(U982="","",N($C$3)+SUM($U$7:U982))</f>
        <v/>
      </c>
      <c r="Z982" s="15" t="str">
        <f aca="false">IF(Y982="","",Y982-MAX(N($C$3),MAX($Y$7:Y982)))</f>
        <v/>
      </c>
      <c r="AA982" s="13" t="str">
        <f aca="false">IF(U982="","",IF(U982&gt;0,"Win",IF(U982&lt;0,"Loss","Scratch")))</f>
        <v/>
      </c>
      <c r="AB982" s="18" t="e">
        <f aca="false">IF(W982="",NA(),W982)</f>
        <v>#N/A</v>
      </c>
      <c r="AC982" s="19" t="e">
        <f aca="false">IF(W982="",NA(),Y982)</f>
        <v>#N/A</v>
      </c>
    </row>
    <row r="983" customFormat="false" ht="15" hidden="false" customHeight="false" outlineLevel="0" collapsed="false">
      <c r="A983" s="10"/>
      <c r="B983" s="10"/>
      <c r="C983" s="7"/>
      <c r="D983" s="7"/>
      <c r="E983" s="7"/>
      <c r="F983" s="7"/>
      <c r="G983" s="11"/>
      <c r="H983" s="12"/>
      <c r="I983" s="12"/>
      <c r="J983" s="12"/>
      <c r="K983" s="5"/>
      <c r="L983" s="5"/>
      <c r="M983" s="5"/>
      <c r="N983" s="7"/>
      <c r="O983" s="7"/>
      <c r="P983" s="13" t="str">
        <f aca="false">IF(C983="","",IF(ISNUMBER(SEARCH("JPY",C983)),100,10000))</f>
        <v/>
      </c>
      <c r="Q983" s="14" t="str">
        <f aca="false">IF(OR(C983="",H983="",J983=""),"",ROUND((J983-H983)*P983*IF(D983="Short",-1,1),1))</f>
        <v/>
      </c>
      <c r="R983" s="14" t="str">
        <f aca="false">IF(OR(C983="",H983="",I983=""),"",ROUND(ABS(H983-I983)*P983,1))</f>
        <v/>
      </c>
      <c r="S983" s="15" t="str">
        <f aca="false">IF(OR(R983="",G983="",K983=""),"",R983*K983*G983)</f>
        <v/>
      </c>
      <c r="T983" s="15" t="str">
        <f aca="false">IF(OR(Q983="",G983="",K983=""),"",Q983*K983*G983)</f>
        <v/>
      </c>
      <c r="U983" s="15" t="str">
        <f aca="false">IF(T983="","",T983+N(L983)-N(M983))</f>
        <v/>
      </c>
      <c r="V983" s="16" t="str">
        <f aca="false">IF(OR(U983="",N(S983)=0),"",U983/S983)</f>
        <v/>
      </c>
      <c r="W983" s="13" t="str">
        <f aca="false">IF(U983="","",COUNT($U$7:U983))</f>
        <v/>
      </c>
      <c r="X983" s="17" t="str">
        <f aca="false">IF(U983="","",DATE(YEAR(IF(B983="",A983,B983)),MONTH(IF(B983="",A983,B983)),1))</f>
        <v/>
      </c>
      <c r="Y983" s="15" t="str">
        <f aca="false">IF(U983="","",N($C$3)+SUM($U$7:U983))</f>
        <v/>
      </c>
      <c r="Z983" s="15" t="str">
        <f aca="false">IF(Y983="","",Y983-MAX(N($C$3),MAX($Y$7:Y983)))</f>
        <v/>
      </c>
      <c r="AA983" s="13" t="str">
        <f aca="false">IF(U983="","",IF(U983&gt;0,"Win",IF(U983&lt;0,"Loss","Scratch")))</f>
        <v/>
      </c>
      <c r="AB983" s="18" t="e">
        <f aca="false">IF(W983="",NA(),W983)</f>
        <v>#N/A</v>
      </c>
      <c r="AC983" s="19" t="e">
        <f aca="false">IF(W983="",NA(),Y983)</f>
        <v>#N/A</v>
      </c>
    </row>
    <row r="984" customFormat="false" ht="15" hidden="false" customHeight="false" outlineLevel="0" collapsed="false">
      <c r="A984" s="10"/>
      <c r="B984" s="10"/>
      <c r="C984" s="7"/>
      <c r="D984" s="7"/>
      <c r="E984" s="7"/>
      <c r="F984" s="7"/>
      <c r="G984" s="11"/>
      <c r="H984" s="12"/>
      <c r="I984" s="12"/>
      <c r="J984" s="12"/>
      <c r="K984" s="5"/>
      <c r="L984" s="5"/>
      <c r="M984" s="5"/>
      <c r="N984" s="7"/>
      <c r="O984" s="7"/>
      <c r="P984" s="13" t="str">
        <f aca="false">IF(C984="","",IF(ISNUMBER(SEARCH("JPY",C984)),100,10000))</f>
        <v/>
      </c>
      <c r="Q984" s="14" t="str">
        <f aca="false">IF(OR(C984="",H984="",J984=""),"",ROUND((J984-H984)*P984*IF(D984="Short",-1,1),1))</f>
        <v/>
      </c>
      <c r="R984" s="14" t="str">
        <f aca="false">IF(OR(C984="",H984="",I984=""),"",ROUND(ABS(H984-I984)*P984,1))</f>
        <v/>
      </c>
      <c r="S984" s="15" t="str">
        <f aca="false">IF(OR(R984="",G984="",K984=""),"",R984*K984*G984)</f>
        <v/>
      </c>
      <c r="T984" s="15" t="str">
        <f aca="false">IF(OR(Q984="",G984="",K984=""),"",Q984*K984*G984)</f>
        <v/>
      </c>
      <c r="U984" s="15" t="str">
        <f aca="false">IF(T984="","",T984+N(L984)-N(M984))</f>
        <v/>
      </c>
      <c r="V984" s="16" t="str">
        <f aca="false">IF(OR(U984="",N(S984)=0),"",U984/S984)</f>
        <v/>
      </c>
      <c r="W984" s="13" t="str">
        <f aca="false">IF(U984="","",COUNT($U$7:U984))</f>
        <v/>
      </c>
      <c r="X984" s="17" t="str">
        <f aca="false">IF(U984="","",DATE(YEAR(IF(B984="",A984,B984)),MONTH(IF(B984="",A984,B984)),1))</f>
        <v/>
      </c>
      <c r="Y984" s="15" t="str">
        <f aca="false">IF(U984="","",N($C$3)+SUM($U$7:U984))</f>
        <v/>
      </c>
      <c r="Z984" s="15" t="str">
        <f aca="false">IF(Y984="","",Y984-MAX(N($C$3),MAX($Y$7:Y984)))</f>
        <v/>
      </c>
      <c r="AA984" s="13" t="str">
        <f aca="false">IF(U984="","",IF(U984&gt;0,"Win",IF(U984&lt;0,"Loss","Scratch")))</f>
        <v/>
      </c>
      <c r="AB984" s="18" t="e">
        <f aca="false">IF(W984="",NA(),W984)</f>
        <v>#N/A</v>
      </c>
      <c r="AC984" s="19" t="e">
        <f aca="false">IF(W984="",NA(),Y984)</f>
        <v>#N/A</v>
      </c>
    </row>
    <row r="985" customFormat="false" ht="15" hidden="false" customHeight="false" outlineLevel="0" collapsed="false">
      <c r="A985" s="10"/>
      <c r="B985" s="10"/>
      <c r="C985" s="7"/>
      <c r="D985" s="7"/>
      <c r="E985" s="7"/>
      <c r="F985" s="7"/>
      <c r="G985" s="11"/>
      <c r="H985" s="12"/>
      <c r="I985" s="12"/>
      <c r="J985" s="12"/>
      <c r="K985" s="5"/>
      <c r="L985" s="5"/>
      <c r="M985" s="5"/>
      <c r="N985" s="7"/>
      <c r="O985" s="7"/>
      <c r="P985" s="13" t="str">
        <f aca="false">IF(C985="","",IF(ISNUMBER(SEARCH("JPY",C985)),100,10000))</f>
        <v/>
      </c>
      <c r="Q985" s="14" t="str">
        <f aca="false">IF(OR(C985="",H985="",J985=""),"",ROUND((J985-H985)*P985*IF(D985="Short",-1,1),1))</f>
        <v/>
      </c>
      <c r="R985" s="14" t="str">
        <f aca="false">IF(OR(C985="",H985="",I985=""),"",ROUND(ABS(H985-I985)*P985,1))</f>
        <v/>
      </c>
      <c r="S985" s="15" t="str">
        <f aca="false">IF(OR(R985="",G985="",K985=""),"",R985*K985*G985)</f>
        <v/>
      </c>
      <c r="T985" s="15" t="str">
        <f aca="false">IF(OR(Q985="",G985="",K985=""),"",Q985*K985*G985)</f>
        <v/>
      </c>
      <c r="U985" s="15" t="str">
        <f aca="false">IF(T985="","",T985+N(L985)-N(M985))</f>
        <v/>
      </c>
      <c r="V985" s="16" t="str">
        <f aca="false">IF(OR(U985="",N(S985)=0),"",U985/S985)</f>
        <v/>
      </c>
      <c r="W985" s="13" t="str">
        <f aca="false">IF(U985="","",COUNT($U$7:U985))</f>
        <v/>
      </c>
      <c r="X985" s="17" t="str">
        <f aca="false">IF(U985="","",DATE(YEAR(IF(B985="",A985,B985)),MONTH(IF(B985="",A985,B985)),1))</f>
        <v/>
      </c>
      <c r="Y985" s="15" t="str">
        <f aca="false">IF(U985="","",N($C$3)+SUM($U$7:U985))</f>
        <v/>
      </c>
      <c r="Z985" s="15" t="str">
        <f aca="false">IF(Y985="","",Y985-MAX(N($C$3),MAX($Y$7:Y985)))</f>
        <v/>
      </c>
      <c r="AA985" s="13" t="str">
        <f aca="false">IF(U985="","",IF(U985&gt;0,"Win",IF(U985&lt;0,"Loss","Scratch")))</f>
        <v/>
      </c>
      <c r="AB985" s="18" t="e">
        <f aca="false">IF(W985="",NA(),W985)</f>
        <v>#N/A</v>
      </c>
      <c r="AC985" s="19" t="e">
        <f aca="false">IF(W985="",NA(),Y985)</f>
        <v>#N/A</v>
      </c>
    </row>
    <row r="986" customFormat="false" ht="15" hidden="false" customHeight="false" outlineLevel="0" collapsed="false">
      <c r="A986" s="10"/>
      <c r="B986" s="10"/>
      <c r="C986" s="7"/>
      <c r="D986" s="7"/>
      <c r="E986" s="7"/>
      <c r="F986" s="7"/>
      <c r="G986" s="11"/>
      <c r="H986" s="12"/>
      <c r="I986" s="12"/>
      <c r="J986" s="12"/>
      <c r="K986" s="5"/>
      <c r="L986" s="5"/>
      <c r="M986" s="5"/>
      <c r="N986" s="7"/>
      <c r="O986" s="7"/>
      <c r="P986" s="13" t="str">
        <f aca="false">IF(C986="","",IF(ISNUMBER(SEARCH("JPY",C986)),100,10000))</f>
        <v/>
      </c>
      <c r="Q986" s="14" t="str">
        <f aca="false">IF(OR(C986="",H986="",J986=""),"",ROUND((J986-H986)*P986*IF(D986="Short",-1,1),1))</f>
        <v/>
      </c>
      <c r="R986" s="14" t="str">
        <f aca="false">IF(OR(C986="",H986="",I986=""),"",ROUND(ABS(H986-I986)*P986,1))</f>
        <v/>
      </c>
      <c r="S986" s="15" t="str">
        <f aca="false">IF(OR(R986="",G986="",K986=""),"",R986*K986*G986)</f>
        <v/>
      </c>
      <c r="T986" s="15" t="str">
        <f aca="false">IF(OR(Q986="",G986="",K986=""),"",Q986*K986*G986)</f>
        <v/>
      </c>
      <c r="U986" s="15" t="str">
        <f aca="false">IF(T986="","",T986+N(L986)-N(M986))</f>
        <v/>
      </c>
      <c r="V986" s="16" t="str">
        <f aca="false">IF(OR(U986="",N(S986)=0),"",U986/S986)</f>
        <v/>
      </c>
      <c r="W986" s="13" t="str">
        <f aca="false">IF(U986="","",COUNT($U$7:U986))</f>
        <v/>
      </c>
      <c r="X986" s="17" t="str">
        <f aca="false">IF(U986="","",DATE(YEAR(IF(B986="",A986,B986)),MONTH(IF(B986="",A986,B986)),1))</f>
        <v/>
      </c>
      <c r="Y986" s="15" t="str">
        <f aca="false">IF(U986="","",N($C$3)+SUM($U$7:U986))</f>
        <v/>
      </c>
      <c r="Z986" s="15" t="str">
        <f aca="false">IF(Y986="","",Y986-MAX(N($C$3),MAX($Y$7:Y986)))</f>
        <v/>
      </c>
      <c r="AA986" s="13" t="str">
        <f aca="false">IF(U986="","",IF(U986&gt;0,"Win",IF(U986&lt;0,"Loss","Scratch")))</f>
        <v/>
      </c>
      <c r="AB986" s="18" t="e">
        <f aca="false">IF(W986="",NA(),W986)</f>
        <v>#N/A</v>
      </c>
      <c r="AC986" s="19" t="e">
        <f aca="false">IF(W986="",NA(),Y986)</f>
        <v>#N/A</v>
      </c>
    </row>
    <row r="987" customFormat="false" ht="15" hidden="false" customHeight="false" outlineLevel="0" collapsed="false">
      <c r="A987" s="10"/>
      <c r="B987" s="10"/>
      <c r="C987" s="7"/>
      <c r="D987" s="7"/>
      <c r="E987" s="7"/>
      <c r="F987" s="7"/>
      <c r="G987" s="11"/>
      <c r="H987" s="12"/>
      <c r="I987" s="12"/>
      <c r="J987" s="12"/>
      <c r="K987" s="5"/>
      <c r="L987" s="5"/>
      <c r="M987" s="5"/>
      <c r="N987" s="7"/>
      <c r="O987" s="7"/>
      <c r="P987" s="13" t="str">
        <f aca="false">IF(C987="","",IF(ISNUMBER(SEARCH("JPY",C987)),100,10000))</f>
        <v/>
      </c>
      <c r="Q987" s="14" t="str">
        <f aca="false">IF(OR(C987="",H987="",J987=""),"",ROUND((J987-H987)*P987*IF(D987="Short",-1,1),1))</f>
        <v/>
      </c>
      <c r="R987" s="14" t="str">
        <f aca="false">IF(OR(C987="",H987="",I987=""),"",ROUND(ABS(H987-I987)*P987,1))</f>
        <v/>
      </c>
      <c r="S987" s="15" t="str">
        <f aca="false">IF(OR(R987="",G987="",K987=""),"",R987*K987*G987)</f>
        <v/>
      </c>
      <c r="T987" s="15" t="str">
        <f aca="false">IF(OR(Q987="",G987="",K987=""),"",Q987*K987*G987)</f>
        <v/>
      </c>
      <c r="U987" s="15" t="str">
        <f aca="false">IF(T987="","",T987+N(L987)-N(M987))</f>
        <v/>
      </c>
      <c r="V987" s="16" t="str">
        <f aca="false">IF(OR(U987="",N(S987)=0),"",U987/S987)</f>
        <v/>
      </c>
      <c r="W987" s="13" t="str">
        <f aca="false">IF(U987="","",COUNT($U$7:U987))</f>
        <v/>
      </c>
      <c r="X987" s="17" t="str">
        <f aca="false">IF(U987="","",DATE(YEAR(IF(B987="",A987,B987)),MONTH(IF(B987="",A987,B987)),1))</f>
        <v/>
      </c>
      <c r="Y987" s="15" t="str">
        <f aca="false">IF(U987="","",N($C$3)+SUM($U$7:U987))</f>
        <v/>
      </c>
      <c r="Z987" s="15" t="str">
        <f aca="false">IF(Y987="","",Y987-MAX(N($C$3),MAX($Y$7:Y987)))</f>
        <v/>
      </c>
      <c r="AA987" s="13" t="str">
        <f aca="false">IF(U987="","",IF(U987&gt;0,"Win",IF(U987&lt;0,"Loss","Scratch")))</f>
        <v/>
      </c>
      <c r="AB987" s="18" t="e">
        <f aca="false">IF(W987="",NA(),W987)</f>
        <v>#N/A</v>
      </c>
      <c r="AC987" s="19" t="e">
        <f aca="false">IF(W987="",NA(),Y987)</f>
        <v>#N/A</v>
      </c>
    </row>
    <row r="988" customFormat="false" ht="15" hidden="false" customHeight="false" outlineLevel="0" collapsed="false">
      <c r="A988" s="10"/>
      <c r="B988" s="10"/>
      <c r="C988" s="7"/>
      <c r="D988" s="7"/>
      <c r="E988" s="7"/>
      <c r="F988" s="7"/>
      <c r="G988" s="11"/>
      <c r="H988" s="12"/>
      <c r="I988" s="12"/>
      <c r="J988" s="12"/>
      <c r="K988" s="5"/>
      <c r="L988" s="5"/>
      <c r="M988" s="5"/>
      <c r="N988" s="7"/>
      <c r="O988" s="7"/>
      <c r="P988" s="13" t="str">
        <f aca="false">IF(C988="","",IF(ISNUMBER(SEARCH("JPY",C988)),100,10000))</f>
        <v/>
      </c>
      <c r="Q988" s="14" t="str">
        <f aca="false">IF(OR(C988="",H988="",J988=""),"",ROUND((J988-H988)*P988*IF(D988="Short",-1,1),1))</f>
        <v/>
      </c>
      <c r="R988" s="14" t="str">
        <f aca="false">IF(OR(C988="",H988="",I988=""),"",ROUND(ABS(H988-I988)*P988,1))</f>
        <v/>
      </c>
      <c r="S988" s="15" t="str">
        <f aca="false">IF(OR(R988="",G988="",K988=""),"",R988*K988*G988)</f>
        <v/>
      </c>
      <c r="T988" s="15" t="str">
        <f aca="false">IF(OR(Q988="",G988="",K988=""),"",Q988*K988*G988)</f>
        <v/>
      </c>
      <c r="U988" s="15" t="str">
        <f aca="false">IF(T988="","",T988+N(L988)-N(M988))</f>
        <v/>
      </c>
      <c r="V988" s="16" t="str">
        <f aca="false">IF(OR(U988="",N(S988)=0),"",U988/S988)</f>
        <v/>
      </c>
      <c r="W988" s="13" t="str">
        <f aca="false">IF(U988="","",COUNT($U$7:U988))</f>
        <v/>
      </c>
      <c r="X988" s="17" t="str">
        <f aca="false">IF(U988="","",DATE(YEAR(IF(B988="",A988,B988)),MONTH(IF(B988="",A988,B988)),1))</f>
        <v/>
      </c>
      <c r="Y988" s="15" t="str">
        <f aca="false">IF(U988="","",N($C$3)+SUM($U$7:U988))</f>
        <v/>
      </c>
      <c r="Z988" s="15" t="str">
        <f aca="false">IF(Y988="","",Y988-MAX(N($C$3),MAX($Y$7:Y988)))</f>
        <v/>
      </c>
      <c r="AA988" s="13" t="str">
        <f aca="false">IF(U988="","",IF(U988&gt;0,"Win",IF(U988&lt;0,"Loss","Scratch")))</f>
        <v/>
      </c>
      <c r="AB988" s="18" t="e">
        <f aca="false">IF(W988="",NA(),W988)</f>
        <v>#N/A</v>
      </c>
      <c r="AC988" s="19" t="e">
        <f aca="false">IF(W988="",NA(),Y988)</f>
        <v>#N/A</v>
      </c>
    </row>
    <row r="989" customFormat="false" ht="15" hidden="false" customHeight="false" outlineLevel="0" collapsed="false">
      <c r="A989" s="10"/>
      <c r="B989" s="10"/>
      <c r="C989" s="7"/>
      <c r="D989" s="7"/>
      <c r="E989" s="7"/>
      <c r="F989" s="7"/>
      <c r="G989" s="11"/>
      <c r="H989" s="12"/>
      <c r="I989" s="12"/>
      <c r="J989" s="12"/>
      <c r="K989" s="5"/>
      <c r="L989" s="5"/>
      <c r="M989" s="5"/>
      <c r="N989" s="7"/>
      <c r="O989" s="7"/>
      <c r="P989" s="13" t="str">
        <f aca="false">IF(C989="","",IF(ISNUMBER(SEARCH("JPY",C989)),100,10000))</f>
        <v/>
      </c>
      <c r="Q989" s="14" t="str">
        <f aca="false">IF(OR(C989="",H989="",J989=""),"",ROUND((J989-H989)*P989*IF(D989="Short",-1,1),1))</f>
        <v/>
      </c>
      <c r="R989" s="14" t="str">
        <f aca="false">IF(OR(C989="",H989="",I989=""),"",ROUND(ABS(H989-I989)*P989,1))</f>
        <v/>
      </c>
      <c r="S989" s="15" t="str">
        <f aca="false">IF(OR(R989="",G989="",K989=""),"",R989*K989*G989)</f>
        <v/>
      </c>
      <c r="T989" s="15" t="str">
        <f aca="false">IF(OR(Q989="",G989="",K989=""),"",Q989*K989*G989)</f>
        <v/>
      </c>
      <c r="U989" s="15" t="str">
        <f aca="false">IF(T989="","",T989+N(L989)-N(M989))</f>
        <v/>
      </c>
      <c r="V989" s="16" t="str">
        <f aca="false">IF(OR(U989="",N(S989)=0),"",U989/S989)</f>
        <v/>
      </c>
      <c r="W989" s="13" t="str">
        <f aca="false">IF(U989="","",COUNT($U$7:U989))</f>
        <v/>
      </c>
      <c r="X989" s="17" t="str">
        <f aca="false">IF(U989="","",DATE(YEAR(IF(B989="",A989,B989)),MONTH(IF(B989="",A989,B989)),1))</f>
        <v/>
      </c>
      <c r="Y989" s="15" t="str">
        <f aca="false">IF(U989="","",N($C$3)+SUM($U$7:U989))</f>
        <v/>
      </c>
      <c r="Z989" s="15" t="str">
        <f aca="false">IF(Y989="","",Y989-MAX(N($C$3),MAX($Y$7:Y989)))</f>
        <v/>
      </c>
      <c r="AA989" s="13" t="str">
        <f aca="false">IF(U989="","",IF(U989&gt;0,"Win",IF(U989&lt;0,"Loss","Scratch")))</f>
        <v/>
      </c>
      <c r="AB989" s="18" t="e">
        <f aca="false">IF(W989="",NA(),W989)</f>
        <v>#N/A</v>
      </c>
      <c r="AC989" s="19" t="e">
        <f aca="false">IF(W989="",NA(),Y989)</f>
        <v>#N/A</v>
      </c>
    </row>
    <row r="990" customFormat="false" ht="15" hidden="false" customHeight="false" outlineLevel="0" collapsed="false">
      <c r="A990" s="10"/>
      <c r="B990" s="10"/>
      <c r="C990" s="7"/>
      <c r="D990" s="7"/>
      <c r="E990" s="7"/>
      <c r="F990" s="7"/>
      <c r="G990" s="11"/>
      <c r="H990" s="12"/>
      <c r="I990" s="12"/>
      <c r="J990" s="12"/>
      <c r="K990" s="5"/>
      <c r="L990" s="5"/>
      <c r="M990" s="5"/>
      <c r="N990" s="7"/>
      <c r="O990" s="7"/>
      <c r="P990" s="13" t="str">
        <f aca="false">IF(C990="","",IF(ISNUMBER(SEARCH("JPY",C990)),100,10000))</f>
        <v/>
      </c>
      <c r="Q990" s="14" t="str">
        <f aca="false">IF(OR(C990="",H990="",J990=""),"",ROUND((J990-H990)*P990*IF(D990="Short",-1,1),1))</f>
        <v/>
      </c>
      <c r="R990" s="14" t="str">
        <f aca="false">IF(OR(C990="",H990="",I990=""),"",ROUND(ABS(H990-I990)*P990,1))</f>
        <v/>
      </c>
      <c r="S990" s="15" t="str">
        <f aca="false">IF(OR(R990="",G990="",K990=""),"",R990*K990*G990)</f>
        <v/>
      </c>
      <c r="T990" s="15" t="str">
        <f aca="false">IF(OR(Q990="",G990="",K990=""),"",Q990*K990*G990)</f>
        <v/>
      </c>
      <c r="U990" s="15" t="str">
        <f aca="false">IF(T990="","",T990+N(L990)-N(M990))</f>
        <v/>
      </c>
      <c r="V990" s="16" t="str">
        <f aca="false">IF(OR(U990="",N(S990)=0),"",U990/S990)</f>
        <v/>
      </c>
      <c r="W990" s="13" t="str">
        <f aca="false">IF(U990="","",COUNT($U$7:U990))</f>
        <v/>
      </c>
      <c r="X990" s="17" t="str">
        <f aca="false">IF(U990="","",DATE(YEAR(IF(B990="",A990,B990)),MONTH(IF(B990="",A990,B990)),1))</f>
        <v/>
      </c>
      <c r="Y990" s="15" t="str">
        <f aca="false">IF(U990="","",N($C$3)+SUM($U$7:U990))</f>
        <v/>
      </c>
      <c r="Z990" s="15" t="str">
        <f aca="false">IF(Y990="","",Y990-MAX(N($C$3),MAX($Y$7:Y990)))</f>
        <v/>
      </c>
      <c r="AA990" s="13" t="str">
        <f aca="false">IF(U990="","",IF(U990&gt;0,"Win",IF(U990&lt;0,"Loss","Scratch")))</f>
        <v/>
      </c>
      <c r="AB990" s="18" t="e">
        <f aca="false">IF(W990="",NA(),W990)</f>
        <v>#N/A</v>
      </c>
      <c r="AC990" s="19" t="e">
        <f aca="false">IF(W990="",NA(),Y990)</f>
        <v>#N/A</v>
      </c>
    </row>
    <row r="991" customFormat="false" ht="15" hidden="false" customHeight="false" outlineLevel="0" collapsed="false">
      <c r="A991" s="10"/>
      <c r="B991" s="10"/>
      <c r="C991" s="7"/>
      <c r="D991" s="7"/>
      <c r="E991" s="7"/>
      <c r="F991" s="7"/>
      <c r="G991" s="11"/>
      <c r="H991" s="12"/>
      <c r="I991" s="12"/>
      <c r="J991" s="12"/>
      <c r="K991" s="5"/>
      <c r="L991" s="5"/>
      <c r="M991" s="5"/>
      <c r="N991" s="7"/>
      <c r="O991" s="7"/>
      <c r="P991" s="13" t="str">
        <f aca="false">IF(C991="","",IF(ISNUMBER(SEARCH("JPY",C991)),100,10000))</f>
        <v/>
      </c>
      <c r="Q991" s="14" t="str">
        <f aca="false">IF(OR(C991="",H991="",J991=""),"",ROUND((J991-H991)*P991*IF(D991="Short",-1,1),1))</f>
        <v/>
      </c>
      <c r="R991" s="14" t="str">
        <f aca="false">IF(OR(C991="",H991="",I991=""),"",ROUND(ABS(H991-I991)*P991,1))</f>
        <v/>
      </c>
      <c r="S991" s="15" t="str">
        <f aca="false">IF(OR(R991="",G991="",K991=""),"",R991*K991*G991)</f>
        <v/>
      </c>
      <c r="T991" s="15" t="str">
        <f aca="false">IF(OR(Q991="",G991="",K991=""),"",Q991*K991*G991)</f>
        <v/>
      </c>
      <c r="U991" s="15" t="str">
        <f aca="false">IF(T991="","",T991+N(L991)-N(M991))</f>
        <v/>
      </c>
      <c r="V991" s="16" t="str">
        <f aca="false">IF(OR(U991="",N(S991)=0),"",U991/S991)</f>
        <v/>
      </c>
      <c r="W991" s="13" t="str">
        <f aca="false">IF(U991="","",COUNT($U$7:U991))</f>
        <v/>
      </c>
      <c r="X991" s="17" t="str">
        <f aca="false">IF(U991="","",DATE(YEAR(IF(B991="",A991,B991)),MONTH(IF(B991="",A991,B991)),1))</f>
        <v/>
      </c>
      <c r="Y991" s="15" t="str">
        <f aca="false">IF(U991="","",N($C$3)+SUM($U$7:U991))</f>
        <v/>
      </c>
      <c r="Z991" s="15" t="str">
        <f aca="false">IF(Y991="","",Y991-MAX(N($C$3),MAX($Y$7:Y991)))</f>
        <v/>
      </c>
      <c r="AA991" s="13" t="str">
        <f aca="false">IF(U991="","",IF(U991&gt;0,"Win",IF(U991&lt;0,"Loss","Scratch")))</f>
        <v/>
      </c>
      <c r="AB991" s="18" t="e">
        <f aca="false">IF(W991="",NA(),W991)</f>
        <v>#N/A</v>
      </c>
      <c r="AC991" s="19" t="e">
        <f aca="false">IF(W991="",NA(),Y991)</f>
        <v>#N/A</v>
      </c>
    </row>
    <row r="992" customFormat="false" ht="15" hidden="false" customHeight="false" outlineLevel="0" collapsed="false">
      <c r="A992" s="10"/>
      <c r="B992" s="10"/>
      <c r="C992" s="7"/>
      <c r="D992" s="7"/>
      <c r="E992" s="7"/>
      <c r="F992" s="7"/>
      <c r="G992" s="11"/>
      <c r="H992" s="12"/>
      <c r="I992" s="12"/>
      <c r="J992" s="12"/>
      <c r="K992" s="5"/>
      <c r="L992" s="5"/>
      <c r="M992" s="5"/>
      <c r="N992" s="7"/>
      <c r="O992" s="7"/>
      <c r="P992" s="13" t="str">
        <f aca="false">IF(C992="","",IF(ISNUMBER(SEARCH("JPY",C992)),100,10000))</f>
        <v/>
      </c>
      <c r="Q992" s="14" t="str">
        <f aca="false">IF(OR(C992="",H992="",J992=""),"",ROUND((J992-H992)*P992*IF(D992="Short",-1,1),1))</f>
        <v/>
      </c>
      <c r="R992" s="14" t="str">
        <f aca="false">IF(OR(C992="",H992="",I992=""),"",ROUND(ABS(H992-I992)*P992,1))</f>
        <v/>
      </c>
      <c r="S992" s="15" t="str">
        <f aca="false">IF(OR(R992="",G992="",K992=""),"",R992*K992*G992)</f>
        <v/>
      </c>
      <c r="T992" s="15" t="str">
        <f aca="false">IF(OR(Q992="",G992="",K992=""),"",Q992*K992*G992)</f>
        <v/>
      </c>
      <c r="U992" s="15" t="str">
        <f aca="false">IF(T992="","",T992+N(L992)-N(M992))</f>
        <v/>
      </c>
      <c r="V992" s="16" t="str">
        <f aca="false">IF(OR(U992="",N(S992)=0),"",U992/S992)</f>
        <v/>
      </c>
      <c r="W992" s="13" t="str">
        <f aca="false">IF(U992="","",COUNT($U$7:U992))</f>
        <v/>
      </c>
      <c r="X992" s="17" t="str">
        <f aca="false">IF(U992="","",DATE(YEAR(IF(B992="",A992,B992)),MONTH(IF(B992="",A992,B992)),1))</f>
        <v/>
      </c>
      <c r="Y992" s="15" t="str">
        <f aca="false">IF(U992="","",N($C$3)+SUM($U$7:U992))</f>
        <v/>
      </c>
      <c r="Z992" s="15" t="str">
        <f aca="false">IF(Y992="","",Y992-MAX(N($C$3),MAX($Y$7:Y992)))</f>
        <v/>
      </c>
      <c r="AA992" s="13" t="str">
        <f aca="false">IF(U992="","",IF(U992&gt;0,"Win",IF(U992&lt;0,"Loss","Scratch")))</f>
        <v/>
      </c>
      <c r="AB992" s="18" t="e">
        <f aca="false">IF(W992="",NA(),W992)</f>
        <v>#N/A</v>
      </c>
      <c r="AC992" s="19" t="e">
        <f aca="false">IF(W992="",NA(),Y992)</f>
        <v>#N/A</v>
      </c>
    </row>
    <row r="993" customFormat="false" ht="15" hidden="false" customHeight="false" outlineLevel="0" collapsed="false">
      <c r="A993" s="10"/>
      <c r="B993" s="10"/>
      <c r="C993" s="7"/>
      <c r="D993" s="7"/>
      <c r="E993" s="7"/>
      <c r="F993" s="7"/>
      <c r="G993" s="11"/>
      <c r="H993" s="12"/>
      <c r="I993" s="12"/>
      <c r="J993" s="12"/>
      <c r="K993" s="5"/>
      <c r="L993" s="5"/>
      <c r="M993" s="5"/>
      <c r="N993" s="7"/>
      <c r="O993" s="7"/>
      <c r="P993" s="13" t="str">
        <f aca="false">IF(C993="","",IF(ISNUMBER(SEARCH("JPY",C993)),100,10000))</f>
        <v/>
      </c>
      <c r="Q993" s="14" t="str">
        <f aca="false">IF(OR(C993="",H993="",J993=""),"",ROUND((J993-H993)*P993*IF(D993="Short",-1,1),1))</f>
        <v/>
      </c>
      <c r="R993" s="14" t="str">
        <f aca="false">IF(OR(C993="",H993="",I993=""),"",ROUND(ABS(H993-I993)*P993,1))</f>
        <v/>
      </c>
      <c r="S993" s="15" t="str">
        <f aca="false">IF(OR(R993="",G993="",K993=""),"",R993*K993*G993)</f>
        <v/>
      </c>
      <c r="T993" s="15" t="str">
        <f aca="false">IF(OR(Q993="",G993="",K993=""),"",Q993*K993*G993)</f>
        <v/>
      </c>
      <c r="U993" s="15" t="str">
        <f aca="false">IF(T993="","",T993+N(L993)-N(M993))</f>
        <v/>
      </c>
      <c r="V993" s="16" t="str">
        <f aca="false">IF(OR(U993="",N(S993)=0),"",U993/S993)</f>
        <v/>
      </c>
      <c r="W993" s="13" t="str">
        <f aca="false">IF(U993="","",COUNT($U$7:U993))</f>
        <v/>
      </c>
      <c r="X993" s="17" t="str">
        <f aca="false">IF(U993="","",DATE(YEAR(IF(B993="",A993,B993)),MONTH(IF(B993="",A993,B993)),1))</f>
        <v/>
      </c>
      <c r="Y993" s="15" t="str">
        <f aca="false">IF(U993="","",N($C$3)+SUM($U$7:U993))</f>
        <v/>
      </c>
      <c r="Z993" s="15" t="str">
        <f aca="false">IF(Y993="","",Y993-MAX(N($C$3),MAX($Y$7:Y993)))</f>
        <v/>
      </c>
      <c r="AA993" s="13" t="str">
        <f aca="false">IF(U993="","",IF(U993&gt;0,"Win",IF(U993&lt;0,"Loss","Scratch")))</f>
        <v/>
      </c>
      <c r="AB993" s="18" t="e">
        <f aca="false">IF(W993="",NA(),W993)</f>
        <v>#N/A</v>
      </c>
      <c r="AC993" s="19" t="e">
        <f aca="false">IF(W993="",NA(),Y993)</f>
        <v>#N/A</v>
      </c>
    </row>
    <row r="994" customFormat="false" ht="15" hidden="false" customHeight="false" outlineLevel="0" collapsed="false">
      <c r="A994" s="10"/>
      <c r="B994" s="10"/>
      <c r="C994" s="7"/>
      <c r="D994" s="7"/>
      <c r="E994" s="7"/>
      <c r="F994" s="7"/>
      <c r="G994" s="11"/>
      <c r="H994" s="12"/>
      <c r="I994" s="12"/>
      <c r="J994" s="12"/>
      <c r="K994" s="5"/>
      <c r="L994" s="5"/>
      <c r="M994" s="5"/>
      <c r="N994" s="7"/>
      <c r="O994" s="7"/>
      <c r="P994" s="13" t="str">
        <f aca="false">IF(C994="","",IF(ISNUMBER(SEARCH("JPY",C994)),100,10000))</f>
        <v/>
      </c>
      <c r="Q994" s="14" t="str">
        <f aca="false">IF(OR(C994="",H994="",J994=""),"",ROUND((J994-H994)*P994*IF(D994="Short",-1,1),1))</f>
        <v/>
      </c>
      <c r="R994" s="14" t="str">
        <f aca="false">IF(OR(C994="",H994="",I994=""),"",ROUND(ABS(H994-I994)*P994,1))</f>
        <v/>
      </c>
      <c r="S994" s="15" t="str">
        <f aca="false">IF(OR(R994="",G994="",K994=""),"",R994*K994*G994)</f>
        <v/>
      </c>
      <c r="T994" s="15" t="str">
        <f aca="false">IF(OR(Q994="",G994="",K994=""),"",Q994*K994*G994)</f>
        <v/>
      </c>
      <c r="U994" s="15" t="str">
        <f aca="false">IF(T994="","",T994+N(L994)-N(M994))</f>
        <v/>
      </c>
      <c r="V994" s="16" t="str">
        <f aca="false">IF(OR(U994="",N(S994)=0),"",U994/S994)</f>
        <v/>
      </c>
      <c r="W994" s="13" t="str">
        <f aca="false">IF(U994="","",COUNT($U$7:U994))</f>
        <v/>
      </c>
      <c r="X994" s="17" t="str">
        <f aca="false">IF(U994="","",DATE(YEAR(IF(B994="",A994,B994)),MONTH(IF(B994="",A994,B994)),1))</f>
        <v/>
      </c>
      <c r="Y994" s="15" t="str">
        <f aca="false">IF(U994="","",N($C$3)+SUM($U$7:U994))</f>
        <v/>
      </c>
      <c r="Z994" s="15" t="str">
        <f aca="false">IF(Y994="","",Y994-MAX(N($C$3),MAX($Y$7:Y994)))</f>
        <v/>
      </c>
      <c r="AA994" s="13" t="str">
        <f aca="false">IF(U994="","",IF(U994&gt;0,"Win",IF(U994&lt;0,"Loss","Scratch")))</f>
        <v/>
      </c>
      <c r="AB994" s="18" t="e">
        <f aca="false">IF(W994="",NA(),W994)</f>
        <v>#N/A</v>
      </c>
      <c r="AC994" s="19" t="e">
        <f aca="false">IF(W994="",NA(),Y994)</f>
        <v>#N/A</v>
      </c>
    </row>
    <row r="995" customFormat="false" ht="15" hidden="false" customHeight="false" outlineLevel="0" collapsed="false">
      <c r="A995" s="10"/>
      <c r="B995" s="10"/>
      <c r="C995" s="7"/>
      <c r="D995" s="7"/>
      <c r="E995" s="7"/>
      <c r="F995" s="7"/>
      <c r="G995" s="11"/>
      <c r="H995" s="12"/>
      <c r="I995" s="12"/>
      <c r="J995" s="12"/>
      <c r="K995" s="5"/>
      <c r="L995" s="5"/>
      <c r="M995" s="5"/>
      <c r="N995" s="7"/>
      <c r="O995" s="7"/>
      <c r="P995" s="13" t="str">
        <f aca="false">IF(C995="","",IF(ISNUMBER(SEARCH("JPY",C995)),100,10000))</f>
        <v/>
      </c>
      <c r="Q995" s="14" t="str">
        <f aca="false">IF(OR(C995="",H995="",J995=""),"",ROUND((J995-H995)*P995*IF(D995="Short",-1,1),1))</f>
        <v/>
      </c>
      <c r="R995" s="14" t="str">
        <f aca="false">IF(OR(C995="",H995="",I995=""),"",ROUND(ABS(H995-I995)*P995,1))</f>
        <v/>
      </c>
      <c r="S995" s="15" t="str">
        <f aca="false">IF(OR(R995="",G995="",K995=""),"",R995*K995*G995)</f>
        <v/>
      </c>
      <c r="T995" s="15" t="str">
        <f aca="false">IF(OR(Q995="",G995="",K995=""),"",Q995*K995*G995)</f>
        <v/>
      </c>
      <c r="U995" s="15" t="str">
        <f aca="false">IF(T995="","",T995+N(L995)-N(M995))</f>
        <v/>
      </c>
      <c r="V995" s="16" t="str">
        <f aca="false">IF(OR(U995="",N(S995)=0),"",U995/S995)</f>
        <v/>
      </c>
      <c r="W995" s="13" t="str">
        <f aca="false">IF(U995="","",COUNT($U$7:U995))</f>
        <v/>
      </c>
      <c r="X995" s="17" t="str">
        <f aca="false">IF(U995="","",DATE(YEAR(IF(B995="",A995,B995)),MONTH(IF(B995="",A995,B995)),1))</f>
        <v/>
      </c>
      <c r="Y995" s="15" t="str">
        <f aca="false">IF(U995="","",N($C$3)+SUM($U$7:U995))</f>
        <v/>
      </c>
      <c r="Z995" s="15" t="str">
        <f aca="false">IF(Y995="","",Y995-MAX(N($C$3),MAX($Y$7:Y995)))</f>
        <v/>
      </c>
      <c r="AA995" s="13" t="str">
        <f aca="false">IF(U995="","",IF(U995&gt;0,"Win",IF(U995&lt;0,"Loss","Scratch")))</f>
        <v/>
      </c>
      <c r="AB995" s="18" t="e">
        <f aca="false">IF(W995="",NA(),W995)</f>
        <v>#N/A</v>
      </c>
      <c r="AC995" s="19" t="e">
        <f aca="false">IF(W995="",NA(),Y995)</f>
        <v>#N/A</v>
      </c>
    </row>
    <row r="996" customFormat="false" ht="15" hidden="false" customHeight="false" outlineLevel="0" collapsed="false">
      <c r="A996" s="10"/>
      <c r="B996" s="10"/>
      <c r="C996" s="7"/>
      <c r="D996" s="7"/>
      <c r="E996" s="7"/>
      <c r="F996" s="7"/>
      <c r="G996" s="11"/>
      <c r="H996" s="12"/>
      <c r="I996" s="12"/>
      <c r="J996" s="12"/>
      <c r="K996" s="5"/>
      <c r="L996" s="5"/>
      <c r="M996" s="5"/>
      <c r="N996" s="7"/>
      <c r="O996" s="7"/>
      <c r="P996" s="13" t="str">
        <f aca="false">IF(C996="","",IF(ISNUMBER(SEARCH("JPY",C996)),100,10000))</f>
        <v/>
      </c>
      <c r="Q996" s="14" t="str">
        <f aca="false">IF(OR(C996="",H996="",J996=""),"",ROUND((J996-H996)*P996*IF(D996="Short",-1,1),1))</f>
        <v/>
      </c>
      <c r="R996" s="14" t="str">
        <f aca="false">IF(OR(C996="",H996="",I996=""),"",ROUND(ABS(H996-I996)*P996,1))</f>
        <v/>
      </c>
      <c r="S996" s="15" t="str">
        <f aca="false">IF(OR(R996="",G996="",K996=""),"",R996*K996*G996)</f>
        <v/>
      </c>
      <c r="T996" s="15" t="str">
        <f aca="false">IF(OR(Q996="",G996="",K996=""),"",Q996*K996*G996)</f>
        <v/>
      </c>
      <c r="U996" s="15" t="str">
        <f aca="false">IF(T996="","",T996+N(L996)-N(M996))</f>
        <v/>
      </c>
      <c r="V996" s="16" t="str">
        <f aca="false">IF(OR(U996="",N(S996)=0),"",U996/S996)</f>
        <v/>
      </c>
      <c r="W996" s="13" t="str">
        <f aca="false">IF(U996="","",COUNT($U$7:U996))</f>
        <v/>
      </c>
      <c r="X996" s="17" t="str">
        <f aca="false">IF(U996="","",DATE(YEAR(IF(B996="",A996,B996)),MONTH(IF(B996="",A996,B996)),1))</f>
        <v/>
      </c>
      <c r="Y996" s="15" t="str">
        <f aca="false">IF(U996="","",N($C$3)+SUM($U$7:U996))</f>
        <v/>
      </c>
      <c r="Z996" s="15" t="str">
        <f aca="false">IF(Y996="","",Y996-MAX(N($C$3),MAX($Y$7:Y996)))</f>
        <v/>
      </c>
      <c r="AA996" s="13" t="str">
        <f aca="false">IF(U996="","",IF(U996&gt;0,"Win",IF(U996&lt;0,"Loss","Scratch")))</f>
        <v/>
      </c>
      <c r="AB996" s="18" t="e">
        <f aca="false">IF(W996="",NA(),W996)</f>
        <v>#N/A</v>
      </c>
      <c r="AC996" s="19" t="e">
        <f aca="false">IF(W996="",NA(),Y996)</f>
        <v>#N/A</v>
      </c>
    </row>
    <row r="997" customFormat="false" ht="15" hidden="false" customHeight="false" outlineLevel="0" collapsed="false">
      <c r="A997" s="10"/>
      <c r="B997" s="10"/>
      <c r="C997" s="7"/>
      <c r="D997" s="7"/>
      <c r="E997" s="7"/>
      <c r="F997" s="7"/>
      <c r="G997" s="11"/>
      <c r="H997" s="12"/>
      <c r="I997" s="12"/>
      <c r="J997" s="12"/>
      <c r="K997" s="5"/>
      <c r="L997" s="5"/>
      <c r="M997" s="5"/>
      <c r="N997" s="7"/>
      <c r="O997" s="7"/>
      <c r="P997" s="13" t="str">
        <f aca="false">IF(C997="","",IF(ISNUMBER(SEARCH("JPY",C997)),100,10000))</f>
        <v/>
      </c>
      <c r="Q997" s="14" t="str">
        <f aca="false">IF(OR(C997="",H997="",J997=""),"",ROUND((J997-H997)*P997*IF(D997="Short",-1,1),1))</f>
        <v/>
      </c>
      <c r="R997" s="14" t="str">
        <f aca="false">IF(OR(C997="",H997="",I997=""),"",ROUND(ABS(H997-I997)*P997,1))</f>
        <v/>
      </c>
      <c r="S997" s="15" t="str">
        <f aca="false">IF(OR(R997="",G997="",K997=""),"",R997*K997*G997)</f>
        <v/>
      </c>
      <c r="T997" s="15" t="str">
        <f aca="false">IF(OR(Q997="",G997="",K997=""),"",Q997*K997*G997)</f>
        <v/>
      </c>
      <c r="U997" s="15" t="str">
        <f aca="false">IF(T997="","",T997+N(L997)-N(M997))</f>
        <v/>
      </c>
      <c r="V997" s="16" t="str">
        <f aca="false">IF(OR(U997="",N(S997)=0),"",U997/S997)</f>
        <v/>
      </c>
      <c r="W997" s="13" t="str">
        <f aca="false">IF(U997="","",COUNT($U$7:U997))</f>
        <v/>
      </c>
      <c r="X997" s="17" t="str">
        <f aca="false">IF(U997="","",DATE(YEAR(IF(B997="",A997,B997)),MONTH(IF(B997="",A997,B997)),1))</f>
        <v/>
      </c>
      <c r="Y997" s="15" t="str">
        <f aca="false">IF(U997="","",N($C$3)+SUM($U$7:U997))</f>
        <v/>
      </c>
      <c r="Z997" s="15" t="str">
        <f aca="false">IF(Y997="","",Y997-MAX(N($C$3),MAX($Y$7:Y997)))</f>
        <v/>
      </c>
      <c r="AA997" s="13" t="str">
        <f aca="false">IF(U997="","",IF(U997&gt;0,"Win",IF(U997&lt;0,"Loss","Scratch")))</f>
        <v/>
      </c>
      <c r="AB997" s="18" t="e">
        <f aca="false">IF(W997="",NA(),W997)</f>
        <v>#N/A</v>
      </c>
      <c r="AC997" s="19" t="e">
        <f aca="false">IF(W997="",NA(),Y997)</f>
        <v>#N/A</v>
      </c>
    </row>
    <row r="998" customFormat="false" ht="15" hidden="false" customHeight="false" outlineLevel="0" collapsed="false">
      <c r="A998" s="10"/>
      <c r="B998" s="10"/>
      <c r="C998" s="7"/>
      <c r="D998" s="7"/>
      <c r="E998" s="7"/>
      <c r="F998" s="7"/>
      <c r="G998" s="11"/>
      <c r="H998" s="12"/>
      <c r="I998" s="12"/>
      <c r="J998" s="12"/>
      <c r="K998" s="5"/>
      <c r="L998" s="5"/>
      <c r="M998" s="5"/>
      <c r="N998" s="7"/>
      <c r="O998" s="7"/>
      <c r="P998" s="13" t="str">
        <f aca="false">IF(C998="","",IF(ISNUMBER(SEARCH("JPY",C998)),100,10000))</f>
        <v/>
      </c>
      <c r="Q998" s="14" t="str">
        <f aca="false">IF(OR(C998="",H998="",J998=""),"",ROUND((J998-H998)*P998*IF(D998="Short",-1,1),1))</f>
        <v/>
      </c>
      <c r="R998" s="14" t="str">
        <f aca="false">IF(OR(C998="",H998="",I998=""),"",ROUND(ABS(H998-I998)*P998,1))</f>
        <v/>
      </c>
      <c r="S998" s="15" t="str">
        <f aca="false">IF(OR(R998="",G998="",K998=""),"",R998*K998*G998)</f>
        <v/>
      </c>
      <c r="T998" s="15" t="str">
        <f aca="false">IF(OR(Q998="",G998="",K998=""),"",Q998*K998*G998)</f>
        <v/>
      </c>
      <c r="U998" s="15" t="str">
        <f aca="false">IF(T998="","",T998+N(L998)-N(M998))</f>
        <v/>
      </c>
      <c r="V998" s="16" t="str">
        <f aca="false">IF(OR(U998="",N(S998)=0),"",U998/S998)</f>
        <v/>
      </c>
      <c r="W998" s="13" t="str">
        <f aca="false">IF(U998="","",COUNT($U$7:U998))</f>
        <v/>
      </c>
      <c r="X998" s="17" t="str">
        <f aca="false">IF(U998="","",DATE(YEAR(IF(B998="",A998,B998)),MONTH(IF(B998="",A998,B998)),1))</f>
        <v/>
      </c>
      <c r="Y998" s="15" t="str">
        <f aca="false">IF(U998="","",N($C$3)+SUM($U$7:U998))</f>
        <v/>
      </c>
      <c r="Z998" s="15" t="str">
        <f aca="false">IF(Y998="","",Y998-MAX(N($C$3),MAX($Y$7:Y998)))</f>
        <v/>
      </c>
      <c r="AA998" s="13" t="str">
        <f aca="false">IF(U998="","",IF(U998&gt;0,"Win",IF(U998&lt;0,"Loss","Scratch")))</f>
        <v/>
      </c>
      <c r="AB998" s="18" t="e">
        <f aca="false">IF(W998="",NA(),W998)</f>
        <v>#N/A</v>
      </c>
      <c r="AC998" s="19" t="e">
        <f aca="false">IF(W998="",NA(),Y998)</f>
        <v>#N/A</v>
      </c>
    </row>
    <row r="999" customFormat="false" ht="15" hidden="false" customHeight="false" outlineLevel="0" collapsed="false">
      <c r="A999" s="10"/>
      <c r="B999" s="10"/>
      <c r="C999" s="7"/>
      <c r="D999" s="7"/>
      <c r="E999" s="7"/>
      <c r="F999" s="7"/>
      <c r="G999" s="11"/>
      <c r="H999" s="12"/>
      <c r="I999" s="12"/>
      <c r="J999" s="12"/>
      <c r="K999" s="5"/>
      <c r="L999" s="5"/>
      <c r="M999" s="5"/>
      <c r="N999" s="7"/>
      <c r="O999" s="7"/>
      <c r="P999" s="13" t="str">
        <f aca="false">IF(C999="","",IF(ISNUMBER(SEARCH("JPY",C999)),100,10000))</f>
        <v/>
      </c>
      <c r="Q999" s="14" t="str">
        <f aca="false">IF(OR(C999="",H999="",J999=""),"",ROUND((J999-H999)*P999*IF(D999="Short",-1,1),1))</f>
        <v/>
      </c>
      <c r="R999" s="14" t="str">
        <f aca="false">IF(OR(C999="",H999="",I999=""),"",ROUND(ABS(H999-I999)*P999,1))</f>
        <v/>
      </c>
      <c r="S999" s="15" t="str">
        <f aca="false">IF(OR(R999="",G999="",K999=""),"",R999*K999*G999)</f>
        <v/>
      </c>
      <c r="T999" s="15" t="str">
        <f aca="false">IF(OR(Q999="",G999="",K999=""),"",Q999*K999*G999)</f>
        <v/>
      </c>
      <c r="U999" s="15" t="str">
        <f aca="false">IF(T999="","",T999+N(L999)-N(M999))</f>
        <v/>
      </c>
      <c r="V999" s="16" t="str">
        <f aca="false">IF(OR(U999="",N(S999)=0),"",U999/S999)</f>
        <v/>
      </c>
      <c r="W999" s="13" t="str">
        <f aca="false">IF(U999="","",COUNT($U$7:U999))</f>
        <v/>
      </c>
      <c r="X999" s="17" t="str">
        <f aca="false">IF(U999="","",DATE(YEAR(IF(B999="",A999,B999)),MONTH(IF(B999="",A999,B999)),1))</f>
        <v/>
      </c>
      <c r="Y999" s="15" t="str">
        <f aca="false">IF(U999="","",N($C$3)+SUM($U$7:U999))</f>
        <v/>
      </c>
      <c r="Z999" s="15" t="str">
        <f aca="false">IF(Y999="","",Y999-MAX(N($C$3),MAX($Y$7:Y999)))</f>
        <v/>
      </c>
      <c r="AA999" s="13" t="str">
        <f aca="false">IF(U999="","",IF(U999&gt;0,"Win",IF(U999&lt;0,"Loss","Scratch")))</f>
        <v/>
      </c>
      <c r="AB999" s="18" t="e">
        <f aca="false">IF(W999="",NA(),W999)</f>
        <v>#N/A</v>
      </c>
      <c r="AC999" s="19" t="e">
        <f aca="false">IF(W999="",NA(),Y999)</f>
        <v>#N/A</v>
      </c>
    </row>
    <row r="1000" customFormat="false" ht="15" hidden="false" customHeight="false" outlineLevel="0" collapsed="false">
      <c r="A1000" s="10"/>
      <c r="B1000" s="10"/>
      <c r="C1000" s="7"/>
      <c r="D1000" s="7"/>
      <c r="E1000" s="7"/>
      <c r="F1000" s="7"/>
      <c r="G1000" s="11"/>
      <c r="H1000" s="12"/>
      <c r="I1000" s="12"/>
      <c r="J1000" s="12"/>
      <c r="K1000" s="5"/>
      <c r="L1000" s="5"/>
      <c r="M1000" s="5"/>
      <c r="N1000" s="7"/>
      <c r="O1000" s="7"/>
      <c r="P1000" s="13" t="str">
        <f aca="false">IF(C1000="","",IF(ISNUMBER(SEARCH("JPY",C1000)),100,10000))</f>
        <v/>
      </c>
      <c r="Q1000" s="14" t="str">
        <f aca="false">IF(OR(C1000="",H1000="",J1000=""),"",ROUND((J1000-H1000)*P1000*IF(D1000="Short",-1,1),1))</f>
        <v/>
      </c>
      <c r="R1000" s="14" t="str">
        <f aca="false">IF(OR(C1000="",H1000="",I1000=""),"",ROUND(ABS(H1000-I1000)*P1000,1))</f>
        <v/>
      </c>
      <c r="S1000" s="15" t="str">
        <f aca="false">IF(OR(R1000="",G1000="",K1000=""),"",R1000*K1000*G1000)</f>
        <v/>
      </c>
      <c r="T1000" s="15" t="str">
        <f aca="false">IF(OR(Q1000="",G1000="",K1000=""),"",Q1000*K1000*G1000)</f>
        <v/>
      </c>
      <c r="U1000" s="15" t="str">
        <f aca="false">IF(T1000="","",T1000+N(L1000)-N(M1000))</f>
        <v/>
      </c>
      <c r="V1000" s="16" t="str">
        <f aca="false">IF(OR(U1000="",N(S1000)=0),"",U1000/S1000)</f>
        <v/>
      </c>
      <c r="W1000" s="13" t="str">
        <f aca="false">IF(U1000="","",COUNT($U$7:U1000))</f>
        <v/>
      </c>
      <c r="X1000" s="17" t="str">
        <f aca="false">IF(U1000="","",DATE(YEAR(IF(B1000="",A1000,B1000)),MONTH(IF(B1000="",A1000,B1000)),1))</f>
        <v/>
      </c>
      <c r="Y1000" s="15" t="str">
        <f aca="false">IF(U1000="","",N($C$3)+SUM($U$7:U1000))</f>
        <v/>
      </c>
      <c r="Z1000" s="15" t="str">
        <f aca="false">IF(Y1000="","",Y1000-MAX(N($C$3),MAX($Y$7:Y1000)))</f>
        <v/>
      </c>
      <c r="AA1000" s="13" t="str">
        <f aca="false">IF(U1000="","",IF(U1000&gt;0,"Win",IF(U1000&lt;0,"Loss","Scratch")))</f>
        <v/>
      </c>
      <c r="AB1000" s="18" t="e">
        <f aca="false">IF(W1000="",NA(),W1000)</f>
        <v>#N/A</v>
      </c>
      <c r="AC1000" s="19" t="e">
        <f aca="false">IF(W1000="",NA(),Y1000)</f>
        <v>#N/A</v>
      </c>
    </row>
    <row r="1001" customFormat="false" ht="15" hidden="false" customHeight="false" outlineLevel="0" collapsed="false">
      <c r="A1001" s="10"/>
      <c r="B1001" s="10"/>
      <c r="C1001" s="7"/>
      <c r="D1001" s="7"/>
      <c r="E1001" s="7"/>
      <c r="F1001" s="7"/>
      <c r="G1001" s="11"/>
      <c r="H1001" s="12"/>
      <c r="I1001" s="12"/>
      <c r="J1001" s="12"/>
      <c r="K1001" s="5"/>
      <c r="L1001" s="5"/>
      <c r="M1001" s="5"/>
      <c r="N1001" s="7"/>
      <c r="O1001" s="7"/>
      <c r="P1001" s="13" t="str">
        <f aca="false">IF(C1001="","",IF(ISNUMBER(SEARCH("JPY",C1001)),100,10000))</f>
        <v/>
      </c>
      <c r="Q1001" s="14" t="str">
        <f aca="false">IF(OR(C1001="",H1001="",J1001=""),"",ROUND((J1001-H1001)*P1001*IF(D1001="Short",-1,1),1))</f>
        <v/>
      </c>
      <c r="R1001" s="14" t="str">
        <f aca="false">IF(OR(C1001="",H1001="",I1001=""),"",ROUND(ABS(H1001-I1001)*P1001,1))</f>
        <v/>
      </c>
      <c r="S1001" s="15" t="str">
        <f aca="false">IF(OR(R1001="",G1001="",K1001=""),"",R1001*K1001*G1001)</f>
        <v/>
      </c>
      <c r="T1001" s="15" t="str">
        <f aca="false">IF(OR(Q1001="",G1001="",K1001=""),"",Q1001*K1001*G1001)</f>
        <v/>
      </c>
      <c r="U1001" s="15" t="str">
        <f aca="false">IF(T1001="","",T1001+N(L1001)-N(M1001))</f>
        <v/>
      </c>
      <c r="V1001" s="16" t="str">
        <f aca="false">IF(OR(U1001="",N(S1001)=0),"",U1001/S1001)</f>
        <v/>
      </c>
      <c r="W1001" s="13" t="str">
        <f aca="false">IF(U1001="","",COUNT($U$7:U1001))</f>
        <v/>
      </c>
      <c r="X1001" s="17" t="str">
        <f aca="false">IF(U1001="","",DATE(YEAR(IF(B1001="",A1001,B1001)),MONTH(IF(B1001="",A1001,B1001)),1))</f>
        <v/>
      </c>
      <c r="Y1001" s="15" t="str">
        <f aca="false">IF(U1001="","",N($C$3)+SUM($U$7:U1001))</f>
        <v/>
      </c>
      <c r="Z1001" s="15" t="str">
        <f aca="false">IF(Y1001="","",Y1001-MAX(N($C$3),MAX($Y$7:Y1001)))</f>
        <v/>
      </c>
      <c r="AA1001" s="13" t="str">
        <f aca="false">IF(U1001="","",IF(U1001&gt;0,"Win",IF(U1001&lt;0,"Loss","Scratch")))</f>
        <v/>
      </c>
      <c r="AB1001" s="18" t="e">
        <f aca="false">IF(W1001="",NA(),W1001)</f>
        <v>#N/A</v>
      </c>
      <c r="AC1001" s="19" t="e">
        <f aca="false">IF(W1001="",NA(),Y1001)</f>
        <v>#N/A</v>
      </c>
    </row>
    <row r="1002" customFormat="false" ht="15" hidden="false" customHeight="false" outlineLevel="0" collapsed="false">
      <c r="A1002" s="10"/>
      <c r="B1002" s="10"/>
      <c r="C1002" s="7"/>
      <c r="D1002" s="7"/>
      <c r="E1002" s="7"/>
      <c r="F1002" s="7"/>
      <c r="G1002" s="11"/>
      <c r="H1002" s="12"/>
      <c r="I1002" s="12"/>
      <c r="J1002" s="12"/>
      <c r="K1002" s="5"/>
      <c r="L1002" s="5"/>
      <c r="M1002" s="5"/>
      <c r="N1002" s="7"/>
      <c r="O1002" s="7"/>
      <c r="P1002" s="13" t="str">
        <f aca="false">IF(C1002="","",IF(ISNUMBER(SEARCH("JPY",C1002)),100,10000))</f>
        <v/>
      </c>
      <c r="Q1002" s="14" t="str">
        <f aca="false">IF(OR(C1002="",H1002="",J1002=""),"",ROUND((J1002-H1002)*P1002*IF(D1002="Short",-1,1),1))</f>
        <v/>
      </c>
      <c r="R1002" s="14" t="str">
        <f aca="false">IF(OR(C1002="",H1002="",I1002=""),"",ROUND(ABS(H1002-I1002)*P1002,1))</f>
        <v/>
      </c>
      <c r="S1002" s="15" t="str">
        <f aca="false">IF(OR(R1002="",G1002="",K1002=""),"",R1002*K1002*G1002)</f>
        <v/>
      </c>
      <c r="T1002" s="15" t="str">
        <f aca="false">IF(OR(Q1002="",G1002="",K1002=""),"",Q1002*K1002*G1002)</f>
        <v/>
      </c>
      <c r="U1002" s="15" t="str">
        <f aca="false">IF(T1002="","",T1002+N(L1002)-N(M1002))</f>
        <v/>
      </c>
      <c r="V1002" s="16" t="str">
        <f aca="false">IF(OR(U1002="",N(S1002)=0),"",U1002/S1002)</f>
        <v/>
      </c>
      <c r="W1002" s="13" t="str">
        <f aca="false">IF(U1002="","",COUNT($U$7:U1002))</f>
        <v/>
      </c>
      <c r="X1002" s="17" t="str">
        <f aca="false">IF(U1002="","",DATE(YEAR(IF(B1002="",A1002,B1002)),MONTH(IF(B1002="",A1002,B1002)),1))</f>
        <v/>
      </c>
      <c r="Y1002" s="15" t="str">
        <f aca="false">IF(U1002="","",N($C$3)+SUM($U$7:U1002))</f>
        <v/>
      </c>
      <c r="Z1002" s="15" t="str">
        <f aca="false">IF(Y1002="","",Y1002-MAX(N($C$3),MAX($Y$7:Y1002)))</f>
        <v/>
      </c>
      <c r="AA1002" s="13" t="str">
        <f aca="false">IF(U1002="","",IF(U1002&gt;0,"Win",IF(U1002&lt;0,"Loss","Scratch")))</f>
        <v/>
      </c>
      <c r="AB1002" s="18" t="e">
        <f aca="false">IF(W1002="",NA(),W1002)</f>
        <v>#N/A</v>
      </c>
      <c r="AC1002" s="19" t="e">
        <f aca="false">IF(W1002="",NA(),Y1002)</f>
        <v>#N/A</v>
      </c>
    </row>
    <row r="1003" customFormat="false" ht="15" hidden="false" customHeight="false" outlineLevel="0" collapsed="false">
      <c r="A1003" s="10"/>
      <c r="B1003" s="10"/>
      <c r="C1003" s="7"/>
      <c r="D1003" s="7"/>
      <c r="E1003" s="7"/>
      <c r="F1003" s="7"/>
      <c r="G1003" s="11"/>
      <c r="H1003" s="12"/>
      <c r="I1003" s="12"/>
      <c r="J1003" s="12"/>
      <c r="K1003" s="5"/>
      <c r="L1003" s="5"/>
      <c r="M1003" s="5"/>
      <c r="N1003" s="7"/>
      <c r="O1003" s="7"/>
      <c r="P1003" s="13" t="str">
        <f aca="false">IF(C1003="","",IF(ISNUMBER(SEARCH("JPY",C1003)),100,10000))</f>
        <v/>
      </c>
      <c r="Q1003" s="14" t="str">
        <f aca="false">IF(OR(C1003="",H1003="",J1003=""),"",ROUND((J1003-H1003)*P1003*IF(D1003="Short",-1,1),1))</f>
        <v/>
      </c>
      <c r="R1003" s="14" t="str">
        <f aca="false">IF(OR(C1003="",H1003="",I1003=""),"",ROUND(ABS(H1003-I1003)*P1003,1))</f>
        <v/>
      </c>
      <c r="S1003" s="15" t="str">
        <f aca="false">IF(OR(R1003="",G1003="",K1003=""),"",R1003*K1003*G1003)</f>
        <v/>
      </c>
      <c r="T1003" s="15" t="str">
        <f aca="false">IF(OR(Q1003="",G1003="",K1003=""),"",Q1003*K1003*G1003)</f>
        <v/>
      </c>
      <c r="U1003" s="15" t="str">
        <f aca="false">IF(T1003="","",T1003+N(L1003)-N(M1003))</f>
        <v/>
      </c>
      <c r="V1003" s="16" t="str">
        <f aca="false">IF(OR(U1003="",N(S1003)=0),"",U1003/S1003)</f>
        <v/>
      </c>
      <c r="W1003" s="13" t="str">
        <f aca="false">IF(U1003="","",COUNT($U$7:U1003))</f>
        <v/>
      </c>
      <c r="X1003" s="17" t="str">
        <f aca="false">IF(U1003="","",DATE(YEAR(IF(B1003="",A1003,B1003)),MONTH(IF(B1003="",A1003,B1003)),1))</f>
        <v/>
      </c>
      <c r="Y1003" s="15" t="str">
        <f aca="false">IF(U1003="","",N($C$3)+SUM($U$7:U1003))</f>
        <v/>
      </c>
      <c r="Z1003" s="15" t="str">
        <f aca="false">IF(Y1003="","",Y1003-MAX(N($C$3),MAX($Y$7:Y1003)))</f>
        <v/>
      </c>
      <c r="AA1003" s="13" t="str">
        <f aca="false">IF(U1003="","",IF(U1003&gt;0,"Win",IF(U1003&lt;0,"Loss","Scratch")))</f>
        <v/>
      </c>
      <c r="AB1003" s="18" t="e">
        <f aca="false">IF(W1003="",NA(),W1003)</f>
        <v>#N/A</v>
      </c>
      <c r="AC1003" s="19" t="e">
        <f aca="false">IF(W1003="",NA(),Y1003)</f>
        <v>#N/A</v>
      </c>
    </row>
    <row r="1004" customFormat="false" ht="15" hidden="false" customHeight="false" outlineLevel="0" collapsed="false">
      <c r="A1004" s="10"/>
      <c r="B1004" s="10"/>
      <c r="C1004" s="7"/>
      <c r="D1004" s="7"/>
      <c r="E1004" s="7"/>
      <c r="F1004" s="7"/>
      <c r="G1004" s="11"/>
      <c r="H1004" s="12"/>
      <c r="I1004" s="12"/>
      <c r="J1004" s="12"/>
      <c r="K1004" s="5"/>
      <c r="L1004" s="5"/>
      <c r="M1004" s="5"/>
      <c r="N1004" s="7"/>
      <c r="O1004" s="7"/>
      <c r="P1004" s="13" t="str">
        <f aca="false">IF(C1004="","",IF(ISNUMBER(SEARCH("JPY",C1004)),100,10000))</f>
        <v/>
      </c>
      <c r="Q1004" s="14" t="str">
        <f aca="false">IF(OR(C1004="",H1004="",J1004=""),"",ROUND((J1004-H1004)*P1004*IF(D1004="Short",-1,1),1))</f>
        <v/>
      </c>
      <c r="R1004" s="14" t="str">
        <f aca="false">IF(OR(C1004="",H1004="",I1004=""),"",ROUND(ABS(H1004-I1004)*P1004,1))</f>
        <v/>
      </c>
      <c r="S1004" s="15" t="str">
        <f aca="false">IF(OR(R1004="",G1004="",K1004=""),"",R1004*K1004*G1004)</f>
        <v/>
      </c>
      <c r="T1004" s="15" t="str">
        <f aca="false">IF(OR(Q1004="",G1004="",K1004=""),"",Q1004*K1004*G1004)</f>
        <v/>
      </c>
      <c r="U1004" s="15" t="str">
        <f aca="false">IF(T1004="","",T1004+N(L1004)-N(M1004))</f>
        <v/>
      </c>
      <c r="V1004" s="16" t="str">
        <f aca="false">IF(OR(U1004="",N(S1004)=0),"",U1004/S1004)</f>
        <v/>
      </c>
      <c r="W1004" s="13" t="str">
        <f aca="false">IF(U1004="","",COUNT($U$7:U1004))</f>
        <v/>
      </c>
      <c r="X1004" s="17" t="str">
        <f aca="false">IF(U1004="","",DATE(YEAR(IF(B1004="",A1004,B1004)),MONTH(IF(B1004="",A1004,B1004)),1))</f>
        <v/>
      </c>
      <c r="Y1004" s="15" t="str">
        <f aca="false">IF(U1004="","",N($C$3)+SUM($U$7:U1004))</f>
        <v/>
      </c>
      <c r="Z1004" s="15" t="str">
        <f aca="false">IF(Y1004="","",Y1004-MAX(N($C$3),MAX($Y$7:Y1004)))</f>
        <v/>
      </c>
      <c r="AA1004" s="13" t="str">
        <f aca="false">IF(U1004="","",IF(U1004&gt;0,"Win",IF(U1004&lt;0,"Loss","Scratch")))</f>
        <v/>
      </c>
      <c r="AB1004" s="18" t="e">
        <f aca="false">IF(W1004="",NA(),W1004)</f>
        <v>#N/A</v>
      </c>
      <c r="AC1004" s="19" t="e">
        <f aca="false">IF(W1004="",NA(),Y1004)</f>
        <v>#N/A</v>
      </c>
    </row>
    <row r="1005" customFormat="false" ht="15" hidden="false" customHeight="false" outlineLevel="0" collapsed="false">
      <c r="A1005" s="10"/>
      <c r="B1005" s="10"/>
      <c r="C1005" s="7"/>
      <c r="D1005" s="7"/>
      <c r="E1005" s="7"/>
      <c r="F1005" s="7"/>
      <c r="G1005" s="11"/>
      <c r="H1005" s="12"/>
      <c r="I1005" s="12"/>
      <c r="J1005" s="12"/>
      <c r="K1005" s="5"/>
      <c r="L1005" s="5"/>
      <c r="M1005" s="5"/>
      <c r="N1005" s="7"/>
      <c r="O1005" s="7"/>
      <c r="P1005" s="13" t="str">
        <f aca="false">IF(C1005="","",IF(ISNUMBER(SEARCH("JPY",C1005)),100,10000))</f>
        <v/>
      </c>
      <c r="Q1005" s="14" t="str">
        <f aca="false">IF(OR(C1005="",H1005="",J1005=""),"",ROUND((J1005-H1005)*P1005*IF(D1005="Short",-1,1),1))</f>
        <v/>
      </c>
      <c r="R1005" s="14" t="str">
        <f aca="false">IF(OR(C1005="",H1005="",I1005=""),"",ROUND(ABS(H1005-I1005)*P1005,1))</f>
        <v/>
      </c>
      <c r="S1005" s="15" t="str">
        <f aca="false">IF(OR(R1005="",G1005="",K1005=""),"",R1005*K1005*G1005)</f>
        <v/>
      </c>
      <c r="T1005" s="15" t="str">
        <f aca="false">IF(OR(Q1005="",G1005="",K1005=""),"",Q1005*K1005*G1005)</f>
        <v/>
      </c>
      <c r="U1005" s="15" t="str">
        <f aca="false">IF(T1005="","",T1005+N(L1005)-N(M1005))</f>
        <v/>
      </c>
      <c r="V1005" s="16" t="str">
        <f aca="false">IF(OR(U1005="",N(S1005)=0),"",U1005/S1005)</f>
        <v/>
      </c>
      <c r="W1005" s="13" t="str">
        <f aca="false">IF(U1005="","",COUNT($U$7:U1005))</f>
        <v/>
      </c>
      <c r="X1005" s="17" t="str">
        <f aca="false">IF(U1005="","",DATE(YEAR(IF(B1005="",A1005,B1005)),MONTH(IF(B1005="",A1005,B1005)),1))</f>
        <v/>
      </c>
      <c r="Y1005" s="15" t="str">
        <f aca="false">IF(U1005="","",N($C$3)+SUM($U$7:U1005))</f>
        <v/>
      </c>
      <c r="Z1005" s="15" t="str">
        <f aca="false">IF(Y1005="","",Y1005-MAX(N($C$3),MAX($Y$7:Y1005)))</f>
        <v/>
      </c>
      <c r="AA1005" s="13" t="str">
        <f aca="false">IF(U1005="","",IF(U1005&gt;0,"Win",IF(U1005&lt;0,"Loss","Scratch")))</f>
        <v/>
      </c>
      <c r="AB1005" s="18" t="e">
        <f aca="false">IF(W1005="",NA(),W1005)</f>
        <v>#N/A</v>
      </c>
      <c r="AC1005" s="19" t="e">
        <f aca="false">IF(W1005="",NA(),Y1005)</f>
        <v>#N/A</v>
      </c>
    </row>
    <row r="1006" customFormat="false" ht="15" hidden="false" customHeight="false" outlineLevel="0" collapsed="false">
      <c r="A1006" s="10"/>
      <c r="B1006" s="10"/>
      <c r="C1006" s="7"/>
      <c r="D1006" s="7"/>
      <c r="E1006" s="7"/>
      <c r="F1006" s="7"/>
      <c r="G1006" s="11"/>
      <c r="H1006" s="12"/>
      <c r="I1006" s="12"/>
      <c r="J1006" s="12"/>
      <c r="K1006" s="5"/>
      <c r="L1006" s="5"/>
      <c r="M1006" s="5"/>
      <c r="N1006" s="7"/>
      <c r="O1006" s="7"/>
      <c r="P1006" s="13" t="str">
        <f aca="false">IF(C1006="","",IF(ISNUMBER(SEARCH("JPY",C1006)),100,10000))</f>
        <v/>
      </c>
      <c r="Q1006" s="14" t="str">
        <f aca="false">IF(OR(C1006="",H1006="",J1006=""),"",ROUND((J1006-H1006)*P1006*IF(D1006="Short",-1,1),1))</f>
        <v/>
      </c>
      <c r="R1006" s="14" t="str">
        <f aca="false">IF(OR(C1006="",H1006="",I1006=""),"",ROUND(ABS(H1006-I1006)*P1006,1))</f>
        <v/>
      </c>
      <c r="S1006" s="15" t="str">
        <f aca="false">IF(OR(R1006="",G1006="",K1006=""),"",R1006*K1006*G1006)</f>
        <v/>
      </c>
      <c r="T1006" s="15" t="str">
        <f aca="false">IF(OR(Q1006="",G1006="",K1006=""),"",Q1006*K1006*G1006)</f>
        <v/>
      </c>
      <c r="U1006" s="15" t="str">
        <f aca="false">IF(T1006="","",T1006+N(L1006)-N(M1006))</f>
        <v/>
      </c>
      <c r="V1006" s="16" t="str">
        <f aca="false">IF(OR(U1006="",N(S1006)=0),"",U1006/S1006)</f>
        <v/>
      </c>
      <c r="W1006" s="13" t="str">
        <f aca="false">IF(U1006="","",COUNT($U$7:U1006))</f>
        <v/>
      </c>
      <c r="X1006" s="17" t="str">
        <f aca="false">IF(U1006="","",DATE(YEAR(IF(B1006="",A1006,B1006)),MONTH(IF(B1006="",A1006,B1006)),1))</f>
        <v/>
      </c>
      <c r="Y1006" s="15" t="str">
        <f aca="false">IF(U1006="","",N($C$3)+SUM($U$7:U1006))</f>
        <v/>
      </c>
      <c r="Z1006" s="15" t="str">
        <f aca="false">IF(Y1006="","",Y1006-MAX(N($C$3),MAX($Y$7:Y1006)))</f>
        <v/>
      </c>
      <c r="AA1006" s="13" t="str">
        <f aca="false">IF(U1006="","",IF(U1006&gt;0,"Win",IF(U1006&lt;0,"Loss","Scratch")))</f>
        <v/>
      </c>
      <c r="AB1006" s="18" t="e">
        <f aca="false">IF(W1006="",NA(),W1006)</f>
        <v>#N/A</v>
      </c>
      <c r="AC1006" s="19" t="e">
        <f aca="false">IF(W1006="",NA(),Y1006)</f>
        <v>#N/A</v>
      </c>
    </row>
  </sheetData>
  <conditionalFormatting sqref="U7:U1006">
    <cfRule type="cellIs" priority="2" operator="lessThan" aboveAverage="0" equalAverage="0" bottom="0" percent="0" rank="0" text="" dxfId="0">
      <formula>0</formula>
    </cfRule>
    <cfRule type="cellIs" priority="3" operator="greaterThan" aboveAverage="0" equalAverage="0" bottom="0" percent="0" rank="0" text="" dxfId="1">
      <formula>0</formula>
    </cfRule>
  </conditionalFormatting>
  <conditionalFormatting sqref="V7:V1006">
    <cfRule type="cellIs" priority="4" operator="lessThan" aboveAverage="0" equalAverage="0" bottom="0" percent="0" rank="0" text="" dxfId="0">
      <formula>0</formula>
    </cfRule>
    <cfRule type="cellIs" priority="5" operator="greaterThan" aboveAverage="0" equalAverage="0" bottom="0" percent="0" rank="0" text="" dxfId="1">
      <formula>0</formula>
    </cfRule>
  </conditionalFormatting>
  <dataValidations count="7">
    <dataValidation allowBlank="true" error="Pick a value from the list (or keep your own value)" errorStyle="warning" operator="between" showDropDown="false" showErrorMessage="true" showInputMessage="false" sqref="C7:C1006" type="list">
      <formula1>Lists!$A$4:$A$15</formula1>
      <formula2>0</formula2>
    </dataValidation>
    <dataValidation allowBlank="true" error="Pick a value from the list" errorStyle="stop" operator="between" showDropDown="false" showErrorMessage="true" showInputMessage="false" sqref="D7:D1006" type="list">
      <formula1>Lists!$C$4:$C$5</formula1>
      <formula2>0</formula2>
    </dataValidation>
    <dataValidation allowBlank="true" error="Pick a value from the list" errorStyle="stop" operator="between" showDropDown="false" showErrorMessage="true" showInputMessage="false" sqref="E7:E1006" type="list">
      <formula1>Lists!$E$4:$E$7</formula1>
      <formula2>0</formula2>
    </dataValidation>
    <dataValidation allowBlank="true" error="Pick a value from the list (or keep your own value)" errorStyle="warning" operator="between" showDropDown="false" showErrorMessage="true" showInputMessage="false" sqref="F7:F1006" type="list">
      <formula1>Lists!$G$4:$G$10</formula1>
      <formula2>0</formula2>
    </dataValidation>
    <dataValidation allowBlank="true" error="Pick a value from the list (or keep your own value)" errorStyle="warning" operator="between" showDropDown="false" showErrorMessage="true" showInputMessage="false" sqref="N7:N1006" type="list">
      <formula1>Lists!$I$4:$I$11</formula1>
      <formula2>0</formula2>
    </dataValidation>
    <dataValidation allowBlank="true" error="Must be a number above 0" errorStyle="stop" operator="greaterThan" showDropDown="false" showErrorMessage="true" showInputMessage="false" sqref="G7:G1006 K7:K1006" type="decimal">
      <formula1>0</formula1>
      <formula2>0</formula2>
    </dataValidation>
    <dataValidation allowBlank="true" error="Commission is a cost: type it as a positive number" errorStyle="stop" operator="greaterThanOrEqual" showDropDown="false" showErrorMessage="true" showInputMessage="false" sqref="M7:M1006"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3"/>
    <col collapsed="false" customWidth="true" hidden="false" outlineLevel="0" max="3" min="3" style="0" width="11"/>
    <col collapsed="false" customWidth="true" hidden="false" outlineLevel="0" max="4" min="4" style="0" width="10"/>
    <col collapsed="false" customWidth="true" hidden="false" outlineLevel="0" max="5" min="5" style="0" width="13"/>
    <col collapsed="false" customWidth="true" hidden="false" outlineLevel="0" max="6" min="6" style="0" width="10"/>
    <col collapsed="false" customWidth="true" hidden="false" outlineLevel="0" max="7" min="7" style="0" width="3"/>
    <col collapsed="false" customWidth="true" hidden="false" outlineLevel="0" max="8" min="8" style="0" width="16"/>
    <col collapsed="false" customWidth="true" hidden="false" outlineLevel="0" max="9" min="9" style="0" width="9"/>
    <col collapsed="false" customWidth="true" hidden="false" outlineLevel="0" max="11" min="10" style="0" width="10"/>
    <col collapsed="false" customWidth="true" hidden="false" outlineLevel="0" max="13" min="12" style="0" width="13"/>
    <col collapsed="false" customWidth="true" hidden="false" outlineLevel="0" max="14" min="14" style="0" width="14"/>
  </cols>
  <sheetData>
    <row r="1" customFormat="false" ht="19.7" hidden="false" customHeight="false" outlineLevel="0" collapsed="false">
      <c r="A1" s="4" t="s">
        <v>56</v>
      </c>
    </row>
    <row r="2" customFormat="false" ht="15" hidden="false" customHeight="false" outlineLevel="0" collapsed="false">
      <c r="A2" s="0" t="s">
        <v>57</v>
      </c>
    </row>
    <row r="3" customFormat="false" ht="15" hidden="false" customHeight="false" outlineLevel="0" collapsed="false">
      <c r="A3" s="9" t="s">
        <v>58</v>
      </c>
      <c r="B3" s="9"/>
    </row>
    <row r="4" customFormat="false" ht="15" hidden="false" customHeight="false" outlineLevel="0" collapsed="false">
      <c r="A4" s="0" t="s">
        <v>59</v>
      </c>
      <c r="B4" s="20" t="n">
        <f aca="false">COUNT(Journal!$U$7:$U$1006)</f>
        <v>0</v>
      </c>
    </row>
    <row r="5" customFormat="false" ht="15" hidden="false" customHeight="false" outlineLevel="0" collapsed="false">
      <c r="A5" s="0" t="s">
        <v>60</v>
      </c>
      <c r="B5" s="20" t="n">
        <f aca="false">COUNTIF(Journal!$U$7:$U$1006,"&gt;0")</f>
        <v>0</v>
      </c>
    </row>
    <row r="6" customFormat="false" ht="15" hidden="false" customHeight="false" outlineLevel="0" collapsed="false">
      <c r="A6" s="0" t="s">
        <v>61</v>
      </c>
      <c r="B6" s="20" t="n">
        <f aca="false">COUNTIF(Journal!$U$7:$U$1006,"&lt;0")</f>
        <v>0</v>
      </c>
    </row>
    <row r="7" customFormat="false" ht="15" hidden="false" customHeight="false" outlineLevel="0" collapsed="false">
      <c r="A7" s="0" t="s">
        <v>62</v>
      </c>
      <c r="B7" s="21" t="str">
        <f aca="false">IF(B4=0,"",B5/B4)</f>
        <v/>
      </c>
    </row>
    <row r="8" customFormat="false" ht="15" hidden="false" customHeight="false" outlineLevel="0" collapsed="false">
      <c r="A8" s="0" t="s">
        <v>63</v>
      </c>
      <c r="B8" s="14" t="n">
        <f aca="false">SUM(Journal!$Q$7:$Q$1006)</f>
        <v>0</v>
      </c>
    </row>
    <row r="9" customFormat="false" ht="15" hidden="false" customHeight="false" outlineLevel="0" collapsed="false">
      <c r="A9" s="0" t="s">
        <v>64</v>
      </c>
      <c r="B9" s="15" t="n">
        <f aca="false">SUM(Journal!$T$7:$T$1006)</f>
        <v>0</v>
      </c>
    </row>
    <row r="10" customFormat="false" ht="15" hidden="false" customHeight="false" outlineLevel="0" collapsed="false">
      <c r="A10" s="0" t="s">
        <v>65</v>
      </c>
      <c r="B10" s="15" t="n">
        <f aca="false">SUMIFS(Journal!$L$7:$L$1006,Journal!$W$7:$W$1006,"&gt;0")</f>
        <v>0</v>
      </c>
    </row>
    <row r="11" customFormat="false" ht="15" hidden="false" customHeight="false" outlineLevel="0" collapsed="false">
      <c r="A11" s="0" t="s">
        <v>66</v>
      </c>
      <c r="B11" s="15" t="n">
        <f aca="false">SUMIFS(Journal!$M$7:$M$1006,Journal!$W$7:$W$1006,"&gt;0")</f>
        <v>0</v>
      </c>
    </row>
    <row r="12" customFormat="false" ht="15" hidden="false" customHeight="false" outlineLevel="0" collapsed="false">
      <c r="A12" s="0" t="s">
        <v>47</v>
      </c>
      <c r="B12" s="15" t="n">
        <f aca="false">SUM(Journal!$U$7:$U$1006)</f>
        <v>0</v>
      </c>
    </row>
    <row r="13" customFormat="false" ht="15" hidden="false" customHeight="false" outlineLevel="0" collapsed="false">
      <c r="A13" s="0" t="s">
        <v>67</v>
      </c>
      <c r="B13" s="22" t="str">
        <f aca="false">IF(B6=0,IF(B5&gt;0,"no losses",""),SUMIF(Journal!$U$7:$U$1006,"&gt;0")/-SUMIF(Journal!$U$7:$U$1006,"&lt;0"))</f>
        <v/>
      </c>
    </row>
    <row r="14" customFormat="false" ht="15" hidden="false" customHeight="false" outlineLevel="0" collapsed="false">
      <c r="A14" s="0" t="s">
        <v>68</v>
      </c>
      <c r="B14" s="16" t="str">
        <f aca="false">IF(COUNT(Journal!$V$7:$V$1006)=0,"",AVERAGE(Journal!$V$7:$V$1006))</f>
        <v/>
      </c>
    </row>
    <row r="15" customFormat="false" ht="15" hidden="false" customHeight="false" outlineLevel="0" collapsed="false">
      <c r="A15" s="0" t="s">
        <v>69</v>
      </c>
      <c r="B15" s="15" t="str">
        <f aca="false">IF(B5=0,"",AVERAGEIF(Journal!$U$7:$U$1006,"&gt;0"))</f>
        <v/>
      </c>
    </row>
    <row r="16" customFormat="false" ht="15" hidden="false" customHeight="false" outlineLevel="0" collapsed="false">
      <c r="A16" s="0" t="s">
        <v>70</v>
      </c>
      <c r="B16" s="15" t="str">
        <f aca="false">IF(B6=0,"",AVERAGEIF(Journal!$U$7:$U$1006,"&lt;0"))</f>
        <v/>
      </c>
    </row>
    <row r="17" customFormat="false" ht="15" hidden="false" customHeight="false" outlineLevel="0" collapsed="false">
      <c r="A17" s="0" t="s">
        <v>71</v>
      </c>
      <c r="B17" s="15" t="str">
        <f aca="false">IF(B4=0,"",B12/B4)</f>
        <v/>
      </c>
    </row>
    <row r="18" customFormat="false" ht="15" hidden="false" customHeight="false" outlineLevel="0" collapsed="false">
      <c r="A18" s="0" t="s">
        <v>72</v>
      </c>
      <c r="B18" s="15" t="str">
        <f aca="false">IF(B4=0,"",MIN(0,MIN(Journal!$Z$7:$Z$1006)))</f>
        <v/>
      </c>
    </row>
    <row r="19" customFormat="false" ht="15" hidden="false" customHeight="false" outlineLevel="0" collapsed="false">
      <c r="A19" s="0" t="s">
        <v>73</v>
      </c>
      <c r="B19" s="15" t="n">
        <f aca="false">N(Journal!$C$3)+B12</f>
        <v>0</v>
      </c>
    </row>
    <row r="22" customFormat="false" ht="31.5" hidden="false" customHeight="true" outlineLevel="0" collapsed="false">
      <c r="A22" s="9" t="s">
        <v>74</v>
      </c>
      <c r="B22" s="9" t="s">
        <v>75</v>
      </c>
      <c r="C22" s="9" t="s">
        <v>62</v>
      </c>
      <c r="D22" s="9" t="s">
        <v>43</v>
      </c>
      <c r="E22" s="9" t="s">
        <v>47</v>
      </c>
      <c r="F22" s="9" t="s">
        <v>76</v>
      </c>
      <c r="H22" s="9" t="s">
        <v>77</v>
      </c>
      <c r="I22" s="9" t="s">
        <v>75</v>
      </c>
      <c r="J22" s="9" t="s">
        <v>62</v>
      </c>
      <c r="K22" s="9" t="s">
        <v>43</v>
      </c>
      <c r="L22" s="9" t="s">
        <v>78</v>
      </c>
      <c r="M22" s="9" t="s">
        <v>47</v>
      </c>
      <c r="N22" s="9" t="s">
        <v>79</v>
      </c>
    </row>
    <row r="23" customFormat="false" ht="15" hidden="false" customHeight="false" outlineLevel="0" collapsed="false">
      <c r="A23" s="0" t="str">
        <f aca="false">Lists!$A$4</f>
        <v>EUR/USD</v>
      </c>
      <c r="B23" s="20" t="n">
        <f aca="false">COUNTIFS(Journal!$C$7:$C$1006,$A23,Journal!$W$7:$W$1006,"&gt;0")</f>
        <v>0</v>
      </c>
      <c r="C23" s="21" t="str">
        <f aca="false">IF(B23=0,"",COUNTIFS(Journal!$C$7:$C$1006,$A23,Journal!$U$7:$U$1006,"&gt;0")/B23)</f>
        <v/>
      </c>
      <c r="D23" s="14" t="n">
        <f aca="false">SUMIFS(Journal!$Q$7:$Q$1006,Journal!$C$7:$C$1006,$A23)</f>
        <v>0</v>
      </c>
      <c r="E23" s="15" t="n">
        <f aca="false">SUMIFS(Journal!$U$7:$U$1006,Journal!$C$7:$C$1006,$A23)</f>
        <v>0</v>
      </c>
      <c r="F23" s="16" t="str">
        <f aca="false">IF(COUNTIFS(Journal!$C$7:$C$1006,$A23,Journal!$S$7:$S$1006,"&gt;0",Journal!$W$7:$W$1006,"&gt;0")=0,"",SUMIFS(Journal!$V$7:$V$1006,Journal!$C$7:$C$1006,$A23)/COUNTIFS(Journal!$C$7:$C$1006,$A23,Journal!$S$7:$S$1006,"&gt;0",Journal!$W$7:$W$1006,"&gt;0"))</f>
        <v/>
      </c>
      <c r="H23" s="17" t="str">
        <f aca="false">IF(B4=0,"",MIN(Journal!$X$7:$X$1006))</f>
        <v/>
      </c>
      <c r="I23" s="20" t="str">
        <f aca="false">IF(H23="","",COUNTIFS(Journal!$X$7:$X$1006,H23))</f>
        <v/>
      </c>
      <c r="J23" s="21" t="str">
        <f aca="false">IF(H23="","",IF(I23=0,"",COUNTIFS(Journal!$X$7:$X$1006,H23,Journal!$U$7:$U$1006,"&gt;0")/I23))</f>
        <v/>
      </c>
      <c r="K23" s="14" t="str">
        <f aca="false">IF(H23="","",SUMIFS(Journal!$Q$7:$Q$1006,Journal!$X$7:$X$1006,H23))</f>
        <v/>
      </c>
      <c r="L23" s="15" t="str">
        <f aca="false">IF(H23="","",SUMIFS(Journal!$L$7:$L$1006,Journal!$X$7:$X$1006,H23)-SUMIFS(Journal!$M$7:$M$1006,Journal!$X$7:$X$1006,H23))</f>
        <v/>
      </c>
      <c r="M23" s="15" t="str">
        <f aca="false">IF(H23="","",SUMIFS(Journal!$U$7:$U$1006,Journal!$X$7:$X$1006,H23))</f>
        <v/>
      </c>
      <c r="N23" s="15" t="str">
        <f aca="false">IF(H23="","",N(Journal!$C$3)+SUMIFS(Journal!$U$7:$U$1006,Journal!$X$7:$X$1006,"&lt;="&amp;H23))</f>
        <v/>
      </c>
    </row>
    <row r="24" customFormat="false" ht="15" hidden="false" customHeight="false" outlineLevel="0" collapsed="false">
      <c r="A24" s="0" t="str">
        <f aca="false">Lists!$A$5</f>
        <v>GBP/USD</v>
      </c>
      <c r="B24" s="20" t="n">
        <f aca="false">COUNTIFS(Journal!$C$7:$C$1006,$A24,Journal!$W$7:$W$1006,"&gt;0")</f>
        <v>0</v>
      </c>
      <c r="C24" s="21" t="str">
        <f aca="false">IF(B24=0,"",COUNTIFS(Journal!$C$7:$C$1006,$A24,Journal!$U$7:$U$1006,"&gt;0")/B24)</f>
        <v/>
      </c>
      <c r="D24" s="14" t="n">
        <f aca="false">SUMIFS(Journal!$Q$7:$Q$1006,Journal!$C$7:$C$1006,$A24)</f>
        <v>0</v>
      </c>
      <c r="E24" s="15" t="n">
        <f aca="false">SUMIFS(Journal!$U$7:$U$1006,Journal!$C$7:$C$1006,$A24)</f>
        <v>0</v>
      </c>
      <c r="F24" s="16" t="str">
        <f aca="false">IF(COUNTIFS(Journal!$C$7:$C$1006,$A24,Journal!$S$7:$S$1006,"&gt;0",Journal!$W$7:$W$1006,"&gt;0")=0,"",SUMIFS(Journal!$V$7:$V$1006,Journal!$C$7:$C$1006,$A24)/COUNTIFS(Journal!$C$7:$C$1006,$A24,Journal!$S$7:$S$1006,"&gt;0",Journal!$W$7:$W$1006,"&gt;0"))</f>
        <v/>
      </c>
      <c r="H24" s="17" t="str">
        <f aca="false">IF(H23="","",IF(EDATE(H23,1)&gt;MAX(Journal!$X$7:$X$1006),"",EDATE(H23,1)))</f>
        <v/>
      </c>
      <c r="I24" s="20" t="str">
        <f aca="false">IF(H24="","",COUNTIFS(Journal!$X$7:$X$1006,H24))</f>
        <v/>
      </c>
      <c r="J24" s="21" t="str">
        <f aca="false">IF(H24="","",IF(I24=0,"",COUNTIFS(Journal!$X$7:$X$1006,H24,Journal!$U$7:$U$1006,"&gt;0")/I24))</f>
        <v/>
      </c>
      <c r="K24" s="14" t="str">
        <f aca="false">IF(H24="","",SUMIFS(Journal!$Q$7:$Q$1006,Journal!$X$7:$X$1006,H24))</f>
        <v/>
      </c>
      <c r="L24" s="15" t="str">
        <f aca="false">IF(H24="","",SUMIFS(Journal!$L$7:$L$1006,Journal!$X$7:$X$1006,H24)-SUMIFS(Journal!$M$7:$M$1006,Journal!$X$7:$X$1006,H24))</f>
        <v/>
      </c>
      <c r="M24" s="15" t="str">
        <f aca="false">IF(H24="","",SUMIFS(Journal!$U$7:$U$1006,Journal!$X$7:$X$1006,H24))</f>
        <v/>
      </c>
      <c r="N24" s="15" t="str">
        <f aca="false">IF(H24="","",N(Journal!$C$3)+SUMIFS(Journal!$U$7:$U$1006,Journal!$X$7:$X$1006,"&lt;="&amp;H24))</f>
        <v/>
      </c>
    </row>
    <row r="25" customFormat="false" ht="15" hidden="false" customHeight="false" outlineLevel="0" collapsed="false">
      <c r="A25" s="0" t="str">
        <f aca="false">Lists!$A$6</f>
        <v>USD/JPY</v>
      </c>
      <c r="B25" s="20" t="n">
        <f aca="false">COUNTIFS(Journal!$C$7:$C$1006,$A25,Journal!$W$7:$W$1006,"&gt;0")</f>
        <v>0</v>
      </c>
      <c r="C25" s="21" t="str">
        <f aca="false">IF(B25=0,"",COUNTIFS(Journal!$C$7:$C$1006,$A25,Journal!$U$7:$U$1006,"&gt;0")/B25)</f>
        <v/>
      </c>
      <c r="D25" s="14" t="n">
        <f aca="false">SUMIFS(Journal!$Q$7:$Q$1006,Journal!$C$7:$C$1006,$A25)</f>
        <v>0</v>
      </c>
      <c r="E25" s="15" t="n">
        <f aca="false">SUMIFS(Journal!$U$7:$U$1006,Journal!$C$7:$C$1006,$A25)</f>
        <v>0</v>
      </c>
      <c r="F25" s="16" t="str">
        <f aca="false">IF(COUNTIFS(Journal!$C$7:$C$1006,$A25,Journal!$S$7:$S$1006,"&gt;0",Journal!$W$7:$W$1006,"&gt;0")=0,"",SUMIFS(Journal!$V$7:$V$1006,Journal!$C$7:$C$1006,$A25)/COUNTIFS(Journal!$C$7:$C$1006,$A25,Journal!$S$7:$S$1006,"&gt;0",Journal!$W$7:$W$1006,"&gt;0"))</f>
        <v/>
      </c>
      <c r="H25" s="17" t="str">
        <f aca="false">IF(H24="","",IF(EDATE(H24,1)&gt;MAX(Journal!$X$7:$X$1006),"",EDATE(H24,1)))</f>
        <v/>
      </c>
      <c r="I25" s="20" t="str">
        <f aca="false">IF(H25="","",COUNTIFS(Journal!$X$7:$X$1006,H25))</f>
        <v/>
      </c>
      <c r="J25" s="21" t="str">
        <f aca="false">IF(H25="","",IF(I25=0,"",COUNTIFS(Journal!$X$7:$X$1006,H25,Journal!$U$7:$U$1006,"&gt;0")/I25))</f>
        <v/>
      </c>
      <c r="K25" s="14" t="str">
        <f aca="false">IF(H25="","",SUMIFS(Journal!$Q$7:$Q$1006,Journal!$X$7:$X$1006,H25))</f>
        <v/>
      </c>
      <c r="L25" s="15" t="str">
        <f aca="false">IF(H25="","",SUMIFS(Journal!$L$7:$L$1006,Journal!$X$7:$X$1006,H25)-SUMIFS(Journal!$M$7:$M$1006,Journal!$X$7:$X$1006,H25))</f>
        <v/>
      </c>
      <c r="M25" s="15" t="str">
        <f aca="false">IF(H25="","",SUMIFS(Journal!$U$7:$U$1006,Journal!$X$7:$X$1006,H25))</f>
        <v/>
      </c>
      <c r="N25" s="15" t="str">
        <f aca="false">IF(H25="","",N(Journal!$C$3)+SUMIFS(Journal!$U$7:$U$1006,Journal!$X$7:$X$1006,"&lt;="&amp;H25))</f>
        <v/>
      </c>
    </row>
    <row r="26" customFormat="false" ht="15" hidden="false" customHeight="false" outlineLevel="0" collapsed="false">
      <c r="A26" s="0" t="str">
        <f aca="false">Lists!$A$7</f>
        <v>USD/CHF</v>
      </c>
      <c r="B26" s="20" t="n">
        <f aca="false">COUNTIFS(Journal!$C$7:$C$1006,$A26,Journal!$W$7:$W$1006,"&gt;0")</f>
        <v>0</v>
      </c>
      <c r="C26" s="21" t="str">
        <f aca="false">IF(B26=0,"",COUNTIFS(Journal!$C$7:$C$1006,$A26,Journal!$U$7:$U$1006,"&gt;0")/B26)</f>
        <v/>
      </c>
      <c r="D26" s="14" t="n">
        <f aca="false">SUMIFS(Journal!$Q$7:$Q$1006,Journal!$C$7:$C$1006,$A26)</f>
        <v>0</v>
      </c>
      <c r="E26" s="15" t="n">
        <f aca="false">SUMIFS(Journal!$U$7:$U$1006,Journal!$C$7:$C$1006,$A26)</f>
        <v>0</v>
      </c>
      <c r="F26" s="16" t="str">
        <f aca="false">IF(COUNTIFS(Journal!$C$7:$C$1006,$A26,Journal!$S$7:$S$1006,"&gt;0",Journal!$W$7:$W$1006,"&gt;0")=0,"",SUMIFS(Journal!$V$7:$V$1006,Journal!$C$7:$C$1006,$A26)/COUNTIFS(Journal!$C$7:$C$1006,$A26,Journal!$S$7:$S$1006,"&gt;0",Journal!$W$7:$W$1006,"&gt;0"))</f>
        <v/>
      </c>
      <c r="H26" s="17" t="str">
        <f aca="false">IF(H25="","",IF(EDATE(H25,1)&gt;MAX(Journal!$X$7:$X$1006),"",EDATE(H25,1)))</f>
        <v/>
      </c>
      <c r="I26" s="20" t="str">
        <f aca="false">IF(H26="","",COUNTIFS(Journal!$X$7:$X$1006,H26))</f>
        <v/>
      </c>
      <c r="J26" s="21" t="str">
        <f aca="false">IF(H26="","",IF(I26=0,"",COUNTIFS(Journal!$X$7:$X$1006,H26,Journal!$U$7:$U$1006,"&gt;0")/I26))</f>
        <v/>
      </c>
      <c r="K26" s="14" t="str">
        <f aca="false">IF(H26="","",SUMIFS(Journal!$Q$7:$Q$1006,Journal!$X$7:$X$1006,H26))</f>
        <v/>
      </c>
      <c r="L26" s="15" t="str">
        <f aca="false">IF(H26="","",SUMIFS(Journal!$L$7:$L$1006,Journal!$X$7:$X$1006,H26)-SUMIFS(Journal!$M$7:$M$1006,Journal!$X$7:$X$1006,H26))</f>
        <v/>
      </c>
      <c r="M26" s="15" t="str">
        <f aca="false">IF(H26="","",SUMIFS(Journal!$U$7:$U$1006,Journal!$X$7:$X$1006,H26))</f>
        <v/>
      </c>
      <c r="N26" s="15" t="str">
        <f aca="false">IF(H26="","",N(Journal!$C$3)+SUMIFS(Journal!$U$7:$U$1006,Journal!$X$7:$X$1006,"&lt;="&amp;H26))</f>
        <v/>
      </c>
    </row>
    <row r="27" customFormat="false" ht="15" hidden="false" customHeight="false" outlineLevel="0" collapsed="false">
      <c r="A27" s="0" t="str">
        <f aca="false">Lists!$A$8</f>
        <v>AUD/USD</v>
      </c>
      <c r="B27" s="20" t="n">
        <f aca="false">COUNTIFS(Journal!$C$7:$C$1006,$A27,Journal!$W$7:$W$1006,"&gt;0")</f>
        <v>0</v>
      </c>
      <c r="C27" s="21" t="str">
        <f aca="false">IF(B27=0,"",COUNTIFS(Journal!$C$7:$C$1006,$A27,Journal!$U$7:$U$1006,"&gt;0")/B27)</f>
        <v/>
      </c>
      <c r="D27" s="14" t="n">
        <f aca="false">SUMIFS(Journal!$Q$7:$Q$1006,Journal!$C$7:$C$1006,$A27)</f>
        <v>0</v>
      </c>
      <c r="E27" s="15" t="n">
        <f aca="false">SUMIFS(Journal!$U$7:$U$1006,Journal!$C$7:$C$1006,$A27)</f>
        <v>0</v>
      </c>
      <c r="F27" s="16" t="str">
        <f aca="false">IF(COUNTIFS(Journal!$C$7:$C$1006,$A27,Journal!$S$7:$S$1006,"&gt;0",Journal!$W$7:$W$1006,"&gt;0")=0,"",SUMIFS(Journal!$V$7:$V$1006,Journal!$C$7:$C$1006,$A27)/COUNTIFS(Journal!$C$7:$C$1006,$A27,Journal!$S$7:$S$1006,"&gt;0",Journal!$W$7:$W$1006,"&gt;0"))</f>
        <v/>
      </c>
      <c r="H27" s="17" t="str">
        <f aca="false">IF(H26="","",IF(EDATE(H26,1)&gt;MAX(Journal!$X$7:$X$1006),"",EDATE(H26,1)))</f>
        <v/>
      </c>
      <c r="I27" s="20" t="str">
        <f aca="false">IF(H27="","",COUNTIFS(Journal!$X$7:$X$1006,H27))</f>
        <v/>
      </c>
      <c r="J27" s="21" t="str">
        <f aca="false">IF(H27="","",IF(I27=0,"",COUNTIFS(Journal!$X$7:$X$1006,H27,Journal!$U$7:$U$1006,"&gt;0")/I27))</f>
        <v/>
      </c>
      <c r="K27" s="14" t="str">
        <f aca="false">IF(H27="","",SUMIFS(Journal!$Q$7:$Q$1006,Journal!$X$7:$X$1006,H27))</f>
        <v/>
      </c>
      <c r="L27" s="15" t="str">
        <f aca="false">IF(H27="","",SUMIFS(Journal!$L$7:$L$1006,Journal!$X$7:$X$1006,H27)-SUMIFS(Journal!$M$7:$M$1006,Journal!$X$7:$X$1006,H27))</f>
        <v/>
      </c>
      <c r="M27" s="15" t="str">
        <f aca="false">IF(H27="","",SUMIFS(Journal!$U$7:$U$1006,Journal!$X$7:$X$1006,H27))</f>
        <v/>
      </c>
      <c r="N27" s="15" t="str">
        <f aca="false">IF(H27="","",N(Journal!$C$3)+SUMIFS(Journal!$U$7:$U$1006,Journal!$X$7:$X$1006,"&lt;="&amp;H27))</f>
        <v/>
      </c>
    </row>
    <row r="28" customFormat="false" ht="15" hidden="false" customHeight="false" outlineLevel="0" collapsed="false">
      <c r="A28" s="0" t="str">
        <f aca="false">Lists!$A$9</f>
        <v>USD/CAD</v>
      </c>
      <c r="B28" s="20" t="n">
        <f aca="false">COUNTIFS(Journal!$C$7:$C$1006,$A28,Journal!$W$7:$W$1006,"&gt;0")</f>
        <v>0</v>
      </c>
      <c r="C28" s="21" t="str">
        <f aca="false">IF(B28=0,"",COUNTIFS(Journal!$C$7:$C$1006,$A28,Journal!$U$7:$U$1006,"&gt;0")/B28)</f>
        <v/>
      </c>
      <c r="D28" s="14" t="n">
        <f aca="false">SUMIFS(Journal!$Q$7:$Q$1006,Journal!$C$7:$C$1006,$A28)</f>
        <v>0</v>
      </c>
      <c r="E28" s="15" t="n">
        <f aca="false">SUMIFS(Journal!$U$7:$U$1006,Journal!$C$7:$C$1006,$A28)</f>
        <v>0</v>
      </c>
      <c r="F28" s="16" t="str">
        <f aca="false">IF(COUNTIFS(Journal!$C$7:$C$1006,$A28,Journal!$S$7:$S$1006,"&gt;0",Journal!$W$7:$W$1006,"&gt;0")=0,"",SUMIFS(Journal!$V$7:$V$1006,Journal!$C$7:$C$1006,$A28)/COUNTIFS(Journal!$C$7:$C$1006,$A28,Journal!$S$7:$S$1006,"&gt;0",Journal!$W$7:$W$1006,"&gt;0"))</f>
        <v/>
      </c>
      <c r="H28" s="17" t="str">
        <f aca="false">IF(H27="","",IF(EDATE(H27,1)&gt;MAX(Journal!$X$7:$X$1006),"",EDATE(H27,1)))</f>
        <v/>
      </c>
      <c r="I28" s="20" t="str">
        <f aca="false">IF(H28="","",COUNTIFS(Journal!$X$7:$X$1006,H28))</f>
        <v/>
      </c>
      <c r="J28" s="21" t="str">
        <f aca="false">IF(H28="","",IF(I28=0,"",COUNTIFS(Journal!$X$7:$X$1006,H28,Journal!$U$7:$U$1006,"&gt;0")/I28))</f>
        <v/>
      </c>
      <c r="K28" s="14" t="str">
        <f aca="false">IF(H28="","",SUMIFS(Journal!$Q$7:$Q$1006,Journal!$X$7:$X$1006,H28))</f>
        <v/>
      </c>
      <c r="L28" s="15" t="str">
        <f aca="false">IF(H28="","",SUMIFS(Journal!$L$7:$L$1006,Journal!$X$7:$X$1006,H28)-SUMIFS(Journal!$M$7:$M$1006,Journal!$X$7:$X$1006,H28))</f>
        <v/>
      </c>
      <c r="M28" s="15" t="str">
        <f aca="false">IF(H28="","",SUMIFS(Journal!$U$7:$U$1006,Journal!$X$7:$X$1006,H28))</f>
        <v/>
      </c>
      <c r="N28" s="15" t="str">
        <f aca="false">IF(H28="","",N(Journal!$C$3)+SUMIFS(Journal!$U$7:$U$1006,Journal!$X$7:$X$1006,"&lt;="&amp;H28))</f>
        <v/>
      </c>
    </row>
    <row r="29" customFormat="false" ht="15" hidden="false" customHeight="false" outlineLevel="0" collapsed="false">
      <c r="A29" s="0" t="str">
        <f aca="false">Lists!$A$10</f>
        <v>NZD/USD</v>
      </c>
      <c r="B29" s="20" t="n">
        <f aca="false">COUNTIFS(Journal!$C$7:$C$1006,$A29,Journal!$W$7:$W$1006,"&gt;0")</f>
        <v>0</v>
      </c>
      <c r="C29" s="21" t="str">
        <f aca="false">IF(B29=0,"",COUNTIFS(Journal!$C$7:$C$1006,$A29,Journal!$U$7:$U$1006,"&gt;0")/B29)</f>
        <v/>
      </c>
      <c r="D29" s="14" t="n">
        <f aca="false">SUMIFS(Journal!$Q$7:$Q$1006,Journal!$C$7:$C$1006,$A29)</f>
        <v>0</v>
      </c>
      <c r="E29" s="15" t="n">
        <f aca="false">SUMIFS(Journal!$U$7:$U$1006,Journal!$C$7:$C$1006,$A29)</f>
        <v>0</v>
      </c>
      <c r="F29" s="16" t="str">
        <f aca="false">IF(COUNTIFS(Journal!$C$7:$C$1006,$A29,Journal!$S$7:$S$1006,"&gt;0",Journal!$W$7:$W$1006,"&gt;0")=0,"",SUMIFS(Journal!$V$7:$V$1006,Journal!$C$7:$C$1006,$A29)/COUNTIFS(Journal!$C$7:$C$1006,$A29,Journal!$S$7:$S$1006,"&gt;0",Journal!$W$7:$W$1006,"&gt;0"))</f>
        <v/>
      </c>
      <c r="H29" s="17" t="str">
        <f aca="false">IF(H28="","",IF(EDATE(H28,1)&gt;MAX(Journal!$X$7:$X$1006),"",EDATE(H28,1)))</f>
        <v/>
      </c>
      <c r="I29" s="20" t="str">
        <f aca="false">IF(H29="","",COUNTIFS(Journal!$X$7:$X$1006,H29))</f>
        <v/>
      </c>
      <c r="J29" s="21" t="str">
        <f aca="false">IF(H29="","",IF(I29=0,"",COUNTIFS(Journal!$X$7:$X$1006,H29,Journal!$U$7:$U$1006,"&gt;0")/I29))</f>
        <v/>
      </c>
      <c r="K29" s="14" t="str">
        <f aca="false">IF(H29="","",SUMIFS(Journal!$Q$7:$Q$1006,Journal!$X$7:$X$1006,H29))</f>
        <v/>
      </c>
      <c r="L29" s="15" t="str">
        <f aca="false">IF(H29="","",SUMIFS(Journal!$L$7:$L$1006,Journal!$X$7:$X$1006,H29)-SUMIFS(Journal!$M$7:$M$1006,Journal!$X$7:$X$1006,H29))</f>
        <v/>
      </c>
      <c r="M29" s="15" t="str">
        <f aca="false">IF(H29="","",SUMIFS(Journal!$U$7:$U$1006,Journal!$X$7:$X$1006,H29))</f>
        <v/>
      </c>
      <c r="N29" s="15" t="str">
        <f aca="false">IF(H29="","",N(Journal!$C$3)+SUMIFS(Journal!$U$7:$U$1006,Journal!$X$7:$X$1006,"&lt;="&amp;H29))</f>
        <v/>
      </c>
    </row>
    <row r="30" customFormat="false" ht="15" hidden="false" customHeight="false" outlineLevel="0" collapsed="false">
      <c r="A30" s="0" t="str">
        <f aca="false">Lists!$A$11</f>
        <v>EUR/GBP</v>
      </c>
      <c r="B30" s="20" t="n">
        <f aca="false">COUNTIFS(Journal!$C$7:$C$1006,$A30,Journal!$W$7:$W$1006,"&gt;0")</f>
        <v>0</v>
      </c>
      <c r="C30" s="21" t="str">
        <f aca="false">IF(B30=0,"",COUNTIFS(Journal!$C$7:$C$1006,$A30,Journal!$U$7:$U$1006,"&gt;0")/B30)</f>
        <v/>
      </c>
      <c r="D30" s="14" t="n">
        <f aca="false">SUMIFS(Journal!$Q$7:$Q$1006,Journal!$C$7:$C$1006,$A30)</f>
        <v>0</v>
      </c>
      <c r="E30" s="15" t="n">
        <f aca="false">SUMIFS(Journal!$U$7:$U$1006,Journal!$C$7:$C$1006,$A30)</f>
        <v>0</v>
      </c>
      <c r="F30" s="16" t="str">
        <f aca="false">IF(COUNTIFS(Journal!$C$7:$C$1006,$A30,Journal!$S$7:$S$1006,"&gt;0",Journal!$W$7:$W$1006,"&gt;0")=0,"",SUMIFS(Journal!$V$7:$V$1006,Journal!$C$7:$C$1006,$A30)/COUNTIFS(Journal!$C$7:$C$1006,$A30,Journal!$S$7:$S$1006,"&gt;0",Journal!$W$7:$W$1006,"&gt;0"))</f>
        <v/>
      </c>
      <c r="H30" s="17" t="str">
        <f aca="false">IF(H29="","",IF(EDATE(H29,1)&gt;MAX(Journal!$X$7:$X$1006),"",EDATE(H29,1)))</f>
        <v/>
      </c>
      <c r="I30" s="20" t="str">
        <f aca="false">IF(H30="","",COUNTIFS(Journal!$X$7:$X$1006,H30))</f>
        <v/>
      </c>
      <c r="J30" s="21" t="str">
        <f aca="false">IF(H30="","",IF(I30=0,"",COUNTIFS(Journal!$X$7:$X$1006,H30,Journal!$U$7:$U$1006,"&gt;0")/I30))</f>
        <v/>
      </c>
      <c r="K30" s="14" t="str">
        <f aca="false">IF(H30="","",SUMIFS(Journal!$Q$7:$Q$1006,Journal!$X$7:$X$1006,H30))</f>
        <v/>
      </c>
      <c r="L30" s="15" t="str">
        <f aca="false">IF(H30="","",SUMIFS(Journal!$L$7:$L$1006,Journal!$X$7:$X$1006,H30)-SUMIFS(Journal!$M$7:$M$1006,Journal!$X$7:$X$1006,H30))</f>
        <v/>
      </c>
      <c r="M30" s="15" t="str">
        <f aca="false">IF(H30="","",SUMIFS(Journal!$U$7:$U$1006,Journal!$X$7:$X$1006,H30))</f>
        <v/>
      </c>
      <c r="N30" s="15" t="str">
        <f aca="false">IF(H30="","",N(Journal!$C$3)+SUMIFS(Journal!$U$7:$U$1006,Journal!$X$7:$X$1006,"&lt;="&amp;H30))</f>
        <v/>
      </c>
    </row>
    <row r="31" customFormat="false" ht="15" hidden="false" customHeight="false" outlineLevel="0" collapsed="false">
      <c r="A31" s="0" t="str">
        <f aca="false">Lists!$A$12</f>
        <v>EUR/JPY</v>
      </c>
      <c r="B31" s="20" t="n">
        <f aca="false">COUNTIFS(Journal!$C$7:$C$1006,$A31,Journal!$W$7:$W$1006,"&gt;0")</f>
        <v>0</v>
      </c>
      <c r="C31" s="21" t="str">
        <f aca="false">IF(B31=0,"",COUNTIFS(Journal!$C$7:$C$1006,$A31,Journal!$U$7:$U$1006,"&gt;0")/B31)</f>
        <v/>
      </c>
      <c r="D31" s="14" t="n">
        <f aca="false">SUMIFS(Journal!$Q$7:$Q$1006,Journal!$C$7:$C$1006,$A31)</f>
        <v>0</v>
      </c>
      <c r="E31" s="15" t="n">
        <f aca="false">SUMIFS(Journal!$U$7:$U$1006,Journal!$C$7:$C$1006,$A31)</f>
        <v>0</v>
      </c>
      <c r="F31" s="16" t="str">
        <f aca="false">IF(COUNTIFS(Journal!$C$7:$C$1006,$A31,Journal!$S$7:$S$1006,"&gt;0",Journal!$W$7:$W$1006,"&gt;0")=0,"",SUMIFS(Journal!$V$7:$V$1006,Journal!$C$7:$C$1006,$A31)/COUNTIFS(Journal!$C$7:$C$1006,$A31,Journal!$S$7:$S$1006,"&gt;0",Journal!$W$7:$W$1006,"&gt;0"))</f>
        <v/>
      </c>
      <c r="H31" s="17" t="str">
        <f aca="false">IF(H30="","",IF(EDATE(H30,1)&gt;MAX(Journal!$X$7:$X$1006),"",EDATE(H30,1)))</f>
        <v/>
      </c>
      <c r="I31" s="20" t="str">
        <f aca="false">IF(H31="","",COUNTIFS(Journal!$X$7:$X$1006,H31))</f>
        <v/>
      </c>
      <c r="J31" s="21" t="str">
        <f aca="false">IF(H31="","",IF(I31=0,"",COUNTIFS(Journal!$X$7:$X$1006,H31,Journal!$U$7:$U$1006,"&gt;0")/I31))</f>
        <v/>
      </c>
      <c r="K31" s="14" t="str">
        <f aca="false">IF(H31="","",SUMIFS(Journal!$Q$7:$Q$1006,Journal!$X$7:$X$1006,H31))</f>
        <v/>
      </c>
      <c r="L31" s="15" t="str">
        <f aca="false">IF(H31="","",SUMIFS(Journal!$L$7:$L$1006,Journal!$X$7:$X$1006,H31)-SUMIFS(Journal!$M$7:$M$1006,Journal!$X$7:$X$1006,H31))</f>
        <v/>
      </c>
      <c r="M31" s="15" t="str">
        <f aca="false">IF(H31="","",SUMIFS(Journal!$U$7:$U$1006,Journal!$X$7:$X$1006,H31))</f>
        <v/>
      </c>
      <c r="N31" s="15" t="str">
        <f aca="false">IF(H31="","",N(Journal!$C$3)+SUMIFS(Journal!$U$7:$U$1006,Journal!$X$7:$X$1006,"&lt;="&amp;H31))</f>
        <v/>
      </c>
    </row>
    <row r="32" customFormat="false" ht="15" hidden="false" customHeight="false" outlineLevel="0" collapsed="false">
      <c r="A32" s="0" t="str">
        <f aca="false">Lists!$A$13</f>
        <v>GBP/JPY</v>
      </c>
      <c r="B32" s="20" t="n">
        <f aca="false">COUNTIFS(Journal!$C$7:$C$1006,$A32,Journal!$W$7:$W$1006,"&gt;0")</f>
        <v>0</v>
      </c>
      <c r="C32" s="21" t="str">
        <f aca="false">IF(B32=0,"",COUNTIFS(Journal!$C$7:$C$1006,$A32,Journal!$U$7:$U$1006,"&gt;0")/B32)</f>
        <v/>
      </c>
      <c r="D32" s="14" t="n">
        <f aca="false">SUMIFS(Journal!$Q$7:$Q$1006,Journal!$C$7:$C$1006,$A32)</f>
        <v>0</v>
      </c>
      <c r="E32" s="15" t="n">
        <f aca="false">SUMIFS(Journal!$U$7:$U$1006,Journal!$C$7:$C$1006,$A32)</f>
        <v>0</v>
      </c>
      <c r="F32" s="16" t="str">
        <f aca="false">IF(COUNTIFS(Journal!$C$7:$C$1006,$A32,Journal!$S$7:$S$1006,"&gt;0",Journal!$W$7:$W$1006,"&gt;0")=0,"",SUMIFS(Journal!$V$7:$V$1006,Journal!$C$7:$C$1006,$A32)/COUNTIFS(Journal!$C$7:$C$1006,$A32,Journal!$S$7:$S$1006,"&gt;0",Journal!$W$7:$W$1006,"&gt;0"))</f>
        <v/>
      </c>
      <c r="H32" s="17" t="str">
        <f aca="false">IF(H31="","",IF(EDATE(H31,1)&gt;MAX(Journal!$X$7:$X$1006),"",EDATE(H31,1)))</f>
        <v/>
      </c>
      <c r="I32" s="20" t="str">
        <f aca="false">IF(H32="","",COUNTIFS(Journal!$X$7:$X$1006,H32))</f>
        <v/>
      </c>
      <c r="J32" s="21" t="str">
        <f aca="false">IF(H32="","",IF(I32=0,"",COUNTIFS(Journal!$X$7:$X$1006,H32,Journal!$U$7:$U$1006,"&gt;0")/I32))</f>
        <v/>
      </c>
      <c r="K32" s="14" t="str">
        <f aca="false">IF(H32="","",SUMIFS(Journal!$Q$7:$Q$1006,Journal!$X$7:$X$1006,H32))</f>
        <v/>
      </c>
      <c r="L32" s="15" t="str">
        <f aca="false">IF(H32="","",SUMIFS(Journal!$L$7:$L$1006,Journal!$X$7:$X$1006,H32)-SUMIFS(Journal!$M$7:$M$1006,Journal!$X$7:$X$1006,H32))</f>
        <v/>
      </c>
      <c r="M32" s="15" t="str">
        <f aca="false">IF(H32="","",SUMIFS(Journal!$U$7:$U$1006,Journal!$X$7:$X$1006,H32))</f>
        <v/>
      </c>
      <c r="N32" s="15" t="str">
        <f aca="false">IF(H32="","",N(Journal!$C$3)+SUMIFS(Journal!$U$7:$U$1006,Journal!$X$7:$X$1006,"&lt;="&amp;H32))</f>
        <v/>
      </c>
    </row>
    <row r="33" customFormat="false" ht="15" hidden="false" customHeight="false" outlineLevel="0" collapsed="false">
      <c r="A33" s="0" t="str">
        <f aca="false">Lists!$A$14</f>
        <v>AUD/JPY</v>
      </c>
      <c r="B33" s="20" t="n">
        <f aca="false">COUNTIFS(Journal!$C$7:$C$1006,$A33,Journal!$W$7:$W$1006,"&gt;0")</f>
        <v>0</v>
      </c>
      <c r="C33" s="21" t="str">
        <f aca="false">IF(B33=0,"",COUNTIFS(Journal!$C$7:$C$1006,$A33,Journal!$U$7:$U$1006,"&gt;0")/B33)</f>
        <v/>
      </c>
      <c r="D33" s="14" t="n">
        <f aca="false">SUMIFS(Journal!$Q$7:$Q$1006,Journal!$C$7:$C$1006,$A33)</f>
        <v>0</v>
      </c>
      <c r="E33" s="15" t="n">
        <f aca="false">SUMIFS(Journal!$U$7:$U$1006,Journal!$C$7:$C$1006,$A33)</f>
        <v>0</v>
      </c>
      <c r="F33" s="16" t="str">
        <f aca="false">IF(COUNTIFS(Journal!$C$7:$C$1006,$A33,Journal!$S$7:$S$1006,"&gt;0",Journal!$W$7:$W$1006,"&gt;0")=0,"",SUMIFS(Journal!$V$7:$V$1006,Journal!$C$7:$C$1006,$A33)/COUNTIFS(Journal!$C$7:$C$1006,$A33,Journal!$S$7:$S$1006,"&gt;0",Journal!$W$7:$W$1006,"&gt;0"))</f>
        <v/>
      </c>
      <c r="H33" s="17" t="str">
        <f aca="false">IF(H32="","",IF(EDATE(H32,1)&gt;MAX(Journal!$X$7:$X$1006),"",EDATE(H32,1)))</f>
        <v/>
      </c>
      <c r="I33" s="20" t="str">
        <f aca="false">IF(H33="","",COUNTIFS(Journal!$X$7:$X$1006,H33))</f>
        <v/>
      </c>
      <c r="J33" s="21" t="str">
        <f aca="false">IF(H33="","",IF(I33=0,"",COUNTIFS(Journal!$X$7:$X$1006,H33,Journal!$U$7:$U$1006,"&gt;0")/I33))</f>
        <v/>
      </c>
      <c r="K33" s="14" t="str">
        <f aca="false">IF(H33="","",SUMIFS(Journal!$Q$7:$Q$1006,Journal!$X$7:$X$1006,H33))</f>
        <v/>
      </c>
      <c r="L33" s="15" t="str">
        <f aca="false">IF(H33="","",SUMIFS(Journal!$L$7:$L$1006,Journal!$X$7:$X$1006,H33)-SUMIFS(Journal!$M$7:$M$1006,Journal!$X$7:$X$1006,H33))</f>
        <v/>
      </c>
      <c r="M33" s="15" t="str">
        <f aca="false">IF(H33="","",SUMIFS(Journal!$U$7:$U$1006,Journal!$X$7:$X$1006,H33))</f>
        <v/>
      </c>
      <c r="N33" s="15" t="str">
        <f aca="false">IF(H33="","",N(Journal!$C$3)+SUMIFS(Journal!$U$7:$U$1006,Journal!$X$7:$X$1006,"&lt;="&amp;H33))</f>
        <v/>
      </c>
    </row>
    <row r="34" customFormat="false" ht="15" hidden="false" customHeight="false" outlineLevel="0" collapsed="false">
      <c r="A34" s="0" t="str">
        <f aca="false">Lists!$A$15</f>
        <v>EUR/CHF</v>
      </c>
      <c r="B34" s="20" t="n">
        <f aca="false">COUNTIFS(Journal!$C$7:$C$1006,$A34,Journal!$W$7:$W$1006,"&gt;0")</f>
        <v>0</v>
      </c>
      <c r="C34" s="21" t="str">
        <f aca="false">IF(B34=0,"",COUNTIFS(Journal!$C$7:$C$1006,$A34,Journal!$U$7:$U$1006,"&gt;0")/B34)</f>
        <v/>
      </c>
      <c r="D34" s="14" t="n">
        <f aca="false">SUMIFS(Journal!$Q$7:$Q$1006,Journal!$C$7:$C$1006,$A34)</f>
        <v>0</v>
      </c>
      <c r="E34" s="15" t="n">
        <f aca="false">SUMIFS(Journal!$U$7:$U$1006,Journal!$C$7:$C$1006,$A34)</f>
        <v>0</v>
      </c>
      <c r="F34" s="16" t="str">
        <f aca="false">IF(COUNTIFS(Journal!$C$7:$C$1006,$A34,Journal!$S$7:$S$1006,"&gt;0",Journal!$W$7:$W$1006,"&gt;0")=0,"",SUMIFS(Journal!$V$7:$V$1006,Journal!$C$7:$C$1006,$A34)/COUNTIFS(Journal!$C$7:$C$1006,$A34,Journal!$S$7:$S$1006,"&gt;0",Journal!$W$7:$W$1006,"&gt;0"))</f>
        <v/>
      </c>
      <c r="H34" s="17" t="str">
        <f aca="false">IF(H33="","",IF(EDATE(H33,1)&gt;MAX(Journal!$X$7:$X$1006),"",EDATE(H33,1)))</f>
        <v/>
      </c>
      <c r="I34" s="20" t="str">
        <f aca="false">IF(H34="","",COUNTIFS(Journal!$X$7:$X$1006,H34))</f>
        <v/>
      </c>
      <c r="J34" s="21" t="str">
        <f aca="false">IF(H34="","",IF(I34=0,"",COUNTIFS(Journal!$X$7:$X$1006,H34,Journal!$U$7:$U$1006,"&gt;0")/I34))</f>
        <v/>
      </c>
      <c r="K34" s="14" t="str">
        <f aca="false">IF(H34="","",SUMIFS(Journal!$Q$7:$Q$1006,Journal!$X$7:$X$1006,H34))</f>
        <v/>
      </c>
      <c r="L34" s="15" t="str">
        <f aca="false">IF(H34="","",SUMIFS(Journal!$L$7:$L$1006,Journal!$X$7:$X$1006,H34)-SUMIFS(Journal!$M$7:$M$1006,Journal!$X$7:$X$1006,H34))</f>
        <v/>
      </c>
      <c r="M34" s="15" t="str">
        <f aca="false">IF(H34="","",SUMIFS(Journal!$U$7:$U$1006,Journal!$X$7:$X$1006,H34))</f>
        <v/>
      </c>
      <c r="N34" s="15" t="str">
        <f aca="false">IF(H34="","",N(Journal!$C$3)+SUMIFS(Journal!$U$7:$U$1006,Journal!$X$7:$X$1006,"&lt;="&amp;H34))</f>
        <v/>
      </c>
    </row>
    <row r="35" customFormat="false" ht="15" hidden="false" customHeight="false" outlineLevel="0" collapsed="false">
      <c r="A35" s="23" t="s">
        <v>80</v>
      </c>
      <c r="B35" s="20" t="n">
        <f aca="false">$B$4-SUM(B23:B34)</f>
        <v>0</v>
      </c>
      <c r="C35" s="21" t="str">
        <f aca="false">IF(B35=0,"",($B$5-SUMPRODUCT(COUNTIFS(Journal!$C$7:$C$1006,A23:A34,Journal!$U$7:$U$1006,"&gt;0")))/B35)</f>
        <v/>
      </c>
      <c r="D35" s="14" t="n">
        <f aca="false">$B$8-SUM(D23:D34)</f>
        <v>0</v>
      </c>
      <c r="E35" s="15" t="n">
        <f aca="false">$B$12-SUM(E23:E34)</f>
        <v>0</v>
      </c>
      <c r="H35" s="17" t="str">
        <f aca="false">IF(H34="","",IF(EDATE(H34,1)&gt;MAX(Journal!$X$7:$X$1006),"",EDATE(H34,1)))</f>
        <v/>
      </c>
      <c r="I35" s="20" t="str">
        <f aca="false">IF(H35="","",COUNTIFS(Journal!$X$7:$X$1006,H35))</f>
        <v/>
      </c>
      <c r="J35" s="21" t="str">
        <f aca="false">IF(H35="","",IF(I35=0,"",COUNTIFS(Journal!$X$7:$X$1006,H35,Journal!$U$7:$U$1006,"&gt;0")/I35))</f>
        <v/>
      </c>
      <c r="K35" s="14" t="str">
        <f aca="false">IF(H35="","",SUMIFS(Journal!$Q$7:$Q$1006,Journal!$X$7:$X$1006,H35))</f>
        <v/>
      </c>
      <c r="L35" s="15" t="str">
        <f aca="false">IF(H35="","",SUMIFS(Journal!$L$7:$L$1006,Journal!$X$7:$X$1006,H35)-SUMIFS(Journal!$M$7:$M$1006,Journal!$X$7:$X$1006,H35))</f>
        <v/>
      </c>
      <c r="M35" s="15" t="str">
        <f aca="false">IF(H35="","",SUMIFS(Journal!$U$7:$U$1006,Journal!$X$7:$X$1006,H35))</f>
        <v/>
      </c>
      <c r="N35" s="15" t="str">
        <f aca="false">IF(H35="","",N(Journal!$C$3)+SUMIFS(Journal!$U$7:$U$1006,Journal!$X$7:$X$1006,"&lt;="&amp;H35))</f>
        <v/>
      </c>
    </row>
    <row r="36" customFormat="false" ht="15" hidden="false" customHeight="false" outlineLevel="0" collapsed="false">
      <c r="H36" s="17" t="str">
        <f aca="false">IF(H35="","",IF(EDATE(H35,1)&gt;MAX(Journal!$X$7:$X$1006),"",EDATE(H35,1)))</f>
        <v/>
      </c>
      <c r="I36" s="20" t="str">
        <f aca="false">IF(H36="","",COUNTIFS(Journal!$X$7:$X$1006,H36))</f>
        <v/>
      </c>
      <c r="J36" s="21" t="str">
        <f aca="false">IF(H36="","",IF(I36=0,"",COUNTIFS(Journal!$X$7:$X$1006,H36,Journal!$U$7:$U$1006,"&gt;0")/I36))</f>
        <v/>
      </c>
      <c r="K36" s="14" t="str">
        <f aca="false">IF(H36="","",SUMIFS(Journal!$Q$7:$Q$1006,Journal!$X$7:$X$1006,H36))</f>
        <v/>
      </c>
      <c r="L36" s="15" t="str">
        <f aca="false">IF(H36="","",SUMIFS(Journal!$L$7:$L$1006,Journal!$X$7:$X$1006,H36)-SUMIFS(Journal!$M$7:$M$1006,Journal!$X$7:$X$1006,H36))</f>
        <v/>
      </c>
      <c r="M36" s="15" t="str">
        <f aca="false">IF(H36="","",SUMIFS(Journal!$U$7:$U$1006,Journal!$X$7:$X$1006,H36))</f>
        <v/>
      </c>
      <c r="N36" s="15" t="str">
        <f aca="false">IF(H36="","",N(Journal!$C$3)+SUMIFS(Journal!$U$7:$U$1006,Journal!$X$7:$X$1006,"&lt;="&amp;H36))</f>
        <v/>
      </c>
    </row>
    <row r="37" customFormat="false" ht="15" hidden="false" customHeight="false" outlineLevel="0" collapsed="false">
      <c r="H37" s="17" t="str">
        <f aca="false">IF(H36="","",IF(EDATE(H36,1)&gt;MAX(Journal!$X$7:$X$1006),"",EDATE(H36,1)))</f>
        <v/>
      </c>
      <c r="I37" s="20" t="str">
        <f aca="false">IF(H37="","",COUNTIFS(Journal!$X$7:$X$1006,H37))</f>
        <v/>
      </c>
      <c r="J37" s="21" t="str">
        <f aca="false">IF(H37="","",IF(I37=0,"",COUNTIFS(Journal!$X$7:$X$1006,H37,Journal!$U$7:$U$1006,"&gt;0")/I37))</f>
        <v/>
      </c>
      <c r="K37" s="14" t="str">
        <f aca="false">IF(H37="","",SUMIFS(Journal!$Q$7:$Q$1006,Journal!$X$7:$X$1006,H37))</f>
        <v/>
      </c>
      <c r="L37" s="15" t="str">
        <f aca="false">IF(H37="","",SUMIFS(Journal!$L$7:$L$1006,Journal!$X$7:$X$1006,H37)-SUMIFS(Journal!$M$7:$M$1006,Journal!$X$7:$X$1006,H37))</f>
        <v/>
      </c>
      <c r="M37" s="15" t="str">
        <f aca="false">IF(H37="","",SUMIFS(Journal!$U$7:$U$1006,Journal!$X$7:$X$1006,H37))</f>
        <v/>
      </c>
      <c r="N37" s="15" t="str">
        <f aca="false">IF(H37="","",N(Journal!$C$3)+SUMIFS(Journal!$U$7:$U$1006,Journal!$X$7:$X$1006,"&lt;="&amp;H37))</f>
        <v/>
      </c>
    </row>
    <row r="38" customFormat="false" ht="15" hidden="false" customHeight="false" outlineLevel="0" collapsed="false">
      <c r="A38" s="9" t="s">
        <v>81</v>
      </c>
      <c r="B38" s="9" t="s">
        <v>75</v>
      </c>
      <c r="C38" s="9" t="s">
        <v>62</v>
      </c>
      <c r="D38" s="9" t="s">
        <v>43</v>
      </c>
      <c r="E38" s="9" t="s">
        <v>47</v>
      </c>
      <c r="F38" s="9" t="s">
        <v>76</v>
      </c>
      <c r="H38" s="17" t="str">
        <f aca="false">IF(H37="","",IF(EDATE(H37,1)&gt;MAX(Journal!$X$7:$X$1006),"",EDATE(H37,1)))</f>
        <v/>
      </c>
      <c r="I38" s="20" t="str">
        <f aca="false">IF(H38="","",COUNTIFS(Journal!$X$7:$X$1006,H38))</f>
        <v/>
      </c>
      <c r="J38" s="21" t="str">
        <f aca="false">IF(H38="","",IF(I38=0,"",COUNTIFS(Journal!$X$7:$X$1006,H38,Journal!$U$7:$U$1006,"&gt;0")/I38))</f>
        <v/>
      </c>
      <c r="K38" s="14" t="str">
        <f aca="false">IF(H38="","",SUMIFS(Journal!$Q$7:$Q$1006,Journal!$X$7:$X$1006,H38))</f>
        <v/>
      </c>
      <c r="L38" s="15" t="str">
        <f aca="false">IF(H38="","",SUMIFS(Journal!$L$7:$L$1006,Journal!$X$7:$X$1006,H38)-SUMIFS(Journal!$M$7:$M$1006,Journal!$X$7:$X$1006,H38))</f>
        <v/>
      </c>
      <c r="M38" s="15" t="str">
        <f aca="false">IF(H38="","",SUMIFS(Journal!$U$7:$U$1006,Journal!$X$7:$X$1006,H38))</f>
        <v/>
      </c>
      <c r="N38" s="15" t="str">
        <f aca="false">IF(H38="","",N(Journal!$C$3)+SUMIFS(Journal!$U$7:$U$1006,Journal!$X$7:$X$1006,"&lt;="&amp;H38))</f>
        <v/>
      </c>
    </row>
    <row r="39" customFormat="false" ht="15" hidden="false" customHeight="false" outlineLevel="0" collapsed="false">
      <c r="A39" s="0" t="str">
        <f aca="false">Lists!$E$4</f>
        <v>Sydney</v>
      </c>
      <c r="B39" s="20" t="n">
        <f aca="false">COUNTIFS(Journal!$E$7:$E$1006,$A39,Journal!$W$7:$W$1006,"&gt;0")</f>
        <v>0</v>
      </c>
      <c r="C39" s="21" t="str">
        <f aca="false">IF(B39=0,"",COUNTIFS(Journal!$E$7:$E$1006,$A39,Journal!$U$7:$U$1006,"&gt;0")/B39)</f>
        <v/>
      </c>
      <c r="D39" s="14" t="n">
        <f aca="false">SUMIFS(Journal!$Q$7:$Q$1006,Journal!$E$7:$E$1006,$A39)</f>
        <v>0</v>
      </c>
      <c r="E39" s="15" t="n">
        <f aca="false">SUMIFS(Journal!$U$7:$U$1006,Journal!$E$7:$E$1006,$A39)</f>
        <v>0</v>
      </c>
      <c r="F39" s="16" t="str">
        <f aca="false">IF(COUNTIFS(Journal!$E$7:$E$1006,$A39,Journal!$S$7:$S$1006,"&gt;0",Journal!$W$7:$W$1006,"&gt;0")=0,"",SUMIFS(Journal!$V$7:$V$1006,Journal!$E$7:$E$1006,$A39)/COUNTIFS(Journal!$E$7:$E$1006,$A39,Journal!$S$7:$S$1006,"&gt;0",Journal!$W$7:$W$1006,"&gt;0"))</f>
        <v/>
      </c>
      <c r="H39" s="17" t="str">
        <f aca="false">IF(H38="","",IF(EDATE(H38,1)&gt;MAX(Journal!$X$7:$X$1006),"",EDATE(H38,1)))</f>
        <v/>
      </c>
      <c r="I39" s="20" t="str">
        <f aca="false">IF(H39="","",COUNTIFS(Journal!$X$7:$X$1006,H39))</f>
        <v/>
      </c>
      <c r="J39" s="21" t="str">
        <f aca="false">IF(H39="","",IF(I39=0,"",COUNTIFS(Journal!$X$7:$X$1006,H39,Journal!$U$7:$U$1006,"&gt;0")/I39))</f>
        <v/>
      </c>
      <c r="K39" s="14" t="str">
        <f aca="false">IF(H39="","",SUMIFS(Journal!$Q$7:$Q$1006,Journal!$X$7:$X$1006,H39))</f>
        <v/>
      </c>
      <c r="L39" s="15" t="str">
        <f aca="false">IF(H39="","",SUMIFS(Journal!$L$7:$L$1006,Journal!$X$7:$X$1006,H39)-SUMIFS(Journal!$M$7:$M$1006,Journal!$X$7:$X$1006,H39))</f>
        <v/>
      </c>
      <c r="M39" s="15" t="str">
        <f aca="false">IF(H39="","",SUMIFS(Journal!$U$7:$U$1006,Journal!$X$7:$X$1006,H39))</f>
        <v/>
      </c>
      <c r="N39" s="15" t="str">
        <f aca="false">IF(H39="","",N(Journal!$C$3)+SUMIFS(Journal!$U$7:$U$1006,Journal!$X$7:$X$1006,"&lt;="&amp;H39))</f>
        <v/>
      </c>
    </row>
    <row r="40" customFormat="false" ht="15" hidden="false" customHeight="false" outlineLevel="0" collapsed="false">
      <c r="A40" s="0" t="str">
        <f aca="false">Lists!$E$5</f>
        <v>Tokyo</v>
      </c>
      <c r="B40" s="20" t="n">
        <f aca="false">COUNTIFS(Journal!$E$7:$E$1006,$A40,Journal!$W$7:$W$1006,"&gt;0")</f>
        <v>0</v>
      </c>
      <c r="C40" s="21" t="str">
        <f aca="false">IF(B40=0,"",COUNTIFS(Journal!$E$7:$E$1006,$A40,Journal!$U$7:$U$1006,"&gt;0")/B40)</f>
        <v/>
      </c>
      <c r="D40" s="14" t="n">
        <f aca="false">SUMIFS(Journal!$Q$7:$Q$1006,Journal!$E$7:$E$1006,$A40)</f>
        <v>0</v>
      </c>
      <c r="E40" s="15" t="n">
        <f aca="false">SUMIFS(Journal!$U$7:$U$1006,Journal!$E$7:$E$1006,$A40)</f>
        <v>0</v>
      </c>
      <c r="F40" s="16" t="str">
        <f aca="false">IF(COUNTIFS(Journal!$E$7:$E$1006,$A40,Journal!$S$7:$S$1006,"&gt;0",Journal!$W$7:$W$1006,"&gt;0")=0,"",SUMIFS(Journal!$V$7:$V$1006,Journal!$E$7:$E$1006,$A40)/COUNTIFS(Journal!$E$7:$E$1006,$A40,Journal!$S$7:$S$1006,"&gt;0",Journal!$W$7:$W$1006,"&gt;0"))</f>
        <v/>
      </c>
      <c r="H40" s="17" t="str">
        <f aca="false">IF(H39="","",IF(EDATE(H39,1)&gt;MAX(Journal!$X$7:$X$1006),"",EDATE(H39,1)))</f>
        <v/>
      </c>
      <c r="I40" s="20" t="str">
        <f aca="false">IF(H40="","",COUNTIFS(Journal!$X$7:$X$1006,H40))</f>
        <v/>
      </c>
      <c r="J40" s="21" t="str">
        <f aca="false">IF(H40="","",IF(I40=0,"",COUNTIFS(Journal!$X$7:$X$1006,H40,Journal!$U$7:$U$1006,"&gt;0")/I40))</f>
        <v/>
      </c>
      <c r="K40" s="14" t="str">
        <f aca="false">IF(H40="","",SUMIFS(Journal!$Q$7:$Q$1006,Journal!$X$7:$X$1006,H40))</f>
        <v/>
      </c>
      <c r="L40" s="15" t="str">
        <f aca="false">IF(H40="","",SUMIFS(Journal!$L$7:$L$1006,Journal!$X$7:$X$1006,H40)-SUMIFS(Journal!$M$7:$M$1006,Journal!$X$7:$X$1006,H40))</f>
        <v/>
      </c>
      <c r="M40" s="15" t="str">
        <f aca="false">IF(H40="","",SUMIFS(Journal!$U$7:$U$1006,Journal!$X$7:$X$1006,H40))</f>
        <v/>
      </c>
      <c r="N40" s="15" t="str">
        <f aca="false">IF(H40="","",N(Journal!$C$3)+SUMIFS(Journal!$U$7:$U$1006,Journal!$X$7:$X$1006,"&lt;="&amp;H40))</f>
        <v/>
      </c>
    </row>
    <row r="41" customFormat="false" ht="15" hidden="false" customHeight="false" outlineLevel="0" collapsed="false">
      <c r="A41" s="0" t="str">
        <f aca="false">Lists!$E$6</f>
        <v>London</v>
      </c>
      <c r="B41" s="20" t="n">
        <f aca="false">COUNTIFS(Journal!$E$7:$E$1006,$A41,Journal!$W$7:$W$1006,"&gt;0")</f>
        <v>0</v>
      </c>
      <c r="C41" s="21" t="str">
        <f aca="false">IF(B41=0,"",COUNTIFS(Journal!$E$7:$E$1006,$A41,Journal!$U$7:$U$1006,"&gt;0")/B41)</f>
        <v/>
      </c>
      <c r="D41" s="14" t="n">
        <f aca="false">SUMIFS(Journal!$Q$7:$Q$1006,Journal!$E$7:$E$1006,$A41)</f>
        <v>0</v>
      </c>
      <c r="E41" s="15" t="n">
        <f aca="false">SUMIFS(Journal!$U$7:$U$1006,Journal!$E$7:$E$1006,$A41)</f>
        <v>0</v>
      </c>
      <c r="F41" s="16" t="str">
        <f aca="false">IF(COUNTIFS(Journal!$E$7:$E$1006,$A41,Journal!$S$7:$S$1006,"&gt;0",Journal!$W$7:$W$1006,"&gt;0")=0,"",SUMIFS(Journal!$V$7:$V$1006,Journal!$E$7:$E$1006,$A41)/COUNTIFS(Journal!$E$7:$E$1006,$A41,Journal!$S$7:$S$1006,"&gt;0",Journal!$W$7:$W$1006,"&gt;0"))</f>
        <v/>
      </c>
      <c r="H41" s="17" t="str">
        <f aca="false">IF(H40="","",IF(EDATE(H40,1)&gt;MAX(Journal!$X$7:$X$1006),"",EDATE(H40,1)))</f>
        <v/>
      </c>
      <c r="I41" s="20" t="str">
        <f aca="false">IF(H41="","",COUNTIFS(Journal!$X$7:$X$1006,H41))</f>
        <v/>
      </c>
      <c r="J41" s="21" t="str">
        <f aca="false">IF(H41="","",IF(I41=0,"",COUNTIFS(Journal!$X$7:$X$1006,H41,Journal!$U$7:$U$1006,"&gt;0")/I41))</f>
        <v/>
      </c>
      <c r="K41" s="14" t="str">
        <f aca="false">IF(H41="","",SUMIFS(Journal!$Q$7:$Q$1006,Journal!$X$7:$X$1006,H41))</f>
        <v/>
      </c>
      <c r="L41" s="15" t="str">
        <f aca="false">IF(H41="","",SUMIFS(Journal!$L$7:$L$1006,Journal!$X$7:$X$1006,H41)-SUMIFS(Journal!$M$7:$M$1006,Journal!$X$7:$X$1006,H41))</f>
        <v/>
      </c>
      <c r="M41" s="15" t="str">
        <f aca="false">IF(H41="","",SUMIFS(Journal!$U$7:$U$1006,Journal!$X$7:$X$1006,H41))</f>
        <v/>
      </c>
      <c r="N41" s="15" t="str">
        <f aca="false">IF(H41="","",N(Journal!$C$3)+SUMIFS(Journal!$U$7:$U$1006,Journal!$X$7:$X$1006,"&lt;="&amp;H41))</f>
        <v/>
      </c>
    </row>
    <row r="42" customFormat="false" ht="15" hidden="false" customHeight="false" outlineLevel="0" collapsed="false">
      <c r="A42" s="0" t="str">
        <f aca="false">Lists!$E$7</f>
        <v>New York</v>
      </c>
      <c r="B42" s="20" t="n">
        <f aca="false">COUNTIFS(Journal!$E$7:$E$1006,$A42,Journal!$W$7:$W$1006,"&gt;0")</f>
        <v>0</v>
      </c>
      <c r="C42" s="21" t="str">
        <f aca="false">IF(B42=0,"",COUNTIFS(Journal!$E$7:$E$1006,$A42,Journal!$U$7:$U$1006,"&gt;0")/B42)</f>
        <v/>
      </c>
      <c r="D42" s="14" t="n">
        <f aca="false">SUMIFS(Journal!$Q$7:$Q$1006,Journal!$E$7:$E$1006,$A42)</f>
        <v>0</v>
      </c>
      <c r="E42" s="15" t="n">
        <f aca="false">SUMIFS(Journal!$U$7:$U$1006,Journal!$E$7:$E$1006,$A42)</f>
        <v>0</v>
      </c>
      <c r="F42" s="16" t="str">
        <f aca="false">IF(COUNTIFS(Journal!$E$7:$E$1006,$A42,Journal!$S$7:$S$1006,"&gt;0",Journal!$W$7:$W$1006,"&gt;0")=0,"",SUMIFS(Journal!$V$7:$V$1006,Journal!$E$7:$E$1006,$A42)/COUNTIFS(Journal!$E$7:$E$1006,$A42,Journal!$S$7:$S$1006,"&gt;0",Journal!$W$7:$W$1006,"&gt;0"))</f>
        <v/>
      </c>
      <c r="H42" s="17" t="str">
        <f aca="false">IF(H41="","",IF(EDATE(H41,1)&gt;MAX(Journal!$X$7:$X$1006),"",EDATE(H41,1)))</f>
        <v/>
      </c>
      <c r="I42" s="20" t="str">
        <f aca="false">IF(H42="","",COUNTIFS(Journal!$X$7:$X$1006,H42))</f>
        <v/>
      </c>
      <c r="J42" s="21" t="str">
        <f aca="false">IF(H42="","",IF(I42=0,"",COUNTIFS(Journal!$X$7:$X$1006,H42,Journal!$U$7:$U$1006,"&gt;0")/I42))</f>
        <v/>
      </c>
      <c r="K42" s="14" t="str">
        <f aca="false">IF(H42="","",SUMIFS(Journal!$Q$7:$Q$1006,Journal!$X$7:$X$1006,H42))</f>
        <v/>
      </c>
      <c r="L42" s="15" t="str">
        <f aca="false">IF(H42="","",SUMIFS(Journal!$L$7:$L$1006,Journal!$X$7:$X$1006,H42)-SUMIFS(Journal!$M$7:$M$1006,Journal!$X$7:$X$1006,H42))</f>
        <v/>
      </c>
      <c r="M42" s="15" t="str">
        <f aca="false">IF(H42="","",SUMIFS(Journal!$U$7:$U$1006,Journal!$X$7:$X$1006,H42))</f>
        <v/>
      </c>
      <c r="N42" s="15" t="str">
        <f aca="false">IF(H42="","",N(Journal!$C$3)+SUMIFS(Journal!$U$7:$U$1006,Journal!$X$7:$X$1006,"&lt;="&amp;H42))</f>
        <v/>
      </c>
    </row>
    <row r="43" customFormat="false" ht="15" hidden="false" customHeight="false" outlineLevel="0" collapsed="false">
      <c r="A43" s="23" t="s">
        <v>82</v>
      </c>
      <c r="B43" s="20" t="n">
        <f aca="false">$B$4-SUM(B39:B42)</f>
        <v>0</v>
      </c>
      <c r="C43" s="21" t="str">
        <f aca="false">IF(B43=0,"",($B$5-SUMPRODUCT(COUNTIFS(Journal!$E$7:$E$1006,A39:A42,Journal!$U$7:$U$1006,"&gt;0")))/B43)</f>
        <v/>
      </c>
      <c r="D43" s="14" t="n">
        <f aca="false">$B$8-SUM(D39:D42)</f>
        <v>0</v>
      </c>
      <c r="E43" s="15" t="n">
        <f aca="false">$B$12-SUM(E39:E42)</f>
        <v>0</v>
      </c>
      <c r="H43" s="17" t="str">
        <f aca="false">IF(H42="","",IF(EDATE(H42,1)&gt;MAX(Journal!$X$7:$X$1006),"",EDATE(H42,1)))</f>
        <v/>
      </c>
      <c r="I43" s="20" t="str">
        <f aca="false">IF(H43="","",COUNTIFS(Journal!$X$7:$X$1006,H43))</f>
        <v/>
      </c>
      <c r="J43" s="21" t="str">
        <f aca="false">IF(H43="","",IF(I43=0,"",COUNTIFS(Journal!$X$7:$X$1006,H43,Journal!$U$7:$U$1006,"&gt;0")/I43))</f>
        <v/>
      </c>
      <c r="K43" s="14" t="str">
        <f aca="false">IF(H43="","",SUMIFS(Journal!$Q$7:$Q$1006,Journal!$X$7:$X$1006,H43))</f>
        <v/>
      </c>
      <c r="L43" s="15" t="str">
        <f aca="false">IF(H43="","",SUMIFS(Journal!$L$7:$L$1006,Journal!$X$7:$X$1006,H43)-SUMIFS(Journal!$M$7:$M$1006,Journal!$X$7:$X$1006,H43))</f>
        <v/>
      </c>
      <c r="M43" s="15" t="str">
        <f aca="false">IF(H43="","",SUMIFS(Journal!$U$7:$U$1006,Journal!$X$7:$X$1006,H43))</f>
        <v/>
      </c>
      <c r="N43" s="15" t="str">
        <f aca="false">IF(H43="","",N(Journal!$C$3)+SUMIFS(Journal!$U$7:$U$1006,Journal!$X$7:$X$1006,"&lt;="&amp;H43))</f>
        <v/>
      </c>
    </row>
    <row r="44" customFormat="false" ht="15" hidden="false" customHeight="false" outlineLevel="0" collapsed="false">
      <c r="H44" s="17" t="str">
        <f aca="false">IF(H43="","",IF(EDATE(H43,1)&gt;MAX(Journal!$X$7:$X$1006),"",EDATE(H43,1)))</f>
        <v/>
      </c>
      <c r="I44" s="20" t="str">
        <f aca="false">IF(H44="","",COUNTIFS(Journal!$X$7:$X$1006,H44))</f>
        <v/>
      </c>
      <c r="J44" s="21" t="str">
        <f aca="false">IF(H44="","",IF(I44=0,"",COUNTIFS(Journal!$X$7:$X$1006,H44,Journal!$U$7:$U$1006,"&gt;0")/I44))</f>
        <v/>
      </c>
      <c r="K44" s="14" t="str">
        <f aca="false">IF(H44="","",SUMIFS(Journal!$Q$7:$Q$1006,Journal!$X$7:$X$1006,H44))</f>
        <v/>
      </c>
      <c r="L44" s="15" t="str">
        <f aca="false">IF(H44="","",SUMIFS(Journal!$L$7:$L$1006,Journal!$X$7:$X$1006,H44)-SUMIFS(Journal!$M$7:$M$1006,Journal!$X$7:$X$1006,H44))</f>
        <v/>
      </c>
      <c r="M44" s="15" t="str">
        <f aca="false">IF(H44="","",SUMIFS(Journal!$U$7:$U$1006,Journal!$X$7:$X$1006,H44))</f>
        <v/>
      </c>
      <c r="N44" s="15" t="str">
        <f aca="false">IF(H44="","",N(Journal!$C$3)+SUMIFS(Journal!$U$7:$U$1006,Journal!$X$7:$X$1006,"&lt;="&amp;H44))</f>
        <v/>
      </c>
    </row>
    <row r="45" customFormat="false" ht="15" hidden="false" customHeight="false" outlineLevel="0" collapsed="false">
      <c r="H45" s="17" t="str">
        <f aca="false">IF(H44="","",IF(EDATE(H44,1)&gt;MAX(Journal!$X$7:$X$1006),"",EDATE(H44,1)))</f>
        <v/>
      </c>
      <c r="I45" s="20" t="str">
        <f aca="false">IF(H45="","",COUNTIFS(Journal!$X$7:$X$1006,H45))</f>
        <v/>
      </c>
      <c r="J45" s="21" t="str">
        <f aca="false">IF(H45="","",IF(I45=0,"",COUNTIFS(Journal!$X$7:$X$1006,H45,Journal!$U$7:$U$1006,"&gt;0")/I45))</f>
        <v/>
      </c>
      <c r="K45" s="14" t="str">
        <f aca="false">IF(H45="","",SUMIFS(Journal!$Q$7:$Q$1006,Journal!$X$7:$X$1006,H45))</f>
        <v/>
      </c>
      <c r="L45" s="15" t="str">
        <f aca="false">IF(H45="","",SUMIFS(Journal!$L$7:$L$1006,Journal!$X$7:$X$1006,H45)-SUMIFS(Journal!$M$7:$M$1006,Journal!$X$7:$X$1006,H45))</f>
        <v/>
      </c>
      <c r="M45" s="15" t="str">
        <f aca="false">IF(H45="","",SUMIFS(Journal!$U$7:$U$1006,Journal!$X$7:$X$1006,H45))</f>
        <v/>
      </c>
      <c r="N45" s="15" t="str">
        <f aca="false">IF(H45="","",N(Journal!$C$3)+SUMIFS(Journal!$U$7:$U$1006,Journal!$X$7:$X$1006,"&lt;="&amp;H45))</f>
        <v/>
      </c>
    </row>
    <row r="46" customFormat="false" ht="15" hidden="false" customHeight="false" outlineLevel="0" collapsed="false">
      <c r="A46" s="9" t="s">
        <v>83</v>
      </c>
      <c r="B46" s="9" t="s">
        <v>75</v>
      </c>
      <c r="C46" s="9" t="s">
        <v>62</v>
      </c>
      <c r="D46" s="9" t="s">
        <v>43</v>
      </c>
      <c r="E46" s="9" t="s">
        <v>47</v>
      </c>
      <c r="F46" s="9" t="s">
        <v>76</v>
      </c>
      <c r="H46" s="17" t="str">
        <f aca="false">IF(H45="","",IF(EDATE(H45,1)&gt;MAX(Journal!$X$7:$X$1006),"",EDATE(H45,1)))</f>
        <v/>
      </c>
      <c r="I46" s="20" t="str">
        <f aca="false">IF(H46="","",COUNTIFS(Journal!$X$7:$X$1006,H46))</f>
        <v/>
      </c>
      <c r="J46" s="21" t="str">
        <f aca="false">IF(H46="","",IF(I46=0,"",COUNTIFS(Journal!$X$7:$X$1006,H46,Journal!$U$7:$U$1006,"&gt;0")/I46))</f>
        <v/>
      </c>
      <c r="K46" s="14" t="str">
        <f aca="false">IF(H46="","",SUMIFS(Journal!$Q$7:$Q$1006,Journal!$X$7:$X$1006,H46))</f>
        <v/>
      </c>
      <c r="L46" s="15" t="str">
        <f aca="false">IF(H46="","",SUMIFS(Journal!$L$7:$L$1006,Journal!$X$7:$X$1006,H46)-SUMIFS(Journal!$M$7:$M$1006,Journal!$X$7:$X$1006,H46))</f>
        <v/>
      </c>
      <c r="M46" s="15" t="str">
        <f aca="false">IF(H46="","",SUMIFS(Journal!$U$7:$U$1006,Journal!$X$7:$X$1006,H46))</f>
        <v/>
      </c>
      <c r="N46" s="15" t="str">
        <f aca="false">IF(H46="","",N(Journal!$C$3)+SUMIFS(Journal!$U$7:$U$1006,Journal!$X$7:$X$1006,"&lt;="&amp;H46))</f>
        <v/>
      </c>
    </row>
    <row r="47" customFormat="false" ht="15" hidden="false" customHeight="false" outlineLevel="0" collapsed="false">
      <c r="A47" s="0" t="str">
        <f aca="false">Lists!$G$4</f>
        <v>Breakout</v>
      </c>
      <c r="B47" s="20" t="n">
        <f aca="false">COUNTIFS(Journal!$F$7:$F$1006,$A47,Journal!$W$7:$W$1006,"&gt;0")</f>
        <v>0</v>
      </c>
      <c r="C47" s="21" t="str">
        <f aca="false">IF(B47=0,"",COUNTIFS(Journal!$F$7:$F$1006,$A47,Journal!$U$7:$U$1006,"&gt;0")/B47)</f>
        <v/>
      </c>
      <c r="D47" s="14" t="n">
        <f aca="false">SUMIFS(Journal!$Q$7:$Q$1006,Journal!$F$7:$F$1006,$A47)</f>
        <v>0</v>
      </c>
      <c r="E47" s="15" t="n">
        <f aca="false">SUMIFS(Journal!$U$7:$U$1006,Journal!$F$7:$F$1006,$A47)</f>
        <v>0</v>
      </c>
      <c r="F47" s="16" t="str">
        <f aca="false">IF(COUNTIFS(Journal!$F$7:$F$1006,$A47,Journal!$S$7:$S$1006,"&gt;0",Journal!$W$7:$W$1006,"&gt;0")=0,"",SUMIFS(Journal!$V$7:$V$1006,Journal!$F$7:$F$1006,$A47)/COUNTIFS(Journal!$F$7:$F$1006,$A47,Journal!$S$7:$S$1006,"&gt;0",Journal!$W$7:$W$1006,"&gt;0"))</f>
        <v/>
      </c>
      <c r="H47" s="17" t="str">
        <f aca="false">IF(H46="","",IF(EDATE(H46,1)&gt;MAX(Journal!$X$7:$X$1006),"",EDATE(H46,1)))</f>
        <v/>
      </c>
      <c r="I47" s="20" t="str">
        <f aca="false">IF(H47="","",COUNTIFS(Journal!$X$7:$X$1006,H47))</f>
        <v/>
      </c>
      <c r="J47" s="21" t="str">
        <f aca="false">IF(H47="","",IF(I47=0,"",COUNTIFS(Journal!$X$7:$X$1006,H47,Journal!$U$7:$U$1006,"&gt;0")/I47))</f>
        <v/>
      </c>
      <c r="K47" s="14" t="str">
        <f aca="false">IF(H47="","",SUMIFS(Journal!$Q$7:$Q$1006,Journal!$X$7:$X$1006,H47))</f>
        <v/>
      </c>
      <c r="L47" s="15" t="str">
        <f aca="false">IF(H47="","",SUMIFS(Journal!$L$7:$L$1006,Journal!$X$7:$X$1006,H47)-SUMIFS(Journal!$M$7:$M$1006,Journal!$X$7:$X$1006,H47))</f>
        <v/>
      </c>
      <c r="M47" s="15" t="str">
        <f aca="false">IF(H47="","",SUMIFS(Journal!$U$7:$U$1006,Journal!$X$7:$X$1006,H47))</f>
        <v/>
      </c>
      <c r="N47" s="15" t="str">
        <f aca="false">IF(H47="","",N(Journal!$C$3)+SUMIFS(Journal!$U$7:$U$1006,Journal!$X$7:$X$1006,"&lt;="&amp;H47))</f>
        <v/>
      </c>
    </row>
    <row r="48" customFormat="false" ht="15" hidden="false" customHeight="false" outlineLevel="0" collapsed="false">
      <c r="A48" s="0" t="str">
        <f aca="false">Lists!$G$5</f>
        <v>Pullback</v>
      </c>
      <c r="B48" s="20" t="n">
        <f aca="false">COUNTIFS(Journal!$F$7:$F$1006,$A48,Journal!$W$7:$W$1006,"&gt;0")</f>
        <v>0</v>
      </c>
      <c r="C48" s="21" t="str">
        <f aca="false">IF(B48=0,"",COUNTIFS(Journal!$F$7:$F$1006,$A48,Journal!$U$7:$U$1006,"&gt;0")/B48)</f>
        <v/>
      </c>
      <c r="D48" s="14" t="n">
        <f aca="false">SUMIFS(Journal!$Q$7:$Q$1006,Journal!$F$7:$F$1006,$A48)</f>
        <v>0</v>
      </c>
      <c r="E48" s="15" t="n">
        <f aca="false">SUMIFS(Journal!$U$7:$U$1006,Journal!$F$7:$F$1006,$A48)</f>
        <v>0</v>
      </c>
      <c r="F48" s="16" t="str">
        <f aca="false">IF(COUNTIFS(Journal!$F$7:$F$1006,$A48,Journal!$S$7:$S$1006,"&gt;0",Journal!$W$7:$W$1006,"&gt;0")=0,"",SUMIFS(Journal!$V$7:$V$1006,Journal!$F$7:$F$1006,$A48)/COUNTIFS(Journal!$F$7:$F$1006,$A48,Journal!$S$7:$S$1006,"&gt;0",Journal!$W$7:$W$1006,"&gt;0"))</f>
        <v/>
      </c>
      <c r="H48" s="17" t="str">
        <f aca="false">IF(H47="","",IF(EDATE(H47,1)&gt;MAX(Journal!$X$7:$X$1006),"",EDATE(H47,1)))</f>
        <v/>
      </c>
      <c r="I48" s="20" t="str">
        <f aca="false">IF(H48="","",COUNTIFS(Journal!$X$7:$X$1006,H48))</f>
        <v/>
      </c>
      <c r="J48" s="21" t="str">
        <f aca="false">IF(H48="","",IF(I48=0,"",COUNTIFS(Journal!$X$7:$X$1006,H48,Journal!$U$7:$U$1006,"&gt;0")/I48))</f>
        <v/>
      </c>
      <c r="K48" s="14" t="str">
        <f aca="false">IF(H48="","",SUMIFS(Journal!$Q$7:$Q$1006,Journal!$X$7:$X$1006,H48))</f>
        <v/>
      </c>
      <c r="L48" s="15" t="str">
        <f aca="false">IF(H48="","",SUMIFS(Journal!$L$7:$L$1006,Journal!$X$7:$X$1006,H48)-SUMIFS(Journal!$M$7:$M$1006,Journal!$X$7:$X$1006,H48))</f>
        <v/>
      </c>
      <c r="M48" s="15" t="str">
        <f aca="false">IF(H48="","",SUMIFS(Journal!$U$7:$U$1006,Journal!$X$7:$X$1006,H48))</f>
        <v/>
      </c>
      <c r="N48" s="15" t="str">
        <f aca="false">IF(H48="","",N(Journal!$C$3)+SUMIFS(Journal!$U$7:$U$1006,Journal!$X$7:$X$1006,"&lt;="&amp;H48))</f>
        <v/>
      </c>
    </row>
    <row r="49" customFormat="false" ht="15" hidden="false" customHeight="false" outlineLevel="0" collapsed="false">
      <c r="A49" s="0" t="str">
        <f aca="false">Lists!$G$6</f>
        <v>Range fade</v>
      </c>
      <c r="B49" s="20" t="n">
        <f aca="false">COUNTIFS(Journal!$F$7:$F$1006,$A49,Journal!$W$7:$W$1006,"&gt;0")</f>
        <v>0</v>
      </c>
      <c r="C49" s="21" t="str">
        <f aca="false">IF(B49=0,"",COUNTIFS(Journal!$F$7:$F$1006,$A49,Journal!$U$7:$U$1006,"&gt;0")/B49)</f>
        <v/>
      </c>
      <c r="D49" s="14" t="n">
        <f aca="false">SUMIFS(Journal!$Q$7:$Q$1006,Journal!$F$7:$F$1006,$A49)</f>
        <v>0</v>
      </c>
      <c r="E49" s="15" t="n">
        <f aca="false">SUMIFS(Journal!$U$7:$U$1006,Journal!$F$7:$F$1006,$A49)</f>
        <v>0</v>
      </c>
      <c r="F49" s="16" t="str">
        <f aca="false">IF(COUNTIFS(Journal!$F$7:$F$1006,$A49,Journal!$S$7:$S$1006,"&gt;0",Journal!$W$7:$W$1006,"&gt;0")=0,"",SUMIFS(Journal!$V$7:$V$1006,Journal!$F$7:$F$1006,$A49)/COUNTIFS(Journal!$F$7:$F$1006,$A49,Journal!$S$7:$S$1006,"&gt;0",Journal!$W$7:$W$1006,"&gt;0"))</f>
        <v/>
      </c>
      <c r="H49" s="17" t="str">
        <f aca="false">IF(H48="","",IF(EDATE(H48,1)&gt;MAX(Journal!$X$7:$X$1006),"",EDATE(H48,1)))</f>
        <v/>
      </c>
      <c r="I49" s="20" t="str">
        <f aca="false">IF(H49="","",COUNTIFS(Journal!$X$7:$X$1006,H49))</f>
        <v/>
      </c>
      <c r="J49" s="21" t="str">
        <f aca="false">IF(H49="","",IF(I49=0,"",COUNTIFS(Journal!$X$7:$X$1006,H49,Journal!$U$7:$U$1006,"&gt;0")/I49))</f>
        <v/>
      </c>
      <c r="K49" s="14" t="str">
        <f aca="false">IF(H49="","",SUMIFS(Journal!$Q$7:$Q$1006,Journal!$X$7:$X$1006,H49))</f>
        <v/>
      </c>
      <c r="L49" s="15" t="str">
        <f aca="false">IF(H49="","",SUMIFS(Journal!$L$7:$L$1006,Journal!$X$7:$X$1006,H49)-SUMIFS(Journal!$M$7:$M$1006,Journal!$X$7:$X$1006,H49))</f>
        <v/>
      </c>
      <c r="M49" s="15" t="str">
        <f aca="false">IF(H49="","",SUMIFS(Journal!$U$7:$U$1006,Journal!$X$7:$X$1006,H49))</f>
        <v/>
      </c>
      <c r="N49" s="15" t="str">
        <f aca="false">IF(H49="","",N(Journal!$C$3)+SUMIFS(Journal!$U$7:$U$1006,Journal!$X$7:$X$1006,"&lt;="&amp;H49))</f>
        <v/>
      </c>
    </row>
    <row r="50" customFormat="false" ht="15" hidden="false" customHeight="false" outlineLevel="0" collapsed="false">
      <c r="A50" s="0" t="str">
        <f aca="false">Lists!$G$7</f>
        <v>Trend continuation</v>
      </c>
      <c r="B50" s="20" t="n">
        <f aca="false">COUNTIFS(Journal!$F$7:$F$1006,$A50,Journal!$W$7:$W$1006,"&gt;0")</f>
        <v>0</v>
      </c>
      <c r="C50" s="21" t="str">
        <f aca="false">IF(B50=0,"",COUNTIFS(Journal!$F$7:$F$1006,$A50,Journal!$U$7:$U$1006,"&gt;0")/B50)</f>
        <v/>
      </c>
      <c r="D50" s="14" t="n">
        <f aca="false">SUMIFS(Journal!$Q$7:$Q$1006,Journal!$F$7:$F$1006,$A50)</f>
        <v>0</v>
      </c>
      <c r="E50" s="15" t="n">
        <f aca="false">SUMIFS(Journal!$U$7:$U$1006,Journal!$F$7:$F$1006,$A50)</f>
        <v>0</v>
      </c>
      <c r="F50" s="16" t="str">
        <f aca="false">IF(COUNTIFS(Journal!$F$7:$F$1006,$A50,Journal!$S$7:$S$1006,"&gt;0",Journal!$W$7:$W$1006,"&gt;0")=0,"",SUMIFS(Journal!$V$7:$V$1006,Journal!$F$7:$F$1006,$A50)/COUNTIFS(Journal!$F$7:$F$1006,$A50,Journal!$S$7:$S$1006,"&gt;0",Journal!$W$7:$W$1006,"&gt;0"))</f>
        <v/>
      </c>
      <c r="H50" s="17" t="str">
        <f aca="false">IF(H49="","",IF(EDATE(H49,1)&gt;MAX(Journal!$X$7:$X$1006),"",EDATE(H49,1)))</f>
        <v/>
      </c>
      <c r="I50" s="20" t="str">
        <f aca="false">IF(H50="","",COUNTIFS(Journal!$X$7:$X$1006,H50))</f>
        <v/>
      </c>
      <c r="J50" s="21" t="str">
        <f aca="false">IF(H50="","",IF(I50=0,"",COUNTIFS(Journal!$X$7:$X$1006,H50,Journal!$U$7:$U$1006,"&gt;0")/I50))</f>
        <v/>
      </c>
      <c r="K50" s="14" t="str">
        <f aca="false">IF(H50="","",SUMIFS(Journal!$Q$7:$Q$1006,Journal!$X$7:$X$1006,H50))</f>
        <v/>
      </c>
      <c r="L50" s="15" t="str">
        <f aca="false">IF(H50="","",SUMIFS(Journal!$L$7:$L$1006,Journal!$X$7:$X$1006,H50)-SUMIFS(Journal!$M$7:$M$1006,Journal!$X$7:$X$1006,H50))</f>
        <v/>
      </c>
      <c r="M50" s="15" t="str">
        <f aca="false">IF(H50="","",SUMIFS(Journal!$U$7:$U$1006,Journal!$X$7:$X$1006,H50))</f>
        <v/>
      </c>
      <c r="N50" s="15" t="str">
        <f aca="false">IF(H50="","",N(Journal!$C$3)+SUMIFS(Journal!$U$7:$U$1006,Journal!$X$7:$X$1006,"&lt;="&amp;H50))</f>
        <v/>
      </c>
    </row>
    <row r="51" customFormat="false" ht="15" hidden="false" customHeight="false" outlineLevel="0" collapsed="false">
      <c r="A51" s="0" t="str">
        <f aca="false">Lists!$G$8</f>
        <v>News</v>
      </c>
      <c r="B51" s="20" t="n">
        <f aca="false">COUNTIFS(Journal!$F$7:$F$1006,$A51,Journal!$W$7:$W$1006,"&gt;0")</f>
        <v>0</v>
      </c>
      <c r="C51" s="21" t="str">
        <f aca="false">IF(B51=0,"",COUNTIFS(Journal!$F$7:$F$1006,$A51,Journal!$U$7:$U$1006,"&gt;0")/B51)</f>
        <v/>
      </c>
      <c r="D51" s="14" t="n">
        <f aca="false">SUMIFS(Journal!$Q$7:$Q$1006,Journal!$F$7:$F$1006,$A51)</f>
        <v>0</v>
      </c>
      <c r="E51" s="15" t="n">
        <f aca="false">SUMIFS(Journal!$U$7:$U$1006,Journal!$F$7:$F$1006,$A51)</f>
        <v>0</v>
      </c>
      <c r="F51" s="16" t="str">
        <f aca="false">IF(COUNTIFS(Journal!$F$7:$F$1006,$A51,Journal!$S$7:$S$1006,"&gt;0",Journal!$W$7:$W$1006,"&gt;0")=0,"",SUMIFS(Journal!$V$7:$V$1006,Journal!$F$7:$F$1006,$A51)/COUNTIFS(Journal!$F$7:$F$1006,$A51,Journal!$S$7:$S$1006,"&gt;0",Journal!$W$7:$W$1006,"&gt;0"))</f>
        <v/>
      </c>
      <c r="H51" s="17" t="str">
        <f aca="false">IF(H50="","",IF(EDATE(H50,1)&gt;MAX(Journal!$X$7:$X$1006),"",EDATE(H50,1)))</f>
        <v/>
      </c>
      <c r="I51" s="20" t="str">
        <f aca="false">IF(H51="","",COUNTIFS(Journal!$X$7:$X$1006,H51))</f>
        <v/>
      </c>
      <c r="J51" s="21" t="str">
        <f aca="false">IF(H51="","",IF(I51=0,"",COUNTIFS(Journal!$X$7:$X$1006,H51,Journal!$U$7:$U$1006,"&gt;0")/I51))</f>
        <v/>
      </c>
      <c r="K51" s="14" t="str">
        <f aca="false">IF(H51="","",SUMIFS(Journal!$Q$7:$Q$1006,Journal!$X$7:$X$1006,H51))</f>
        <v/>
      </c>
      <c r="L51" s="15" t="str">
        <f aca="false">IF(H51="","",SUMIFS(Journal!$L$7:$L$1006,Journal!$X$7:$X$1006,H51)-SUMIFS(Journal!$M$7:$M$1006,Journal!$X$7:$X$1006,H51))</f>
        <v/>
      </c>
      <c r="M51" s="15" t="str">
        <f aca="false">IF(H51="","",SUMIFS(Journal!$U$7:$U$1006,Journal!$X$7:$X$1006,H51))</f>
        <v/>
      </c>
      <c r="N51" s="15" t="str">
        <f aca="false">IF(H51="","",N(Journal!$C$3)+SUMIFS(Journal!$U$7:$U$1006,Journal!$X$7:$X$1006,"&lt;="&amp;H51))</f>
        <v/>
      </c>
    </row>
    <row r="52" customFormat="false" ht="15" hidden="false" customHeight="false" outlineLevel="0" collapsed="false">
      <c r="A52" s="0" t="str">
        <f aca="false">Lists!$G$9</f>
        <v>Reversal</v>
      </c>
      <c r="B52" s="20" t="n">
        <f aca="false">COUNTIFS(Journal!$F$7:$F$1006,$A52,Journal!$W$7:$W$1006,"&gt;0")</f>
        <v>0</v>
      </c>
      <c r="C52" s="21" t="str">
        <f aca="false">IF(B52=0,"",COUNTIFS(Journal!$F$7:$F$1006,$A52,Journal!$U$7:$U$1006,"&gt;0")/B52)</f>
        <v/>
      </c>
      <c r="D52" s="14" t="n">
        <f aca="false">SUMIFS(Journal!$Q$7:$Q$1006,Journal!$F$7:$F$1006,$A52)</f>
        <v>0</v>
      </c>
      <c r="E52" s="15" t="n">
        <f aca="false">SUMIFS(Journal!$U$7:$U$1006,Journal!$F$7:$F$1006,$A52)</f>
        <v>0</v>
      </c>
      <c r="F52" s="16" t="str">
        <f aca="false">IF(COUNTIFS(Journal!$F$7:$F$1006,$A52,Journal!$S$7:$S$1006,"&gt;0",Journal!$W$7:$W$1006,"&gt;0")=0,"",SUMIFS(Journal!$V$7:$V$1006,Journal!$F$7:$F$1006,$A52)/COUNTIFS(Journal!$F$7:$F$1006,$A52,Journal!$S$7:$S$1006,"&gt;0",Journal!$W$7:$W$1006,"&gt;0"))</f>
        <v/>
      </c>
      <c r="H52" s="17" t="str">
        <f aca="false">IF(H51="","",IF(EDATE(H51,1)&gt;MAX(Journal!$X$7:$X$1006),"",EDATE(H51,1)))</f>
        <v/>
      </c>
      <c r="I52" s="20" t="str">
        <f aca="false">IF(H52="","",COUNTIFS(Journal!$X$7:$X$1006,H52))</f>
        <v/>
      </c>
      <c r="J52" s="21" t="str">
        <f aca="false">IF(H52="","",IF(I52=0,"",COUNTIFS(Journal!$X$7:$X$1006,H52,Journal!$U$7:$U$1006,"&gt;0")/I52))</f>
        <v/>
      </c>
      <c r="K52" s="14" t="str">
        <f aca="false">IF(H52="","",SUMIFS(Journal!$Q$7:$Q$1006,Journal!$X$7:$X$1006,H52))</f>
        <v/>
      </c>
      <c r="L52" s="15" t="str">
        <f aca="false">IF(H52="","",SUMIFS(Journal!$L$7:$L$1006,Journal!$X$7:$X$1006,H52)-SUMIFS(Journal!$M$7:$M$1006,Journal!$X$7:$X$1006,H52))</f>
        <v/>
      </c>
      <c r="M52" s="15" t="str">
        <f aca="false">IF(H52="","",SUMIFS(Journal!$U$7:$U$1006,Journal!$X$7:$X$1006,H52))</f>
        <v/>
      </c>
      <c r="N52" s="15" t="str">
        <f aca="false">IF(H52="","",N(Journal!$C$3)+SUMIFS(Journal!$U$7:$U$1006,Journal!$X$7:$X$1006,"&lt;="&amp;H52))</f>
        <v/>
      </c>
    </row>
    <row r="53" customFormat="false" ht="15" hidden="false" customHeight="false" outlineLevel="0" collapsed="false">
      <c r="A53" s="0" t="str">
        <f aca="false">Lists!$G$10</f>
        <v>Other</v>
      </c>
      <c r="B53" s="20" t="n">
        <f aca="false">COUNTIFS(Journal!$F$7:$F$1006,$A53,Journal!$W$7:$W$1006,"&gt;0")</f>
        <v>0</v>
      </c>
      <c r="C53" s="21" t="str">
        <f aca="false">IF(B53=0,"",COUNTIFS(Journal!$F$7:$F$1006,$A53,Journal!$U$7:$U$1006,"&gt;0")/B53)</f>
        <v/>
      </c>
      <c r="D53" s="14" t="n">
        <f aca="false">SUMIFS(Journal!$Q$7:$Q$1006,Journal!$F$7:$F$1006,$A53)</f>
        <v>0</v>
      </c>
      <c r="E53" s="15" t="n">
        <f aca="false">SUMIFS(Journal!$U$7:$U$1006,Journal!$F$7:$F$1006,$A53)</f>
        <v>0</v>
      </c>
      <c r="F53" s="16" t="str">
        <f aca="false">IF(COUNTIFS(Journal!$F$7:$F$1006,$A53,Journal!$S$7:$S$1006,"&gt;0",Journal!$W$7:$W$1006,"&gt;0")=0,"",SUMIFS(Journal!$V$7:$V$1006,Journal!$F$7:$F$1006,$A53)/COUNTIFS(Journal!$F$7:$F$1006,$A53,Journal!$S$7:$S$1006,"&gt;0",Journal!$W$7:$W$1006,"&gt;0"))</f>
        <v/>
      </c>
      <c r="H53" s="17" t="str">
        <f aca="false">IF(H52="","",IF(EDATE(H52,1)&gt;MAX(Journal!$X$7:$X$1006),"",EDATE(H52,1)))</f>
        <v/>
      </c>
      <c r="I53" s="20" t="str">
        <f aca="false">IF(H53="","",COUNTIFS(Journal!$X$7:$X$1006,H53))</f>
        <v/>
      </c>
      <c r="J53" s="21" t="str">
        <f aca="false">IF(H53="","",IF(I53=0,"",COUNTIFS(Journal!$X$7:$X$1006,H53,Journal!$U$7:$U$1006,"&gt;0")/I53))</f>
        <v/>
      </c>
      <c r="K53" s="14" t="str">
        <f aca="false">IF(H53="","",SUMIFS(Journal!$Q$7:$Q$1006,Journal!$X$7:$X$1006,H53))</f>
        <v/>
      </c>
      <c r="L53" s="15" t="str">
        <f aca="false">IF(H53="","",SUMIFS(Journal!$L$7:$L$1006,Journal!$X$7:$X$1006,H53)-SUMIFS(Journal!$M$7:$M$1006,Journal!$X$7:$X$1006,H53))</f>
        <v/>
      </c>
      <c r="M53" s="15" t="str">
        <f aca="false">IF(H53="","",SUMIFS(Journal!$U$7:$U$1006,Journal!$X$7:$X$1006,H53))</f>
        <v/>
      </c>
      <c r="N53" s="15" t="str">
        <f aca="false">IF(H53="","",N(Journal!$C$3)+SUMIFS(Journal!$U$7:$U$1006,Journal!$X$7:$X$1006,"&lt;="&amp;H53))</f>
        <v/>
      </c>
    </row>
    <row r="54" customFormat="false" ht="15" hidden="false" customHeight="false" outlineLevel="0" collapsed="false">
      <c r="A54" s="23" t="s">
        <v>82</v>
      </c>
      <c r="B54" s="20" t="n">
        <f aca="false">$B$4-SUM(B47:B53)</f>
        <v>0</v>
      </c>
      <c r="C54" s="21" t="str">
        <f aca="false">IF(B54=0,"",($B$5-SUMPRODUCT(COUNTIFS(Journal!$F$7:$F$1006,A47:A53,Journal!$U$7:$U$1006,"&gt;0")))/B54)</f>
        <v/>
      </c>
      <c r="D54" s="14" t="n">
        <f aca="false">$B$8-SUM(D47:D53)</f>
        <v>0</v>
      </c>
      <c r="E54" s="15" t="n">
        <f aca="false">$B$12-SUM(E47:E53)</f>
        <v>0</v>
      </c>
      <c r="H54" s="17" t="str">
        <f aca="false">IF(H53="","",IF(EDATE(H53,1)&gt;MAX(Journal!$X$7:$X$1006),"",EDATE(H53,1)))</f>
        <v/>
      </c>
      <c r="I54" s="20" t="str">
        <f aca="false">IF(H54="","",COUNTIFS(Journal!$X$7:$X$1006,H54))</f>
        <v/>
      </c>
      <c r="J54" s="21" t="str">
        <f aca="false">IF(H54="","",IF(I54=0,"",COUNTIFS(Journal!$X$7:$X$1006,H54,Journal!$U$7:$U$1006,"&gt;0")/I54))</f>
        <v/>
      </c>
      <c r="K54" s="14" t="str">
        <f aca="false">IF(H54="","",SUMIFS(Journal!$Q$7:$Q$1006,Journal!$X$7:$X$1006,H54))</f>
        <v/>
      </c>
      <c r="L54" s="15" t="str">
        <f aca="false">IF(H54="","",SUMIFS(Journal!$L$7:$L$1006,Journal!$X$7:$X$1006,H54)-SUMIFS(Journal!$M$7:$M$1006,Journal!$X$7:$X$1006,H54))</f>
        <v/>
      </c>
      <c r="M54" s="15" t="str">
        <f aca="false">IF(H54="","",SUMIFS(Journal!$U$7:$U$1006,Journal!$X$7:$X$1006,H54))</f>
        <v/>
      </c>
      <c r="N54" s="15" t="str">
        <f aca="false">IF(H54="","",N(Journal!$C$3)+SUMIFS(Journal!$U$7:$U$1006,Journal!$X$7:$X$1006,"&lt;="&amp;H54))</f>
        <v/>
      </c>
    </row>
    <row r="55" customFormat="false" ht="15" hidden="false" customHeight="false" outlineLevel="0" collapsed="false">
      <c r="H55" s="17" t="str">
        <f aca="false">IF(H54="","",IF(EDATE(H54,1)&gt;MAX(Journal!$X$7:$X$1006),"",EDATE(H54,1)))</f>
        <v/>
      </c>
      <c r="I55" s="20" t="str">
        <f aca="false">IF(H55="","",COUNTIFS(Journal!$X$7:$X$1006,H55))</f>
        <v/>
      </c>
      <c r="J55" s="21" t="str">
        <f aca="false">IF(H55="","",IF(I55=0,"",COUNTIFS(Journal!$X$7:$X$1006,H55,Journal!$U$7:$U$1006,"&gt;0")/I55))</f>
        <v/>
      </c>
      <c r="K55" s="14" t="str">
        <f aca="false">IF(H55="","",SUMIFS(Journal!$Q$7:$Q$1006,Journal!$X$7:$X$1006,H55))</f>
        <v/>
      </c>
      <c r="L55" s="15" t="str">
        <f aca="false">IF(H55="","",SUMIFS(Journal!$L$7:$L$1006,Journal!$X$7:$X$1006,H55)-SUMIFS(Journal!$M$7:$M$1006,Journal!$X$7:$X$1006,H55))</f>
        <v/>
      </c>
      <c r="M55" s="15" t="str">
        <f aca="false">IF(H55="","",SUMIFS(Journal!$U$7:$U$1006,Journal!$X$7:$X$1006,H55))</f>
        <v/>
      </c>
      <c r="N55" s="15" t="str">
        <f aca="false">IF(H55="","",N(Journal!$C$3)+SUMIFS(Journal!$U$7:$U$1006,Journal!$X$7:$X$1006,"&lt;="&amp;H55))</f>
        <v/>
      </c>
    </row>
    <row r="56" customFormat="false" ht="15" hidden="false" customHeight="false" outlineLevel="0" collapsed="false">
      <c r="H56" s="17" t="str">
        <f aca="false">IF(H55="","",IF(EDATE(H55,1)&gt;MAX(Journal!$X$7:$X$1006),"",EDATE(H55,1)))</f>
        <v/>
      </c>
      <c r="I56" s="20" t="str">
        <f aca="false">IF(H56="","",COUNTIFS(Journal!$X$7:$X$1006,H56))</f>
        <v/>
      </c>
      <c r="J56" s="21" t="str">
        <f aca="false">IF(H56="","",IF(I56=0,"",COUNTIFS(Journal!$X$7:$X$1006,H56,Journal!$U$7:$U$1006,"&gt;0")/I56))</f>
        <v/>
      </c>
      <c r="K56" s="14" t="str">
        <f aca="false">IF(H56="","",SUMIFS(Journal!$Q$7:$Q$1006,Journal!$X$7:$X$1006,H56))</f>
        <v/>
      </c>
      <c r="L56" s="15" t="str">
        <f aca="false">IF(H56="","",SUMIFS(Journal!$L$7:$L$1006,Journal!$X$7:$X$1006,H56)-SUMIFS(Journal!$M$7:$M$1006,Journal!$X$7:$X$1006,H56))</f>
        <v/>
      </c>
      <c r="M56" s="15" t="str">
        <f aca="false">IF(H56="","",SUMIFS(Journal!$U$7:$U$1006,Journal!$X$7:$X$1006,H56))</f>
        <v/>
      </c>
      <c r="N56" s="15" t="str">
        <f aca="false">IF(H56="","",N(Journal!$C$3)+SUMIFS(Journal!$U$7:$U$1006,Journal!$X$7:$X$1006,"&lt;="&amp;H56))</f>
        <v/>
      </c>
    </row>
    <row r="57" customFormat="false" ht="15" hidden="false" customHeight="false" outlineLevel="0" collapsed="false">
      <c r="A57" s="9" t="s">
        <v>84</v>
      </c>
      <c r="B57" s="9" t="s">
        <v>75</v>
      </c>
      <c r="C57" s="9" t="s">
        <v>62</v>
      </c>
      <c r="D57" s="9" t="s">
        <v>43</v>
      </c>
      <c r="E57" s="9" t="s">
        <v>47</v>
      </c>
      <c r="F57" s="9" t="s">
        <v>76</v>
      </c>
      <c r="H57" s="17" t="str">
        <f aca="false">IF(H56="","",IF(EDATE(H56,1)&gt;MAX(Journal!$X$7:$X$1006),"",EDATE(H56,1)))</f>
        <v/>
      </c>
      <c r="I57" s="20" t="str">
        <f aca="false">IF(H57="","",COUNTIFS(Journal!$X$7:$X$1006,H57))</f>
        <v/>
      </c>
      <c r="J57" s="21" t="str">
        <f aca="false">IF(H57="","",IF(I57=0,"",COUNTIFS(Journal!$X$7:$X$1006,H57,Journal!$U$7:$U$1006,"&gt;0")/I57))</f>
        <v/>
      </c>
      <c r="K57" s="14" t="str">
        <f aca="false">IF(H57="","",SUMIFS(Journal!$Q$7:$Q$1006,Journal!$X$7:$X$1006,H57))</f>
        <v/>
      </c>
      <c r="L57" s="15" t="str">
        <f aca="false">IF(H57="","",SUMIFS(Journal!$L$7:$L$1006,Journal!$X$7:$X$1006,H57)-SUMIFS(Journal!$M$7:$M$1006,Journal!$X$7:$X$1006,H57))</f>
        <v/>
      </c>
      <c r="M57" s="15" t="str">
        <f aca="false">IF(H57="","",SUMIFS(Journal!$U$7:$U$1006,Journal!$X$7:$X$1006,H57))</f>
        <v/>
      </c>
      <c r="N57" s="15" t="str">
        <f aca="false">IF(H57="","",N(Journal!$C$3)+SUMIFS(Journal!$U$7:$U$1006,Journal!$X$7:$X$1006,"&lt;="&amp;H57))</f>
        <v/>
      </c>
    </row>
    <row r="58" customFormat="false" ht="15" hidden="false" customHeight="false" outlineLevel="0" collapsed="false">
      <c r="A58" s="0" t="str">
        <f aca="false">Lists!$I$4</f>
        <v>None</v>
      </c>
      <c r="B58" s="20" t="n">
        <f aca="false">COUNTIFS(Journal!$N$7:$N$1006,$A58,Journal!$W$7:$W$1006,"&gt;0")</f>
        <v>0</v>
      </c>
      <c r="C58" s="21" t="str">
        <f aca="false">IF(B58=0,"",COUNTIFS(Journal!$N$7:$N$1006,$A58,Journal!$U$7:$U$1006,"&gt;0")/B58)</f>
        <v/>
      </c>
      <c r="D58" s="14" t="n">
        <f aca="false">SUMIFS(Journal!$Q$7:$Q$1006,Journal!$N$7:$N$1006,$A58)</f>
        <v>0</v>
      </c>
      <c r="E58" s="15" t="n">
        <f aca="false">SUMIFS(Journal!$U$7:$U$1006,Journal!$N$7:$N$1006,$A58)</f>
        <v>0</v>
      </c>
      <c r="F58" s="16" t="str">
        <f aca="false">IF(COUNTIFS(Journal!$N$7:$N$1006,$A58,Journal!$S$7:$S$1006,"&gt;0",Journal!$W$7:$W$1006,"&gt;0")=0,"",SUMIFS(Journal!$V$7:$V$1006,Journal!$N$7:$N$1006,$A58)/COUNTIFS(Journal!$N$7:$N$1006,$A58,Journal!$S$7:$S$1006,"&gt;0",Journal!$W$7:$W$1006,"&gt;0"))</f>
        <v/>
      </c>
      <c r="H58" s="17" t="str">
        <f aca="false">IF(H57="","",IF(EDATE(H57,1)&gt;MAX(Journal!$X$7:$X$1006),"",EDATE(H57,1)))</f>
        <v/>
      </c>
      <c r="I58" s="20" t="str">
        <f aca="false">IF(H58="","",COUNTIFS(Journal!$X$7:$X$1006,H58))</f>
        <v/>
      </c>
      <c r="J58" s="21" t="str">
        <f aca="false">IF(H58="","",IF(I58=0,"",COUNTIFS(Journal!$X$7:$X$1006,H58,Journal!$U$7:$U$1006,"&gt;0")/I58))</f>
        <v/>
      </c>
      <c r="K58" s="14" t="str">
        <f aca="false">IF(H58="","",SUMIFS(Journal!$Q$7:$Q$1006,Journal!$X$7:$X$1006,H58))</f>
        <v/>
      </c>
      <c r="L58" s="15" t="str">
        <f aca="false">IF(H58="","",SUMIFS(Journal!$L$7:$L$1006,Journal!$X$7:$X$1006,H58)-SUMIFS(Journal!$M$7:$M$1006,Journal!$X$7:$X$1006,H58))</f>
        <v/>
      </c>
      <c r="M58" s="15" t="str">
        <f aca="false">IF(H58="","",SUMIFS(Journal!$U$7:$U$1006,Journal!$X$7:$X$1006,H58))</f>
        <v/>
      </c>
      <c r="N58" s="15" t="str">
        <f aca="false">IF(H58="","",N(Journal!$C$3)+SUMIFS(Journal!$U$7:$U$1006,Journal!$X$7:$X$1006,"&lt;="&amp;H58))</f>
        <v/>
      </c>
    </row>
    <row r="59" customFormat="false" ht="15" hidden="false" customHeight="false" outlineLevel="0" collapsed="false">
      <c r="A59" s="0" t="str">
        <f aca="false">Lists!$I$5</f>
        <v>Moved stop</v>
      </c>
      <c r="B59" s="20" t="n">
        <f aca="false">COUNTIFS(Journal!$N$7:$N$1006,$A59,Journal!$W$7:$W$1006,"&gt;0")</f>
        <v>0</v>
      </c>
      <c r="C59" s="21" t="str">
        <f aca="false">IF(B59=0,"",COUNTIFS(Journal!$N$7:$N$1006,$A59,Journal!$U$7:$U$1006,"&gt;0")/B59)</f>
        <v/>
      </c>
      <c r="D59" s="14" t="n">
        <f aca="false">SUMIFS(Journal!$Q$7:$Q$1006,Journal!$N$7:$N$1006,$A59)</f>
        <v>0</v>
      </c>
      <c r="E59" s="15" t="n">
        <f aca="false">SUMIFS(Journal!$U$7:$U$1006,Journal!$N$7:$N$1006,$A59)</f>
        <v>0</v>
      </c>
      <c r="F59" s="16" t="str">
        <f aca="false">IF(COUNTIFS(Journal!$N$7:$N$1006,$A59,Journal!$S$7:$S$1006,"&gt;0",Journal!$W$7:$W$1006,"&gt;0")=0,"",SUMIFS(Journal!$V$7:$V$1006,Journal!$N$7:$N$1006,$A59)/COUNTIFS(Journal!$N$7:$N$1006,$A59,Journal!$S$7:$S$1006,"&gt;0",Journal!$W$7:$W$1006,"&gt;0"))</f>
        <v/>
      </c>
    </row>
    <row r="60" customFormat="false" ht="15" hidden="false" customHeight="false" outlineLevel="0" collapsed="false">
      <c r="A60" s="0" t="str">
        <f aca="false">Lists!$I$6</f>
        <v>Chased entry</v>
      </c>
      <c r="B60" s="20" t="n">
        <f aca="false">COUNTIFS(Journal!$N$7:$N$1006,$A60,Journal!$W$7:$W$1006,"&gt;0")</f>
        <v>0</v>
      </c>
      <c r="C60" s="21" t="str">
        <f aca="false">IF(B60=0,"",COUNTIFS(Journal!$N$7:$N$1006,$A60,Journal!$U$7:$U$1006,"&gt;0")/B60)</f>
        <v/>
      </c>
      <c r="D60" s="14" t="n">
        <f aca="false">SUMIFS(Journal!$Q$7:$Q$1006,Journal!$N$7:$N$1006,$A60)</f>
        <v>0</v>
      </c>
      <c r="E60" s="15" t="n">
        <f aca="false">SUMIFS(Journal!$U$7:$U$1006,Journal!$N$7:$N$1006,$A60)</f>
        <v>0</v>
      </c>
      <c r="F60" s="16" t="str">
        <f aca="false">IF(COUNTIFS(Journal!$N$7:$N$1006,$A60,Journal!$S$7:$S$1006,"&gt;0",Journal!$W$7:$W$1006,"&gt;0")=0,"",SUMIFS(Journal!$V$7:$V$1006,Journal!$N$7:$N$1006,$A60)/COUNTIFS(Journal!$N$7:$N$1006,$A60,Journal!$S$7:$S$1006,"&gt;0",Journal!$W$7:$W$1006,"&gt;0"))</f>
        <v/>
      </c>
    </row>
    <row r="61" customFormat="false" ht="15" hidden="false" customHeight="false" outlineLevel="0" collapsed="false">
      <c r="A61" s="0" t="str">
        <f aca="false">Lists!$I$7</f>
        <v>Oversized</v>
      </c>
      <c r="B61" s="20" t="n">
        <f aca="false">COUNTIFS(Journal!$N$7:$N$1006,$A61,Journal!$W$7:$W$1006,"&gt;0")</f>
        <v>0</v>
      </c>
      <c r="C61" s="21" t="str">
        <f aca="false">IF(B61=0,"",COUNTIFS(Journal!$N$7:$N$1006,$A61,Journal!$U$7:$U$1006,"&gt;0")/B61)</f>
        <v/>
      </c>
      <c r="D61" s="14" t="n">
        <f aca="false">SUMIFS(Journal!$Q$7:$Q$1006,Journal!$N$7:$N$1006,$A61)</f>
        <v>0</v>
      </c>
      <c r="E61" s="15" t="n">
        <f aca="false">SUMIFS(Journal!$U$7:$U$1006,Journal!$N$7:$N$1006,$A61)</f>
        <v>0</v>
      </c>
      <c r="F61" s="16" t="str">
        <f aca="false">IF(COUNTIFS(Journal!$N$7:$N$1006,$A61,Journal!$S$7:$S$1006,"&gt;0",Journal!$W$7:$W$1006,"&gt;0")=0,"",SUMIFS(Journal!$V$7:$V$1006,Journal!$N$7:$N$1006,$A61)/COUNTIFS(Journal!$N$7:$N$1006,$A61,Journal!$S$7:$S$1006,"&gt;0",Journal!$W$7:$W$1006,"&gt;0"))</f>
        <v/>
      </c>
    </row>
    <row r="62" customFormat="false" ht="15" hidden="false" customHeight="false" outlineLevel="0" collapsed="false">
      <c r="A62" s="0" t="str">
        <f aca="false">Lists!$I$8</f>
        <v>Ignored news</v>
      </c>
      <c r="B62" s="20" t="n">
        <f aca="false">COUNTIFS(Journal!$N$7:$N$1006,$A62,Journal!$W$7:$W$1006,"&gt;0")</f>
        <v>0</v>
      </c>
      <c r="C62" s="21" t="str">
        <f aca="false">IF(B62=0,"",COUNTIFS(Journal!$N$7:$N$1006,$A62,Journal!$U$7:$U$1006,"&gt;0")/B62)</f>
        <v/>
      </c>
      <c r="D62" s="14" t="n">
        <f aca="false">SUMIFS(Journal!$Q$7:$Q$1006,Journal!$N$7:$N$1006,$A62)</f>
        <v>0</v>
      </c>
      <c r="E62" s="15" t="n">
        <f aca="false">SUMIFS(Journal!$U$7:$U$1006,Journal!$N$7:$N$1006,$A62)</f>
        <v>0</v>
      </c>
      <c r="F62" s="16" t="str">
        <f aca="false">IF(COUNTIFS(Journal!$N$7:$N$1006,$A62,Journal!$S$7:$S$1006,"&gt;0",Journal!$W$7:$W$1006,"&gt;0")=0,"",SUMIFS(Journal!$V$7:$V$1006,Journal!$N$7:$N$1006,$A62)/COUNTIFS(Journal!$N$7:$N$1006,$A62,Journal!$S$7:$S$1006,"&gt;0",Journal!$W$7:$W$1006,"&gt;0"))</f>
        <v/>
      </c>
    </row>
    <row r="63" customFormat="false" ht="15" hidden="false" customHeight="false" outlineLevel="0" collapsed="false">
      <c r="A63" s="0" t="str">
        <f aca="false">Lists!$I$9</f>
        <v>Exited early</v>
      </c>
      <c r="B63" s="20" t="n">
        <f aca="false">COUNTIFS(Journal!$N$7:$N$1006,$A63,Journal!$W$7:$W$1006,"&gt;0")</f>
        <v>0</v>
      </c>
      <c r="C63" s="21" t="str">
        <f aca="false">IF(B63=0,"",COUNTIFS(Journal!$N$7:$N$1006,$A63,Journal!$U$7:$U$1006,"&gt;0")/B63)</f>
        <v/>
      </c>
      <c r="D63" s="14" t="n">
        <f aca="false">SUMIFS(Journal!$Q$7:$Q$1006,Journal!$N$7:$N$1006,$A63)</f>
        <v>0</v>
      </c>
      <c r="E63" s="15" t="n">
        <f aca="false">SUMIFS(Journal!$U$7:$U$1006,Journal!$N$7:$N$1006,$A63)</f>
        <v>0</v>
      </c>
      <c r="F63" s="16" t="str">
        <f aca="false">IF(COUNTIFS(Journal!$N$7:$N$1006,$A63,Journal!$S$7:$S$1006,"&gt;0",Journal!$W$7:$W$1006,"&gt;0")=0,"",SUMIFS(Journal!$V$7:$V$1006,Journal!$N$7:$N$1006,$A63)/COUNTIFS(Journal!$N$7:$N$1006,$A63,Journal!$S$7:$S$1006,"&gt;0",Journal!$W$7:$W$1006,"&gt;0"))</f>
        <v/>
      </c>
    </row>
    <row r="64" customFormat="false" ht="15" hidden="false" customHeight="false" outlineLevel="0" collapsed="false">
      <c r="A64" s="0" t="str">
        <f aca="false">Lists!$I$10</f>
        <v>No valid setup</v>
      </c>
      <c r="B64" s="20" t="n">
        <f aca="false">COUNTIFS(Journal!$N$7:$N$1006,$A64,Journal!$W$7:$W$1006,"&gt;0")</f>
        <v>0</v>
      </c>
      <c r="C64" s="21" t="str">
        <f aca="false">IF(B64=0,"",COUNTIFS(Journal!$N$7:$N$1006,$A64,Journal!$U$7:$U$1006,"&gt;0")/B64)</f>
        <v/>
      </c>
      <c r="D64" s="14" t="n">
        <f aca="false">SUMIFS(Journal!$Q$7:$Q$1006,Journal!$N$7:$N$1006,$A64)</f>
        <v>0</v>
      </c>
      <c r="E64" s="15" t="n">
        <f aca="false">SUMIFS(Journal!$U$7:$U$1006,Journal!$N$7:$N$1006,$A64)</f>
        <v>0</v>
      </c>
      <c r="F64" s="16" t="str">
        <f aca="false">IF(COUNTIFS(Journal!$N$7:$N$1006,$A64,Journal!$S$7:$S$1006,"&gt;0",Journal!$W$7:$W$1006,"&gt;0")=0,"",SUMIFS(Journal!$V$7:$V$1006,Journal!$N$7:$N$1006,$A64)/COUNTIFS(Journal!$N$7:$N$1006,$A64,Journal!$S$7:$S$1006,"&gt;0",Journal!$W$7:$W$1006,"&gt;0"))</f>
        <v/>
      </c>
    </row>
    <row r="65" customFormat="false" ht="15" hidden="false" customHeight="false" outlineLevel="0" collapsed="false">
      <c r="A65" s="0" t="str">
        <f aca="false">Lists!$I$11</f>
        <v>Revenge trade</v>
      </c>
      <c r="B65" s="20" t="n">
        <f aca="false">COUNTIFS(Journal!$N$7:$N$1006,$A65,Journal!$W$7:$W$1006,"&gt;0")</f>
        <v>0</v>
      </c>
      <c r="C65" s="21" t="str">
        <f aca="false">IF(B65=0,"",COUNTIFS(Journal!$N$7:$N$1006,$A65,Journal!$U$7:$U$1006,"&gt;0")/B65)</f>
        <v/>
      </c>
      <c r="D65" s="14" t="n">
        <f aca="false">SUMIFS(Journal!$Q$7:$Q$1006,Journal!$N$7:$N$1006,$A65)</f>
        <v>0</v>
      </c>
      <c r="E65" s="15" t="n">
        <f aca="false">SUMIFS(Journal!$U$7:$U$1006,Journal!$N$7:$N$1006,$A65)</f>
        <v>0</v>
      </c>
      <c r="F65" s="16" t="str">
        <f aca="false">IF(COUNTIFS(Journal!$N$7:$N$1006,$A65,Journal!$S$7:$S$1006,"&gt;0",Journal!$W$7:$W$1006,"&gt;0")=0,"",SUMIFS(Journal!$V$7:$V$1006,Journal!$N$7:$N$1006,$A65)/COUNTIFS(Journal!$N$7:$N$1006,$A65,Journal!$S$7:$S$1006,"&gt;0",Journal!$W$7:$W$1006,"&gt;0"))</f>
        <v/>
      </c>
    </row>
    <row r="66" customFormat="false" ht="15" hidden="false" customHeight="false" outlineLevel="0" collapsed="false">
      <c r="A66" s="23" t="s">
        <v>82</v>
      </c>
      <c r="B66" s="20" t="n">
        <f aca="false">$B$4-SUM(B58:B65)</f>
        <v>0</v>
      </c>
      <c r="C66" s="21" t="str">
        <f aca="false">IF(B66=0,"",($B$5-SUMPRODUCT(COUNTIFS(Journal!$N$7:$N$1006,A58:A65,Journal!$U$7:$U$1006,"&gt;0")))/B66)</f>
        <v/>
      </c>
      <c r="D66" s="14" t="n">
        <f aca="false">$B$8-SUM(D58:D65)</f>
        <v>0</v>
      </c>
      <c r="E66" s="15" t="n">
        <f aca="false">$B$12-SUM(E58:E65)</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10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11"/>
    <col collapsed="false" customWidth="true" hidden="false" outlineLevel="0" max="3" min="3" style="0" width="10"/>
    <col collapsed="false" customWidth="true" hidden="false" outlineLevel="0" max="4" min="4" style="0" width="9"/>
    <col collapsed="false" customWidth="true" hidden="false" outlineLevel="0" max="5" min="5" style="0" width="10"/>
    <col collapsed="false" customWidth="true" hidden="false" outlineLevel="0" max="6" min="6" style="0" width="17"/>
    <col collapsed="false" customWidth="true" hidden="false" outlineLevel="0" max="7" min="7" style="0" width="7"/>
    <col collapsed="false" customWidth="true" hidden="false" outlineLevel="0" max="11" min="8" style="0" width="10"/>
    <col collapsed="false" customWidth="true" hidden="false" outlineLevel="0" max="12" min="12" style="0" width="9"/>
    <col collapsed="false" customWidth="true" hidden="false" outlineLevel="0" max="13" min="13" style="0" width="10"/>
    <col collapsed="false" customWidth="true" hidden="false" outlineLevel="0" max="14" min="14" style="0" width="15"/>
    <col collapsed="false" customWidth="true" hidden="false" outlineLevel="0" max="15" min="15" style="0" width="28"/>
    <col collapsed="false" customWidth="true" hidden="false" outlineLevel="0" max="16" min="16" style="0" width="7"/>
    <col collapsed="false" customWidth="true" hidden="false" outlineLevel="0" max="18" min="17" style="0" width="8"/>
    <col collapsed="false" customWidth="true" hidden="false" outlineLevel="0" max="20" min="19" style="0" width="10"/>
    <col collapsed="false" customWidth="true" hidden="false" outlineLevel="0" max="21" min="21" style="0" width="11"/>
    <col collapsed="false" customWidth="true" hidden="false" outlineLevel="0" max="22" min="22" style="0" width="9"/>
    <col collapsed="false" customWidth="true" hidden="false" outlineLevel="0" max="23" min="23" style="0" width="7"/>
    <col collapsed="false" customWidth="true" hidden="false" outlineLevel="0" max="24" min="24" style="0" width="10"/>
    <col collapsed="false" customWidth="true" hidden="false" outlineLevel="0" max="25" min="25" style="0" width="12"/>
    <col collapsed="false" customWidth="true" hidden="false" outlineLevel="0" max="26" min="26" style="0" width="11"/>
    <col collapsed="false" customWidth="true" hidden="false" outlineLevel="0" max="28" min="27" style="0" width="8"/>
    <col collapsed="false" customWidth="true" hidden="false" outlineLevel="0" max="29" min="29" style="0" width="10"/>
  </cols>
  <sheetData>
    <row r="1" customFormat="false" ht="19.7" hidden="false" customHeight="false" outlineLevel="0" collapsed="false">
      <c r="A1" s="4" t="s">
        <v>85</v>
      </c>
    </row>
    <row r="2" customFormat="false" ht="15" hidden="false" customHeight="false" outlineLevel="0" collapsed="false">
      <c r="A2" s="0" t="s">
        <v>21</v>
      </c>
    </row>
    <row r="3" customFormat="false" ht="15" hidden="false" customHeight="false" outlineLevel="0" collapsed="false">
      <c r="A3" s="0" t="s">
        <v>22</v>
      </c>
      <c r="C3" s="5" t="n">
        <v>10000</v>
      </c>
      <c r="E3" s="6" t="s">
        <v>23</v>
      </c>
    </row>
    <row r="4" customFormat="false" ht="15" hidden="false" customHeight="false" outlineLevel="0" collapsed="false">
      <c r="A4" s="0" t="s">
        <v>24</v>
      </c>
      <c r="C4" s="7" t="s">
        <v>86</v>
      </c>
      <c r="E4" s="6" t="s">
        <v>25</v>
      </c>
    </row>
    <row r="5" customFormat="false" ht="15" hidden="false" customHeight="false" outlineLevel="0" collapsed="false">
      <c r="AB5" s="8" t="s">
        <v>26</v>
      </c>
    </row>
    <row r="6" customFormat="false" ht="45" hidden="false" customHeight="true" outlineLevel="0" collapsed="false">
      <c r="A6" s="9" t="s">
        <v>27</v>
      </c>
      <c r="B6" s="9" t="s">
        <v>28</v>
      </c>
      <c r="C6" s="9" t="s">
        <v>29</v>
      </c>
      <c r="D6" s="9" t="s">
        <v>30</v>
      </c>
      <c r="E6" s="9" t="s">
        <v>31</v>
      </c>
      <c r="F6" s="9" t="s">
        <v>32</v>
      </c>
      <c r="G6" s="9" t="s">
        <v>33</v>
      </c>
      <c r="H6" s="9" t="s">
        <v>34</v>
      </c>
      <c r="I6" s="9" t="s">
        <v>35</v>
      </c>
      <c r="J6" s="9" t="s">
        <v>36</v>
      </c>
      <c r="K6" s="9" t="s">
        <v>37</v>
      </c>
      <c r="L6" s="9" t="s">
        <v>38</v>
      </c>
      <c r="M6" s="9" t="s">
        <v>39</v>
      </c>
      <c r="N6" s="9" t="s">
        <v>40</v>
      </c>
      <c r="O6" s="9" t="s">
        <v>41</v>
      </c>
      <c r="P6" s="9" t="s">
        <v>42</v>
      </c>
      <c r="Q6" s="9" t="s">
        <v>43</v>
      </c>
      <c r="R6" s="9" t="s">
        <v>44</v>
      </c>
      <c r="S6" s="9" t="s">
        <v>45</v>
      </c>
      <c r="T6" s="9" t="s">
        <v>46</v>
      </c>
      <c r="U6" s="9" t="s">
        <v>47</v>
      </c>
      <c r="V6" s="9" t="s">
        <v>48</v>
      </c>
      <c r="W6" s="9" t="s">
        <v>49</v>
      </c>
      <c r="X6" s="9" t="s">
        <v>50</v>
      </c>
      <c r="Y6" s="9" t="s">
        <v>51</v>
      </c>
      <c r="Z6" s="9" t="s">
        <v>52</v>
      </c>
      <c r="AA6" s="9" t="s">
        <v>53</v>
      </c>
      <c r="AB6" s="9" t="s">
        <v>54</v>
      </c>
      <c r="AC6" s="9" t="s">
        <v>55</v>
      </c>
    </row>
    <row r="7" customFormat="false" ht="15" hidden="false" customHeight="false" outlineLevel="0" collapsed="false">
      <c r="A7" s="10" t="n">
        <v>46237</v>
      </c>
      <c r="B7" s="10" t="n">
        <v>46237</v>
      </c>
      <c r="C7" s="24" t="s">
        <v>87</v>
      </c>
      <c r="D7" s="24" t="s">
        <v>88</v>
      </c>
      <c r="E7" s="24" t="s">
        <v>89</v>
      </c>
      <c r="F7" s="24" t="s">
        <v>90</v>
      </c>
      <c r="G7" s="11" t="n">
        <v>1</v>
      </c>
      <c r="H7" s="12" t="n">
        <v>1.085</v>
      </c>
      <c r="I7" s="12" t="n">
        <v>1.083</v>
      </c>
      <c r="J7" s="12" t="n">
        <v>1.0886</v>
      </c>
      <c r="K7" s="5" t="n">
        <v>10</v>
      </c>
      <c r="L7" s="5" t="n">
        <v>0</v>
      </c>
      <c r="M7" s="5" t="n">
        <v>7</v>
      </c>
      <c r="N7" s="24" t="s">
        <v>91</v>
      </c>
      <c r="O7" s="7"/>
      <c r="P7" s="13" t="n">
        <f aca="false">IF(C7="","",IF(ISNUMBER(SEARCH("JPY",C7)),100,10000))</f>
        <v>10000</v>
      </c>
      <c r="Q7" s="14" t="n">
        <f aca="false">IF(OR(C7="",H7="",J7=""),"",ROUND((J7-H7)*P7*IF(D7="Short",-1,1),1))</f>
        <v>36</v>
      </c>
      <c r="R7" s="14" t="n">
        <f aca="false">IF(OR(C7="",H7="",I7=""),"",ROUND(ABS(H7-I7)*P7,1))</f>
        <v>20</v>
      </c>
      <c r="S7" s="15" t="n">
        <f aca="false">IF(OR(R7="",G7="",K7=""),"",R7*K7*G7)</f>
        <v>200</v>
      </c>
      <c r="T7" s="15" t="n">
        <f aca="false">IF(OR(Q7="",G7="",K7=""),"",Q7*K7*G7)</f>
        <v>360</v>
      </c>
      <c r="U7" s="15" t="n">
        <f aca="false">IF(T7="","",T7+N(L7)-N(M7))</f>
        <v>353</v>
      </c>
      <c r="V7" s="16" t="n">
        <f aca="false">IF(OR(U7="",N(S7)=0),"",U7/S7)</f>
        <v>1.765</v>
      </c>
      <c r="W7" s="13" t="n">
        <f aca="false">IF(U7="","",COUNT($U$7:U7))</f>
        <v>1</v>
      </c>
      <c r="X7" s="17" t="n">
        <f aca="false">IF(U7="","",DATE(YEAR(IF(B7="",A7,B7)),MONTH(IF(B7="",A7,B7)),1))</f>
        <v>46235</v>
      </c>
      <c r="Y7" s="15" t="n">
        <f aca="false">IF(U7="","",N($C$3)+SUM($U$7:U7))</f>
        <v>10353</v>
      </c>
      <c r="Z7" s="15" t="n">
        <f aca="false">IF(Y7="","",Y7-MAX(N($C$3),MAX($Y$7:Y7)))</f>
        <v>0</v>
      </c>
      <c r="AA7" s="13" t="str">
        <f aca="false">IF(U7="","",IF(U7&gt;0,"Win",IF(U7&lt;0,"Loss","Scratch")))</f>
        <v>Win</v>
      </c>
      <c r="AB7" s="18" t="n">
        <f aca="false">IF(W7="",NA(),W7)</f>
        <v>1</v>
      </c>
      <c r="AC7" s="19" t="n">
        <f aca="false">IF(W7="",NA(),Y7)</f>
        <v>10353</v>
      </c>
    </row>
    <row r="8" customFormat="false" ht="15" hidden="false" customHeight="false" outlineLevel="0" collapsed="false">
      <c r="A8" s="10" t="n">
        <v>46238</v>
      </c>
      <c r="B8" s="10" t="n">
        <v>46239</v>
      </c>
      <c r="C8" s="24" t="s">
        <v>92</v>
      </c>
      <c r="D8" s="24" t="s">
        <v>93</v>
      </c>
      <c r="E8" s="24" t="s">
        <v>94</v>
      </c>
      <c r="F8" s="24" t="s">
        <v>95</v>
      </c>
      <c r="G8" s="11" t="n">
        <v>0.8</v>
      </c>
      <c r="H8" s="12" t="n">
        <v>153.4</v>
      </c>
      <c r="I8" s="12" t="n">
        <v>153.8</v>
      </c>
      <c r="J8" s="12" t="n">
        <v>153.02</v>
      </c>
      <c r="K8" s="5" t="n">
        <v>6.5</v>
      </c>
      <c r="L8" s="5" t="n">
        <v>-4.1</v>
      </c>
      <c r="M8" s="5" t="n">
        <v>5.6</v>
      </c>
      <c r="N8" s="24" t="s">
        <v>91</v>
      </c>
      <c r="O8" s="7"/>
      <c r="P8" s="13" t="n">
        <f aca="false">IF(C8="","",IF(ISNUMBER(SEARCH("JPY",C8)),100,10000))</f>
        <v>100</v>
      </c>
      <c r="Q8" s="14" t="n">
        <f aca="false">IF(OR(C8="",H8="",J8=""),"",ROUND((J8-H8)*P8*IF(D8="Short",-1,1),1))</f>
        <v>38</v>
      </c>
      <c r="R8" s="14" t="n">
        <f aca="false">IF(OR(C8="",H8="",I8=""),"",ROUND(ABS(H8-I8)*P8,1))</f>
        <v>40</v>
      </c>
      <c r="S8" s="15" t="n">
        <f aca="false">IF(OR(R8="",G8="",K8=""),"",R8*K8*G8)</f>
        <v>208</v>
      </c>
      <c r="T8" s="15" t="n">
        <f aca="false">IF(OR(Q8="",G8="",K8=""),"",Q8*K8*G8)</f>
        <v>197.6</v>
      </c>
      <c r="U8" s="15" t="n">
        <f aca="false">IF(T8="","",T8+N(L8)-N(M8))</f>
        <v>187.9</v>
      </c>
      <c r="V8" s="16" t="n">
        <f aca="false">IF(OR(U8="",N(S8)=0),"",U8/S8)</f>
        <v>0.903365384615385</v>
      </c>
      <c r="W8" s="13" t="n">
        <f aca="false">IF(U8="","",COUNT($U$7:U8))</f>
        <v>2</v>
      </c>
      <c r="X8" s="17" t="n">
        <f aca="false">IF(U8="","",DATE(YEAR(IF(B8="",A8,B8)),MONTH(IF(B8="",A8,B8)),1))</f>
        <v>46235</v>
      </c>
      <c r="Y8" s="15" t="n">
        <f aca="false">IF(U8="","",N($C$3)+SUM($U$7:U8))</f>
        <v>10540.9</v>
      </c>
      <c r="Z8" s="15" t="n">
        <f aca="false">IF(Y8="","",Y8-MAX(N($C$3),MAX($Y$7:Y8)))</f>
        <v>0</v>
      </c>
      <c r="AA8" s="13" t="str">
        <f aca="false">IF(U8="","",IF(U8&gt;0,"Win",IF(U8&lt;0,"Loss","Scratch")))</f>
        <v>Win</v>
      </c>
      <c r="AB8" s="18" t="n">
        <f aca="false">IF(W8="",NA(),W8)</f>
        <v>2</v>
      </c>
      <c r="AC8" s="19" t="n">
        <f aca="false">IF(W8="",NA(),Y8)</f>
        <v>10540.9</v>
      </c>
    </row>
    <row r="9" customFormat="false" ht="15" hidden="false" customHeight="false" outlineLevel="0" collapsed="false">
      <c r="A9" s="10" t="n">
        <v>46239</v>
      </c>
      <c r="B9" s="10" t="n">
        <v>46239</v>
      </c>
      <c r="C9" s="24" t="s">
        <v>96</v>
      </c>
      <c r="D9" s="24" t="s">
        <v>88</v>
      </c>
      <c r="E9" s="24" t="s">
        <v>97</v>
      </c>
      <c r="F9" s="24" t="s">
        <v>90</v>
      </c>
      <c r="G9" s="11" t="n">
        <v>1</v>
      </c>
      <c r="H9" s="12" t="n">
        <v>1.272</v>
      </c>
      <c r="I9" s="12" t="n">
        <v>1.2695</v>
      </c>
      <c r="J9" s="12" t="n">
        <v>1.2695</v>
      </c>
      <c r="K9" s="5" t="n">
        <v>10</v>
      </c>
      <c r="L9" s="5" t="n">
        <v>0</v>
      </c>
      <c r="M9" s="5" t="n">
        <v>7</v>
      </c>
      <c r="N9" s="24" t="s">
        <v>98</v>
      </c>
      <c r="O9" s="7"/>
      <c r="P9" s="13" t="n">
        <f aca="false">IF(C9="","",IF(ISNUMBER(SEARCH("JPY",C9)),100,10000))</f>
        <v>10000</v>
      </c>
      <c r="Q9" s="14" t="n">
        <f aca="false">IF(OR(C9="",H9="",J9=""),"",ROUND((J9-H9)*P9*IF(D9="Short",-1,1),1))</f>
        <v>-25</v>
      </c>
      <c r="R9" s="14" t="n">
        <f aca="false">IF(OR(C9="",H9="",I9=""),"",ROUND(ABS(H9-I9)*P9,1))</f>
        <v>25</v>
      </c>
      <c r="S9" s="15" t="n">
        <f aca="false">IF(OR(R9="",G9="",K9=""),"",R9*K9*G9)</f>
        <v>250</v>
      </c>
      <c r="T9" s="15" t="n">
        <f aca="false">IF(OR(Q9="",G9="",K9=""),"",Q9*K9*G9)</f>
        <v>-250</v>
      </c>
      <c r="U9" s="15" t="n">
        <f aca="false">IF(T9="","",T9+N(L9)-N(M9))</f>
        <v>-257</v>
      </c>
      <c r="V9" s="16" t="n">
        <f aca="false">IF(OR(U9="",N(S9)=0),"",U9/S9)</f>
        <v>-1.028</v>
      </c>
      <c r="W9" s="13" t="n">
        <f aca="false">IF(U9="","",COUNT($U$7:U9))</f>
        <v>3</v>
      </c>
      <c r="X9" s="17" t="n">
        <f aca="false">IF(U9="","",DATE(YEAR(IF(B9="",A9,B9)),MONTH(IF(B9="",A9,B9)),1))</f>
        <v>46235</v>
      </c>
      <c r="Y9" s="15" t="n">
        <f aca="false">IF(U9="","",N($C$3)+SUM($U$7:U9))</f>
        <v>10283.9</v>
      </c>
      <c r="Z9" s="15" t="n">
        <f aca="false">IF(Y9="","",Y9-MAX(N($C$3),MAX($Y$7:Y9)))</f>
        <v>-257</v>
      </c>
      <c r="AA9" s="13" t="str">
        <f aca="false">IF(U9="","",IF(U9&gt;0,"Win",IF(U9&lt;0,"Loss","Scratch")))</f>
        <v>Loss</v>
      </c>
      <c r="AB9" s="18" t="n">
        <f aca="false">IF(W9="",NA(),W9)</f>
        <v>3</v>
      </c>
      <c r="AC9" s="19" t="n">
        <f aca="false">IF(W9="",NA(),Y9)</f>
        <v>10283.9</v>
      </c>
    </row>
    <row r="10" customFormat="false" ht="15" hidden="false" customHeight="false" outlineLevel="0" collapsed="false">
      <c r="A10" s="10" t="n">
        <v>46241</v>
      </c>
      <c r="B10" s="10" t="n">
        <v>46241</v>
      </c>
      <c r="C10" s="24" t="s">
        <v>99</v>
      </c>
      <c r="D10" s="24" t="s">
        <v>88</v>
      </c>
      <c r="E10" s="24" t="s">
        <v>89</v>
      </c>
      <c r="F10" s="24" t="s">
        <v>100</v>
      </c>
      <c r="G10" s="11" t="n">
        <v>0.7</v>
      </c>
      <c r="H10" s="12" t="n">
        <v>165.2</v>
      </c>
      <c r="I10" s="12" t="n">
        <v>164.85</v>
      </c>
      <c r="J10" s="12" t="n">
        <v>165.65</v>
      </c>
      <c r="K10" s="5" t="n">
        <v>6.5</v>
      </c>
      <c r="L10" s="5" t="n">
        <v>0</v>
      </c>
      <c r="M10" s="5" t="n">
        <v>4.9</v>
      </c>
      <c r="N10" s="24" t="s">
        <v>91</v>
      </c>
      <c r="O10" s="7"/>
      <c r="P10" s="13" t="n">
        <f aca="false">IF(C10="","",IF(ISNUMBER(SEARCH("JPY",C10)),100,10000))</f>
        <v>100</v>
      </c>
      <c r="Q10" s="14" t="n">
        <f aca="false">IF(OR(C10="",H10="",J10=""),"",ROUND((J10-H10)*P10*IF(D10="Short",-1,1),1))</f>
        <v>45</v>
      </c>
      <c r="R10" s="14" t="n">
        <f aca="false">IF(OR(C10="",H10="",I10=""),"",ROUND(ABS(H10-I10)*P10,1))</f>
        <v>35</v>
      </c>
      <c r="S10" s="15" t="n">
        <f aca="false">IF(OR(R10="",G10="",K10=""),"",R10*K10*G10)</f>
        <v>159.25</v>
      </c>
      <c r="T10" s="15" t="n">
        <f aca="false">IF(OR(Q10="",G10="",K10=""),"",Q10*K10*G10)</f>
        <v>204.75</v>
      </c>
      <c r="U10" s="15" t="n">
        <f aca="false">IF(T10="","",T10+N(L10)-N(M10))</f>
        <v>199.85</v>
      </c>
      <c r="V10" s="16" t="n">
        <f aca="false">IF(OR(U10="",N(S10)=0),"",U10/S10)</f>
        <v>1.25494505494506</v>
      </c>
      <c r="W10" s="13" t="n">
        <f aca="false">IF(U10="","",COUNT($U$7:U10))</f>
        <v>4</v>
      </c>
      <c r="X10" s="17" t="n">
        <f aca="false">IF(U10="","",DATE(YEAR(IF(B10="",A10,B10)),MONTH(IF(B10="",A10,B10)),1))</f>
        <v>46235</v>
      </c>
      <c r="Y10" s="15" t="n">
        <f aca="false">IF(U10="","",N($C$3)+SUM($U$7:U10))</f>
        <v>10483.75</v>
      </c>
      <c r="Z10" s="15" t="n">
        <f aca="false">IF(Y10="","",Y10-MAX(N($C$3),MAX($Y$7:Y10)))</f>
        <v>-57.1499999999996</v>
      </c>
      <c r="AA10" s="13" t="str">
        <f aca="false">IF(U10="","",IF(U10&gt;0,"Win",IF(U10&lt;0,"Loss","Scratch")))</f>
        <v>Win</v>
      </c>
      <c r="AB10" s="18" t="n">
        <f aca="false">IF(W10="",NA(),W10)</f>
        <v>4</v>
      </c>
      <c r="AC10" s="19" t="n">
        <f aca="false">IF(W10="",NA(),Y10)</f>
        <v>10483.75</v>
      </c>
    </row>
    <row r="11" customFormat="false" ht="15" hidden="false" customHeight="false" outlineLevel="0" collapsed="false">
      <c r="A11" s="10" t="n">
        <v>46244</v>
      </c>
      <c r="B11" s="10" t="n">
        <v>46245</v>
      </c>
      <c r="C11" s="24" t="s">
        <v>101</v>
      </c>
      <c r="D11" s="24" t="s">
        <v>93</v>
      </c>
      <c r="E11" s="24" t="s">
        <v>102</v>
      </c>
      <c r="F11" s="24" t="s">
        <v>103</v>
      </c>
      <c r="G11" s="11" t="n">
        <v>1.2</v>
      </c>
      <c r="H11" s="12" t="n">
        <v>0.658</v>
      </c>
      <c r="I11" s="12" t="n">
        <v>0.66</v>
      </c>
      <c r="J11" s="12" t="n">
        <v>0.6565</v>
      </c>
      <c r="K11" s="5" t="n">
        <v>10</v>
      </c>
      <c r="L11" s="5" t="n">
        <v>-1.8</v>
      </c>
      <c r="M11" s="5" t="n">
        <v>8.4</v>
      </c>
      <c r="N11" s="24" t="s">
        <v>91</v>
      </c>
      <c r="O11" s="7"/>
      <c r="P11" s="13" t="n">
        <f aca="false">IF(C11="","",IF(ISNUMBER(SEARCH("JPY",C11)),100,10000))</f>
        <v>10000</v>
      </c>
      <c r="Q11" s="14" t="n">
        <f aca="false">IF(OR(C11="",H11="",J11=""),"",ROUND((J11-H11)*P11*IF(D11="Short",-1,1),1))</f>
        <v>15</v>
      </c>
      <c r="R11" s="14" t="n">
        <f aca="false">IF(OR(C11="",H11="",I11=""),"",ROUND(ABS(H11-I11)*P11,1))</f>
        <v>20</v>
      </c>
      <c r="S11" s="15" t="n">
        <f aca="false">IF(OR(R11="",G11="",K11=""),"",R11*K11*G11)</f>
        <v>240</v>
      </c>
      <c r="T11" s="15" t="n">
        <f aca="false">IF(OR(Q11="",G11="",K11=""),"",Q11*K11*G11)</f>
        <v>180</v>
      </c>
      <c r="U11" s="15" t="n">
        <f aca="false">IF(T11="","",T11+N(L11)-N(M11))</f>
        <v>169.8</v>
      </c>
      <c r="V11" s="16" t="n">
        <f aca="false">IF(OR(U11="",N(S11)=0),"",U11/S11)</f>
        <v>0.7075</v>
      </c>
      <c r="W11" s="13" t="n">
        <f aca="false">IF(U11="","",COUNT($U$7:U11))</f>
        <v>5</v>
      </c>
      <c r="X11" s="17" t="n">
        <f aca="false">IF(U11="","",DATE(YEAR(IF(B11="",A11,B11)),MONTH(IF(B11="",A11,B11)),1))</f>
        <v>46235</v>
      </c>
      <c r="Y11" s="15" t="n">
        <f aca="false">IF(U11="","",N($C$3)+SUM($U$7:U11))</f>
        <v>10653.55</v>
      </c>
      <c r="Z11" s="15" t="n">
        <f aca="false">IF(Y11="","",Y11-MAX(N($C$3),MAX($Y$7:Y11)))</f>
        <v>0</v>
      </c>
      <c r="AA11" s="13" t="str">
        <f aca="false">IF(U11="","",IF(U11&gt;0,"Win",IF(U11&lt;0,"Loss","Scratch")))</f>
        <v>Win</v>
      </c>
      <c r="AB11" s="18" t="n">
        <f aca="false">IF(W11="",NA(),W11)</f>
        <v>5</v>
      </c>
      <c r="AC11" s="19" t="n">
        <f aca="false">IF(W11="",NA(),Y11)</f>
        <v>10653.55</v>
      </c>
    </row>
    <row r="12" customFormat="false" ht="15" hidden="false" customHeight="false" outlineLevel="0" collapsed="false">
      <c r="A12" s="10" t="n">
        <v>46246</v>
      </c>
      <c r="B12" s="10" t="n">
        <v>46246</v>
      </c>
      <c r="C12" s="24" t="s">
        <v>104</v>
      </c>
      <c r="D12" s="24" t="s">
        <v>88</v>
      </c>
      <c r="E12" s="24" t="s">
        <v>97</v>
      </c>
      <c r="F12" s="24" t="s">
        <v>105</v>
      </c>
      <c r="G12" s="11" t="n">
        <v>1</v>
      </c>
      <c r="H12" s="12" t="n">
        <v>1.375</v>
      </c>
      <c r="I12" s="12" t="n">
        <v>1.3725</v>
      </c>
      <c r="J12" s="12" t="n">
        <v>1.3725</v>
      </c>
      <c r="K12" s="5" t="n">
        <v>7.3</v>
      </c>
      <c r="L12" s="5" t="n">
        <v>0</v>
      </c>
      <c r="M12" s="5" t="n">
        <v>7</v>
      </c>
      <c r="N12" s="24" t="s">
        <v>106</v>
      </c>
      <c r="O12" s="7"/>
      <c r="P12" s="13" t="n">
        <f aca="false">IF(C12="","",IF(ISNUMBER(SEARCH("JPY",C12)),100,10000))</f>
        <v>10000</v>
      </c>
      <c r="Q12" s="14" t="n">
        <f aca="false">IF(OR(C12="",H12="",J12=""),"",ROUND((J12-H12)*P12*IF(D12="Short",-1,1),1))</f>
        <v>-25</v>
      </c>
      <c r="R12" s="14" t="n">
        <f aca="false">IF(OR(C12="",H12="",I12=""),"",ROUND(ABS(H12-I12)*P12,1))</f>
        <v>25</v>
      </c>
      <c r="S12" s="15" t="n">
        <f aca="false">IF(OR(R12="",G12="",K12=""),"",R12*K12*G12)</f>
        <v>182.5</v>
      </c>
      <c r="T12" s="15" t="n">
        <f aca="false">IF(OR(Q12="",G12="",K12=""),"",Q12*K12*G12)</f>
        <v>-182.5</v>
      </c>
      <c r="U12" s="15" t="n">
        <f aca="false">IF(T12="","",T12+N(L12)-N(M12))</f>
        <v>-189.5</v>
      </c>
      <c r="V12" s="16" t="n">
        <f aca="false">IF(OR(U12="",N(S12)=0),"",U12/S12)</f>
        <v>-1.03835616438356</v>
      </c>
      <c r="W12" s="13" t="n">
        <f aca="false">IF(U12="","",COUNT($U$7:U12))</f>
        <v>6</v>
      </c>
      <c r="X12" s="17" t="n">
        <f aca="false">IF(U12="","",DATE(YEAR(IF(B12="",A12,B12)),MONTH(IF(B12="",A12,B12)),1))</f>
        <v>46235</v>
      </c>
      <c r="Y12" s="15" t="n">
        <f aca="false">IF(U12="","",N($C$3)+SUM($U$7:U12))</f>
        <v>10464.05</v>
      </c>
      <c r="Z12" s="15" t="n">
        <f aca="false">IF(Y12="","",Y12-MAX(N($C$3),MAX($Y$7:Y12)))</f>
        <v>-189.5</v>
      </c>
      <c r="AA12" s="13" t="str">
        <f aca="false">IF(U12="","",IF(U12&gt;0,"Win",IF(U12&lt;0,"Loss","Scratch")))</f>
        <v>Loss</v>
      </c>
      <c r="AB12" s="18" t="n">
        <f aca="false">IF(W12="",NA(),W12)</f>
        <v>6</v>
      </c>
      <c r="AC12" s="19" t="n">
        <f aca="false">IF(W12="",NA(),Y12)</f>
        <v>10464.05</v>
      </c>
    </row>
    <row r="13" customFormat="false" ht="15" hidden="false" customHeight="false" outlineLevel="0" collapsed="false">
      <c r="A13" s="10" t="n">
        <v>46247</v>
      </c>
      <c r="B13" s="10" t="n">
        <v>46247</v>
      </c>
      <c r="C13" s="24" t="s">
        <v>87</v>
      </c>
      <c r="D13" s="24" t="s">
        <v>93</v>
      </c>
      <c r="E13" s="24" t="s">
        <v>89</v>
      </c>
      <c r="F13" s="24" t="s">
        <v>95</v>
      </c>
      <c r="G13" s="11" t="n">
        <v>1</v>
      </c>
      <c r="H13" s="12" t="n">
        <v>1.091</v>
      </c>
      <c r="I13" s="12" t="n">
        <v>1.093</v>
      </c>
      <c r="J13" s="12" t="n">
        <v>1.088</v>
      </c>
      <c r="K13" s="5" t="n">
        <v>10</v>
      </c>
      <c r="L13" s="5" t="n">
        <v>0</v>
      </c>
      <c r="M13" s="5" t="n">
        <v>7</v>
      </c>
      <c r="N13" s="24" t="s">
        <v>91</v>
      </c>
      <c r="O13" s="7"/>
      <c r="P13" s="13" t="n">
        <f aca="false">IF(C13="","",IF(ISNUMBER(SEARCH("JPY",C13)),100,10000))</f>
        <v>10000</v>
      </c>
      <c r="Q13" s="14" t="n">
        <f aca="false">IF(OR(C13="",H13="",J13=""),"",ROUND((J13-H13)*P13*IF(D13="Short",-1,1),1))</f>
        <v>30</v>
      </c>
      <c r="R13" s="14" t="n">
        <f aca="false">IF(OR(C13="",H13="",I13=""),"",ROUND(ABS(H13-I13)*P13,1))</f>
        <v>20</v>
      </c>
      <c r="S13" s="15" t="n">
        <f aca="false">IF(OR(R13="",G13="",K13=""),"",R13*K13*G13)</f>
        <v>200</v>
      </c>
      <c r="T13" s="15" t="n">
        <f aca="false">IF(OR(Q13="",G13="",K13=""),"",Q13*K13*G13)</f>
        <v>300</v>
      </c>
      <c r="U13" s="15" t="n">
        <f aca="false">IF(T13="","",T13+N(L13)-N(M13))</f>
        <v>293</v>
      </c>
      <c r="V13" s="16" t="n">
        <f aca="false">IF(OR(U13="",N(S13)=0),"",U13/S13)</f>
        <v>1.465</v>
      </c>
      <c r="W13" s="13" t="n">
        <f aca="false">IF(U13="","",COUNT($U$7:U13))</f>
        <v>7</v>
      </c>
      <c r="X13" s="17" t="n">
        <f aca="false">IF(U13="","",DATE(YEAR(IF(B13="",A13,B13)),MONTH(IF(B13="",A13,B13)),1))</f>
        <v>46235</v>
      </c>
      <c r="Y13" s="15" t="n">
        <f aca="false">IF(U13="","",N($C$3)+SUM($U$7:U13))</f>
        <v>10757.05</v>
      </c>
      <c r="Z13" s="15" t="n">
        <f aca="false">IF(Y13="","",Y13-MAX(N($C$3),MAX($Y$7:Y13)))</f>
        <v>0</v>
      </c>
      <c r="AA13" s="13" t="str">
        <f aca="false">IF(U13="","",IF(U13&gt;0,"Win",IF(U13&lt;0,"Loss","Scratch")))</f>
        <v>Win</v>
      </c>
      <c r="AB13" s="18" t="n">
        <f aca="false">IF(W13="",NA(),W13)</f>
        <v>7</v>
      </c>
      <c r="AC13" s="19" t="n">
        <f aca="false">IF(W13="",NA(),Y13)</f>
        <v>10757.05</v>
      </c>
    </row>
    <row r="14" customFormat="false" ht="15" hidden="false" customHeight="false" outlineLevel="0" collapsed="false">
      <c r="A14" s="10" t="n">
        <v>46251</v>
      </c>
      <c r="B14" s="10" t="n">
        <v>46251</v>
      </c>
      <c r="C14" s="24" t="s">
        <v>107</v>
      </c>
      <c r="D14" s="24" t="s">
        <v>88</v>
      </c>
      <c r="E14" s="24" t="s">
        <v>94</v>
      </c>
      <c r="F14" s="24" t="s">
        <v>90</v>
      </c>
      <c r="G14" s="11" t="n">
        <v>0.5</v>
      </c>
      <c r="H14" s="12" t="n">
        <v>195.5</v>
      </c>
      <c r="I14" s="12" t="n">
        <v>195.2</v>
      </c>
      <c r="J14" s="12" t="n">
        <v>195</v>
      </c>
      <c r="K14" s="5" t="n">
        <v>6.5</v>
      </c>
      <c r="L14" s="5" t="n">
        <v>0</v>
      </c>
      <c r="M14" s="5" t="n">
        <v>3.5</v>
      </c>
      <c r="N14" s="24" t="s">
        <v>108</v>
      </c>
      <c r="O14" s="7" t="s">
        <v>109</v>
      </c>
      <c r="P14" s="13" t="n">
        <f aca="false">IF(C14="","",IF(ISNUMBER(SEARCH("JPY",C14)),100,10000))</f>
        <v>100</v>
      </c>
      <c r="Q14" s="14" t="n">
        <f aca="false">IF(OR(C14="",H14="",J14=""),"",ROUND((J14-H14)*P14*IF(D14="Short",-1,1),1))</f>
        <v>-50</v>
      </c>
      <c r="R14" s="14" t="n">
        <f aca="false">IF(OR(C14="",H14="",I14=""),"",ROUND(ABS(H14-I14)*P14,1))</f>
        <v>30</v>
      </c>
      <c r="S14" s="15" t="n">
        <f aca="false">IF(OR(R14="",G14="",K14=""),"",R14*K14*G14)</f>
        <v>97.5</v>
      </c>
      <c r="T14" s="15" t="n">
        <f aca="false">IF(OR(Q14="",G14="",K14=""),"",Q14*K14*G14)</f>
        <v>-162.5</v>
      </c>
      <c r="U14" s="15" t="n">
        <f aca="false">IF(T14="","",T14+N(L14)-N(M14))</f>
        <v>-166</v>
      </c>
      <c r="V14" s="16" t="n">
        <f aca="false">IF(OR(U14="",N(S14)=0),"",U14/S14)</f>
        <v>-1.7025641025641</v>
      </c>
      <c r="W14" s="13" t="n">
        <f aca="false">IF(U14="","",COUNT($U$7:U14))</f>
        <v>8</v>
      </c>
      <c r="X14" s="17" t="n">
        <f aca="false">IF(U14="","",DATE(YEAR(IF(B14="",A14,B14)),MONTH(IF(B14="",A14,B14)),1))</f>
        <v>46235</v>
      </c>
      <c r="Y14" s="15" t="n">
        <f aca="false">IF(U14="","",N($C$3)+SUM($U$7:U14))</f>
        <v>10591.05</v>
      </c>
      <c r="Z14" s="15" t="n">
        <f aca="false">IF(Y14="","",Y14-MAX(N($C$3),MAX($Y$7:Y14)))</f>
        <v>-166</v>
      </c>
      <c r="AA14" s="13" t="str">
        <f aca="false">IF(U14="","",IF(U14&gt;0,"Win",IF(U14&lt;0,"Loss","Scratch")))</f>
        <v>Loss</v>
      </c>
      <c r="AB14" s="18" t="n">
        <f aca="false">IF(W14="",NA(),W14)</f>
        <v>8</v>
      </c>
      <c r="AC14" s="19" t="n">
        <f aca="false">IF(W14="",NA(),Y14)</f>
        <v>10591.05</v>
      </c>
    </row>
    <row r="15" customFormat="false" ht="15" hidden="false" customHeight="false" outlineLevel="0" collapsed="false">
      <c r="A15" s="10" t="n">
        <v>46253</v>
      </c>
      <c r="B15" s="10" t="n">
        <v>46254</v>
      </c>
      <c r="C15" s="24" t="s">
        <v>92</v>
      </c>
      <c r="D15" s="24" t="s">
        <v>88</v>
      </c>
      <c r="E15" s="24" t="s">
        <v>97</v>
      </c>
      <c r="F15" s="24" t="s">
        <v>100</v>
      </c>
      <c r="G15" s="11" t="n">
        <v>1</v>
      </c>
      <c r="H15" s="12" t="n">
        <v>154.1</v>
      </c>
      <c r="I15" s="12" t="n">
        <v>153.7</v>
      </c>
      <c r="J15" s="12" t="n">
        <v>154.7</v>
      </c>
      <c r="K15" s="5" t="n">
        <v>6.5</v>
      </c>
      <c r="L15" s="5" t="n">
        <v>3.2</v>
      </c>
      <c r="M15" s="5" t="n">
        <v>7</v>
      </c>
      <c r="N15" s="24" t="s">
        <v>91</v>
      </c>
      <c r="O15" s="7"/>
      <c r="P15" s="13" t="n">
        <f aca="false">IF(C15="","",IF(ISNUMBER(SEARCH("JPY",C15)),100,10000))</f>
        <v>100</v>
      </c>
      <c r="Q15" s="14" t="n">
        <f aca="false">IF(OR(C15="",H15="",J15=""),"",ROUND((J15-H15)*P15*IF(D15="Short",-1,1),1))</f>
        <v>60</v>
      </c>
      <c r="R15" s="14" t="n">
        <f aca="false">IF(OR(C15="",H15="",I15=""),"",ROUND(ABS(H15-I15)*P15,1))</f>
        <v>40</v>
      </c>
      <c r="S15" s="15" t="n">
        <f aca="false">IF(OR(R15="",G15="",K15=""),"",R15*K15*G15)</f>
        <v>260</v>
      </c>
      <c r="T15" s="15" t="n">
        <f aca="false">IF(OR(Q15="",G15="",K15=""),"",Q15*K15*G15)</f>
        <v>390</v>
      </c>
      <c r="U15" s="15" t="n">
        <f aca="false">IF(T15="","",T15+N(L15)-N(M15))</f>
        <v>386.2</v>
      </c>
      <c r="V15" s="16" t="n">
        <f aca="false">IF(OR(U15="",N(S15)=0),"",U15/S15)</f>
        <v>1.48538461538462</v>
      </c>
      <c r="W15" s="13" t="n">
        <f aca="false">IF(U15="","",COUNT($U$7:U15))</f>
        <v>9</v>
      </c>
      <c r="X15" s="17" t="n">
        <f aca="false">IF(U15="","",DATE(YEAR(IF(B15="",A15,B15)),MONTH(IF(B15="",A15,B15)),1))</f>
        <v>46235</v>
      </c>
      <c r="Y15" s="15" t="n">
        <f aca="false">IF(U15="","",N($C$3)+SUM($U$7:U15))</f>
        <v>10977.25</v>
      </c>
      <c r="Z15" s="15" t="n">
        <f aca="false">IF(Y15="","",Y15-MAX(N($C$3),MAX($Y$7:Y15)))</f>
        <v>0</v>
      </c>
      <c r="AA15" s="13" t="str">
        <f aca="false">IF(U15="","",IF(U15&gt;0,"Win",IF(U15&lt;0,"Loss","Scratch")))</f>
        <v>Win</v>
      </c>
      <c r="AB15" s="18" t="n">
        <f aca="false">IF(W15="",NA(),W15)</f>
        <v>9</v>
      </c>
      <c r="AC15" s="19" t="n">
        <f aca="false">IF(W15="",NA(),Y15)</f>
        <v>10977.25</v>
      </c>
    </row>
    <row r="16" customFormat="false" ht="15" hidden="false" customHeight="false" outlineLevel="0" collapsed="false">
      <c r="A16" s="10" t="n">
        <v>46255</v>
      </c>
      <c r="B16" s="10" t="n">
        <v>46255</v>
      </c>
      <c r="C16" s="24" t="s">
        <v>110</v>
      </c>
      <c r="D16" s="24" t="s">
        <v>93</v>
      </c>
      <c r="E16" s="24" t="s">
        <v>89</v>
      </c>
      <c r="F16" s="24" t="s">
        <v>103</v>
      </c>
      <c r="G16" s="11" t="n">
        <v>1</v>
      </c>
      <c r="H16" s="12" t="n">
        <v>0.854</v>
      </c>
      <c r="I16" s="12" t="n">
        <v>0.8555</v>
      </c>
      <c r="J16" s="12" t="n">
        <v>0.8555</v>
      </c>
      <c r="K16" s="5" t="n">
        <v>13</v>
      </c>
      <c r="L16" s="5" t="n">
        <v>0</v>
      </c>
      <c r="M16" s="5" t="n">
        <v>7</v>
      </c>
      <c r="N16" s="24" t="s">
        <v>91</v>
      </c>
      <c r="O16" s="7"/>
      <c r="P16" s="13" t="n">
        <f aca="false">IF(C16="","",IF(ISNUMBER(SEARCH("JPY",C16)),100,10000))</f>
        <v>10000</v>
      </c>
      <c r="Q16" s="14" t="n">
        <f aca="false">IF(OR(C16="",H16="",J16=""),"",ROUND((J16-H16)*P16*IF(D16="Short",-1,1),1))</f>
        <v>-15</v>
      </c>
      <c r="R16" s="14" t="n">
        <f aca="false">IF(OR(C16="",H16="",I16=""),"",ROUND(ABS(H16-I16)*P16,1))</f>
        <v>15</v>
      </c>
      <c r="S16" s="15" t="n">
        <f aca="false">IF(OR(R16="",G16="",K16=""),"",R16*K16*G16)</f>
        <v>195</v>
      </c>
      <c r="T16" s="15" t="n">
        <f aca="false">IF(OR(Q16="",G16="",K16=""),"",Q16*K16*G16)</f>
        <v>-195</v>
      </c>
      <c r="U16" s="15" t="n">
        <f aca="false">IF(T16="","",T16+N(L16)-N(M16))</f>
        <v>-202</v>
      </c>
      <c r="V16" s="16" t="n">
        <f aca="false">IF(OR(U16="",N(S16)=0),"",U16/S16)</f>
        <v>-1.03589743589744</v>
      </c>
      <c r="W16" s="13" t="n">
        <f aca="false">IF(U16="","",COUNT($U$7:U16))</f>
        <v>10</v>
      </c>
      <c r="X16" s="17" t="n">
        <f aca="false">IF(U16="","",DATE(YEAR(IF(B16="",A16,B16)),MONTH(IF(B16="",A16,B16)),1))</f>
        <v>46235</v>
      </c>
      <c r="Y16" s="15" t="n">
        <f aca="false">IF(U16="","",N($C$3)+SUM($U$7:U16))</f>
        <v>10775.25</v>
      </c>
      <c r="Z16" s="15" t="n">
        <f aca="false">IF(Y16="","",Y16-MAX(N($C$3),MAX($Y$7:Y16)))</f>
        <v>-202</v>
      </c>
      <c r="AA16" s="13" t="str">
        <f aca="false">IF(U16="","",IF(U16&gt;0,"Win",IF(U16&lt;0,"Loss","Scratch")))</f>
        <v>Loss</v>
      </c>
      <c r="AB16" s="18" t="n">
        <f aca="false">IF(W16="",NA(),W16)</f>
        <v>10</v>
      </c>
      <c r="AC16" s="19" t="n">
        <f aca="false">IF(W16="",NA(),Y16)</f>
        <v>10775.25</v>
      </c>
    </row>
    <row r="17" customFormat="false" ht="15" hidden="false" customHeight="false" outlineLevel="0" collapsed="false">
      <c r="A17" s="10" t="n">
        <v>46258</v>
      </c>
      <c r="B17" s="10" t="n">
        <v>46258</v>
      </c>
      <c r="C17" s="24" t="s">
        <v>96</v>
      </c>
      <c r="D17" s="24" t="s">
        <v>93</v>
      </c>
      <c r="E17" s="24" t="s">
        <v>89</v>
      </c>
      <c r="F17" s="24" t="s">
        <v>111</v>
      </c>
      <c r="G17" s="11" t="n">
        <v>0.8</v>
      </c>
      <c r="H17" s="12" t="n">
        <v>1.278</v>
      </c>
      <c r="I17" s="12" t="n">
        <v>1.2805</v>
      </c>
      <c r="J17" s="12" t="n">
        <v>1.2805</v>
      </c>
      <c r="K17" s="5" t="n">
        <v>10</v>
      </c>
      <c r="L17" s="5" t="n">
        <v>0</v>
      </c>
      <c r="M17" s="5" t="n">
        <v>5.6</v>
      </c>
      <c r="N17" s="24" t="s">
        <v>112</v>
      </c>
      <c r="O17" s="7"/>
      <c r="P17" s="13" t="n">
        <f aca="false">IF(C17="","",IF(ISNUMBER(SEARCH("JPY",C17)),100,10000))</f>
        <v>10000</v>
      </c>
      <c r="Q17" s="14" t="n">
        <f aca="false">IF(OR(C17="",H17="",J17=""),"",ROUND((J17-H17)*P17*IF(D17="Short",-1,1),1))</f>
        <v>-25</v>
      </c>
      <c r="R17" s="14" t="n">
        <f aca="false">IF(OR(C17="",H17="",I17=""),"",ROUND(ABS(H17-I17)*P17,1))</f>
        <v>25</v>
      </c>
      <c r="S17" s="15" t="n">
        <f aca="false">IF(OR(R17="",G17="",K17=""),"",R17*K17*G17)</f>
        <v>200</v>
      </c>
      <c r="T17" s="15" t="n">
        <f aca="false">IF(OR(Q17="",G17="",K17=""),"",Q17*K17*G17)</f>
        <v>-200</v>
      </c>
      <c r="U17" s="15" t="n">
        <f aca="false">IF(T17="","",T17+N(L17)-N(M17))</f>
        <v>-205.6</v>
      </c>
      <c r="V17" s="16" t="n">
        <f aca="false">IF(OR(U17="",N(S17)=0),"",U17/S17)</f>
        <v>-1.028</v>
      </c>
      <c r="W17" s="13" t="n">
        <f aca="false">IF(U17="","",COUNT($U$7:U17))</f>
        <v>11</v>
      </c>
      <c r="X17" s="17" t="n">
        <f aca="false">IF(U17="","",DATE(YEAR(IF(B17="",A17,B17)),MONTH(IF(B17="",A17,B17)),1))</f>
        <v>46235</v>
      </c>
      <c r="Y17" s="15" t="n">
        <f aca="false">IF(U17="","",N($C$3)+SUM($U$7:U17))</f>
        <v>10569.65</v>
      </c>
      <c r="Z17" s="15" t="n">
        <f aca="false">IF(Y17="","",Y17-MAX(N($C$3),MAX($Y$7:Y17)))</f>
        <v>-407.6</v>
      </c>
      <c r="AA17" s="13" t="str">
        <f aca="false">IF(U17="","",IF(U17&gt;0,"Win",IF(U17&lt;0,"Loss","Scratch")))</f>
        <v>Loss</v>
      </c>
      <c r="AB17" s="18" t="n">
        <f aca="false">IF(W17="",NA(),W17)</f>
        <v>11</v>
      </c>
      <c r="AC17" s="19" t="n">
        <f aca="false">IF(W17="",NA(),Y17)</f>
        <v>10569.65</v>
      </c>
    </row>
    <row r="18" customFormat="false" ht="15" hidden="false" customHeight="false" outlineLevel="0" collapsed="false">
      <c r="A18" s="10" t="n">
        <v>46260</v>
      </c>
      <c r="B18" s="10" t="n">
        <v>46261</v>
      </c>
      <c r="C18" s="24" t="s">
        <v>113</v>
      </c>
      <c r="D18" s="24" t="s">
        <v>88</v>
      </c>
      <c r="E18" s="24" t="s">
        <v>102</v>
      </c>
      <c r="F18" s="24" t="s">
        <v>95</v>
      </c>
      <c r="G18" s="11" t="n">
        <v>1</v>
      </c>
      <c r="H18" s="12" t="n">
        <v>99.8</v>
      </c>
      <c r="I18" s="12" t="n">
        <v>99.45</v>
      </c>
      <c r="J18" s="12" t="n">
        <v>100.3</v>
      </c>
      <c r="K18" s="5" t="n">
        <v>6.5</v>
      </c>
      <c r="L18" s="5" t="n">
        <v>1.1</v>
      </c>
      <c r="M18" s="5" t="n">
        <v>7</v>
      </c>
      <c r="N18" s="24" t="s">
        <v>91</v>
      </c>
      <c r="O18" s="7"/>
      <c r="P18" s="13" t="n">
        <f aca="false">IF(C18="","",IF(ISNUMBER(SEARCH("JPY",C18)),100,10000))</f>
        <v>100</v>
      </c>
      <c r="Q18" s="14" t="n">
        <f aca="false">IF(OR(C18="",H18="",J18=""),"",ROUND((J18-H18)*P18*IF(D18="Short",-1,1),1))</f>
        <v>50</v>
      </c>
      <c r="R18" s="14" t="n">
        <f aca="false">IF(OR(C18="",H18="",I18=""),"",ROUND(ABS(H18-I18)*P18,1))</f>
        <v>35</v>
      </c>
      <c r="S18" s="15" t="n">
        <f aca="false">IF(OR(R18="",G18="",K18=""),"",R18*K18*G18)</f>
        <v>227.5</v>
      </c>
      <c r="T18" s="15" t="n">
        <f aca="false">IF(OR(Q18="",G18="",K18=""),"",Q18*K18*G18)</f>
        <v>325</v>
      </c>
      <c r="U18" s="15" t="n">
        <f aca="false">IF(T18="","",T18+N(L18)-N(M18))</f>
        <v>319.1</v>
      </c>
      <c r="V18" s="16" t="n">
        <f aca="false">IF(OR(U18="",N(S18)=0),"",U18/S18)</f>
        <v>1.40263736263736</v>
      </c>
      <c r="W18" s="13" t="n">
        <f aca="false">IF(U18="","",COUNT($U$7:U18))</f>
        <v>12</v>
      </c>
      <c r="X18" s="17" t="n">
        <f aca="false">IF(U18="","",DATE(YEAR(IF(B18="",A18,B18)),MONTH(IF(B18="",A18,B18)),1))</f>
        <v>46235</v>
      </c>
      <c r="Y18" s="15" t="n">
        <f aca="false">IF(U18="","",N($C$3)+SUM($U$7:U18))</f>
        <v>10888.75</v>
      </c>
      <c r="Z18" s="15" t="n">
        <f aca="false">IF(Y18="","",Y18-MAX(N($C$3),MAX($Y$7:Y18)))</f>
        <v>-88.5</v>
      </c>
      <c r="AA18" s="13" t="str">
        <f aca="false">IF(U18="","",IF(U18&gt;0,"Win",IF(U18&lt;0,"Loss","Scratch")))</f>
        <v>Win</v>
      </c>
      <c r="AB18" s="18" t="n">
        <f aca="false">IF(W18="",NA(),W18)</f>
        <v>12</v>
      </c>
      <c r="AC18" s="19" t="n">
        <f aca="false">IF(W18="",NA(),Y18)</f>
        <v>10888.75</v>
      </c>
    </row>
    <row r="19" customFormat="false" ht="15" hidden="false" customHeight="false" outlineLevel="0" collapsed="false">
      <c r="A19" s="10" t="n">
        <v>46262</v>
      </c>
      <c r="B19" s="10" t="n">
        <v>46262</v>
      </c>
      <c r="C19" s="24" t="s">
        <v>87</v>
      </c>
      <c r="D19" s="24" t="s">
        <v>88</v>
      </c>
      <c r="E19" s="24" t="s">
        <v>97</v>
      </c>
      <c r="F19" s="24" t="s">
        <v>105</v>
      </c>
      <c r="G19" s="11" t="n">
        <v>1.5</v>
      </c>
      <c r="H19" s="12" t="n">
        <v>1.089</v>
      </c>
      <c r="I19" s="12" t="n">
        <v>1.087</v>
      </c>
      <c r="J19" s="12" t="n">
        <v>1.0875</v>
      </c>
      <c r="K19" s="5" t="n">
        <v>10</v>
      </c>
      <c r="L19" s="5" t="n">
        <v>0</v>
      </c>
      <c r="M19" s="5" t="n">
        <v>10.5</v>
      </c>
      <c r="N19" s="24" t="s">
        <v>114</v>
      </c>
      <c r="O19" s="7" t="s">
        <v>115</v>
      </c>
      <c r="P19" s="13" t="n">
        <f aca="false">IF(C19="","",IF(ISNUMBER(SEARCH("JPY",C19)),100,10000))</f>
        <v>10000</v>
      </c>
      <c r="Q19" s="14" t="n">
        <f aca="false">IF(OR(C19="",H19="",J19=""),"",ROUND((J19-H19)*P19*IF(D19="Short",-1,1),1))</f>
        <v>-15</v>
      </c>
      <c r="R19" s="14" t="n">
        <f aca="false">IF(OR(C19="",H19="",I19=""),"",ROUND(ABS(H19-I19)*P19,1))</f>
        <v>20</v>
      </c>
      <c r="S19" s="15" t="n">
        <f aca="false">IF(OR(R19="",G19="",K19=""),"",R19*K19*G19)</f>
        <v>300</v>
      </c>
      <c r="T19" s="15" t="n">
        <f aca="false">IF(OR(Q19="",G19="",K19=""),"",Q19*K19*G19)</f>
        <v>-225</v>
      </c>
      <c r="U19" s="15" t="n">
        <f aca="false">IF(T19="","",T19+N(L19)-N(M19))</f>
        <v>-235.5</v>
      </c>
      <c r="V19" s="16" t="n">
        <f aca="false">IF(OR(U19="",N(S19)=0),"",U19/S19)</f>
        <v>-0.785</v>
      </c>
      <c r="W19" s="13" t="n">
        <f aca="false">IF(U19="","",COUNT($U$7:U19))</f>
        <v>13</v>
      </c>
      <c r="X19" s="17" t="n">
        <f aca="false">IF(U19="","",DATE(YEAR(IF(B19="",A19,B19)),MONTH(IF(B19="",A19,B19)),1))</f>
        <v>46235</v>
      </c>
      <c r="Y19" s="15" t="n">
        <f aca="false">IF(U19="","",N($C$3)+SUM($U$7:U19))</f>
        <v>10653.25</v>
      </c>
      <c r="Z19" s="15" t="n">
        <f aca="false">IF(Y19="","",Y19-MAX(N($C$3),MAX($Y$7:Y19)))</f>
        <v>-324</v>
      </c>
      <c r="AA19" s="13" t="str">
        <f aca="false">IF(U19="","",IF(U19&gt;0,"Win",IF(U19&lt;0,"Loss","Scratch")))</f>
        <v>Loss</v>
      </c>
      <c r="AB19" s="18" t="n">
        <f aca="false">IF(W19="",NA(),W19)</f>
        <v>13</v>
      </c>
      <c r="AC19" s="19" t="n">
        <f aca="false">IF(W19="",NA(),Y19)</f>
        <v>10653.25</v>
      </c>
    </row>
    <row r="20" customFormat="false" ht="15" hidden="false" customHeight="false" outlineLevel="0" collapsed="false">
      <c r="A20" s="10" t="n">
        <v>46266</v>
      </c>
      <c r="B20" s="10" t="n">
        <v>46266</v>
      </c>
      <c r="C20" s="24" t="s">
        <v>116</v>
      </c>
      <c r="D20" s="24" t="s">
        <v>93</v>
      </c>
      <c r="E20" s="24" t="s">
        <v>89</v>
      </c>
      <c r="F20" s="24" t="s">
        <v>90</v>
      </c>
      <c r="G20" s="11" t="n">
        <v>1</v>
      </c>
      <c r="H20" s="12" t="n">
        <v>0.805</v>
      </c>
      <c r="I20" s="12" t="n">
        <v>0.807</v>
      </c>
      <c r="J20" s="12" t="n">
        <v>0.8015</v>
      </c>
      <c r="K20" s="5" t="n">
        <v>12.5</v>
      </c>
      <c r="L20" s="5" t="n">
        <v>0</v>
      </c>
      <c r="M20" s="5" t="n">
        <v>7</v>
      </c>
      <c r="N20" s="24" t="s">
        <v>91</v>
      </c>
      <c r="O20" s="7"/>
      <c r="P20" s="13" t="n">
        <f aca="false">IF(C20="","",IF(ISNUMBER(SEARCH("JPY",C20)),100,10000))</f>
        <v>10000</v>
      </c>
      <c r="Q20" s="14" t="n">
        <f aca="false">IF(OR(C20="",H20="",J20=""),"",ROUND((J20-H20)*P20*IF(D20="Short",-1,1),1))</f>
        <v>35</v>
      </c>
      <c r="R20" s="14" t="n">
        <f aca="false">IF(OR(C20="",H20="",I20=""),"",ROUND(ABS(H20-I20)*P20,1))</f>
        <v>20</v>
      </c>
      <c r="S20" s="15" t="n">
        <f aca="false">IF(OR(R20="",G20="",K20=""),"",R20*K20*G20)</f>
        <v>250</v>
      </c>
      <c r="T20" s="15" t="n">
        <f aca="false">IF(OR(Q20="",G20="",K20=""),"",Q20*K20*G20)</f>
        <v>437.5</v>
      </c>
      <c r="U20" s="15" t="n">
        <f aca="false">IF(T20="","",T20+N(L20)-N(M20))</f>
        <v>430.5</v>
      </c>
      <c r="V20" s="16" t="n">
        <f aca="false">IF(OR(U20="",N(S20)=0),"",U20/S20)</f>
        <v>1.722</v>
      </c>
      <c r="W20" s="13" t="n">
        <f aca="false">IF(U20="","",COUNT($U$7:U20))</f>
        <v>14</v>
      </c>
      <c r="X20" s="17" t="n">
        <f aca="false">IF(U20="","",DATE(YEAR(IF(B20="",A20,B20)),MONTH(IF(B20="",A20,B20)),1))</f>
        <v>46266</v>
      </c>
      <c r="Y20" s="15" t="n">
        <f aca="false">IF(U20="","",N($C$3)+SUM($U$7:U20))</f>
        <v>11083.75</v>
      </c>
      <c r="Z20" s="15" t="n">
        <f aca="false">IF(Y20="","",Y20-MAX(N($C$3),MAX($Y$7:Y20)))</f>
        <v>0</v>
      </c>
      <c r="AA20" s="13" t="str">
        <f aca="false">IF(U20="","",IF(U20&gt;0,"Win",IF(U20&lt;0,"Loss","Scratch")))</f>
        <v>Win</v>
      </c>
      <c r="AB20" s="18" t="n">
        <f aca="false">IF(W20="",NA(),W20)</f>
        <v>14</v>
      </c>
      <c r="AC20" s="19" t="n">
        <f aca="false">IF(W20="",NA(),Y20)</f>
        <v>11083.75</v>
      </c>
    </row>
    <row r="21" customFormat="false" ht="15" hidden="false" customHeight="false" outlineLevel="0" collapsed="false">
      <c r="A21" s="10" t="n">
        <v>46267</v>
      </c>
      <c r="B21" s="10" t="n">
        <v>46268</v>
      </c>
      <c r="C21" s="24" t="s">
        <v>99</v>
      </c>
      <c r="D21" s="24" t="s">
        <v>93</v>
      </c>
      <c r="E21" s="24" t="s">
        <v>94</v>
      </c>
      <c r="F21" s="24" t="s">
        <v>103</v>
      </c>
      <c r="G21" s="11" t="n">
        <v>0.7</v>
      </c>
      <c r="H21" s="12" t="n">
        <v>166</v>
      </c>
      <c r="I21" s="12" t="n">
        <v>166.35</v>
      </c>
      <c r="J21" s="12" t="n">
        <v>165.7</v>
      </c>
      <c r="K21" s="5" t="n">
        <v>6.5</v>
      </c>
      <c r="L21" s="5" t="n">
        <v>-2.3</v>
      </c>
      <c r="M21" s="5" t="n">
        <v>4.9</v>
      </c>
      <c r="N21" s="24" t="s">
        <v>91</v>
      </c>
      <c r="O21" s="7"/>
      <c r="P21" s="13" t="n">
        <f aca="false">IF(C21="","",IF(ISNUMBER(SEARCH("JPY",C21)),100,10000))</f>
        <v>100</v>
      </c>
      <c r="Q21" s="14" t="n">
        <f aca="false">IF(OR(C21="",H21="",J21=""),"",ROUND((J21-H21)*P21*IF(D21="Short",-1,1),1))</f>
        <v>30</v>
      </c>
      <c r="R21" s="14" t="n">
        <f aca="false">IF(OR(C21="",H21="",I21=""),"",ROUND(ABS(H21-I21)*P21,1))</f>
        <v>35</v>
      </c>
      <c r="S21" s="15" t="n">
        <f aca="false">IF(OR(R21="",G21="",K21=""),"",R21*K21*G21)</f>
        <v>159.25</v>
      </c>
      <c r="T21" s="15" t="n">
        <f aca="false">IF(OR(Q21="",G21="",K21=""),"",Q21*K21*G21)</f>
        <v>136.5</v>
      </c>
      <c r="U21" s="15" t="n">
        <f aca="false">IF(T21="","",T21+N(L21)-N(M21))</f>
        <v>129.3</v>
      </c>
      <c r="V21" s="16" t="n">
        <f aca="false">IF(OR(U21="",N(S21)=0),"",U21/S21)</f>
        <v>0.81193092621664</v>
      </c>
      <c r="W21" s="13" t="n">
        <f aca="false">IF(U21="","",COUNT($U$7:U21))</f>
        <v>15</v>
      </c>
      <c r="X21" s="17" t="n">
        <f aca="false">IF(U21="","",DATE(YEAR(IF(B21="",A21,B21)),MONTH(IF(B21="",A21,B21)),1))</f>
        <v>46266</v>
      </c>
      <c r="Y21" s="15" t="n">
        <f aca="false">IF(U21="","",N($C$3)+SUM($U$7:U21))</f>
        <v>11213.05</v>
      </c>
      <c r="Z21" s="15" t="n">
        <f aca="false">IF(Y21="","",Y21-MAX(N($C$3),MAX($Y$7:Y21)))</f>
        <v>0</v>
      </c>
      <c r="AA21" s="13" t="str">
        <f aca="false">IF(U21="","",IF(U21&gt;0,"Win",IF(U21&lt;0,"Loss","Scratch")))</f>
        <v>Win</v>
      </c>
      <c r="AB21" s="18" t="n">
        <f aca="false">IF(W21="",NA(),W21)</f>
        <v>15</v>
      </c>
      <c r="AC21" s="19" t="n">
        <f aca="false">IF(W21="",NA(),Y21)</f>
        <v>11213.05</v>
      </c>
    </row>
    <row r="22" customFormat="false" ht="15" hidden="false" customHeight="false" outlineLevel="0" collapsed="false">
      <c r="A22" s="10" t="n">
        <v>46269</v>
      </c>
      <c r="B22" s="10" t="n">
        <v>46269</v>
      </c>
      <c r="C22" s="24" t="s">
        <v>96</v>
      </c>
      <c r="D22" s="24" t="s">
        <v>88</v>
      </c>
      <c r="E22" s="24" t="s">
        <v>97</v>
      </c>
      <c r="F22" s="24" t="s">
        <v>90</v>
      </c>
      <c r="G22" s="11" t="n">
        <v>1</v>
      </c>
      <c r="H22" s="12" t="n">
        <v>1.283</v>
      </c>
      <c r="I22" s="12" t="n">
        <v>1.2805</v>
      </c>
      <c r="J22" s="12" t="n">
        <v>1.2805</v>
      </c>
      <c r="K22" s="5" t="n">
        <v>10</v>
      </c>
      <c r="L22" s="5" t="n">
        <v>0</v>
      </c>
      <c r="M22" s="5" t="n">
        <v>7</v>
      </c>
      <c r="N22" s="24" t="s">
        <v>98</v>
      </c>
      <c r="O22" s="7"/>
      <c r="P22" s="13" t="n">
        <f aca="false">IF(C22="","",IF(ISNUMBER(SEARCH("JPY",C22)),100,10000))</f>
        <v>10000</v>
      </c>
      <c r="Q22" s="14" t="n">
        <f aca="false">IF(OR(C22="",H22="",J22=""),"",ROUND((J22-H22)*P22*IF(D22="Short",-1,1),1))</f>
        <v>-25</v>
      </c>
      <c r="R22" s="14" t="n">
        <f aca="false">IF(OR(C22="",H22="",I22=""),"",ROUND(ABS(H22-I22)*P22,1))</f>
        <v>25</v>
      </c>
      <c r="S22" s="15" t="n">
        <f aca="false">IF(OR(R22="",G22="",K22=""),"",R22*K22*G22)</f>
        <v>250</v>
      </c>
      <c r="T22" s="15" t="n">
        <f aca="false">IF(OR(Q22="",G22="",K22=""),"",Q22*K22*G22)</f>
        <v>-250</v>
      </c>
      <c r="U22" s="15" t="n">
        <f aca="false">IF(T22="","",T22+N(L22)-N(M22))</f>
        <v>-257</v>
      </c>
      <c r="V22" s="16" t="n">
        <f aca="false">IF(OR(U22="",N(S22)=0),"",U22/S22)</f>
        <v>-1.028</v>
      </c>
      <c r="W22" s="13" t="n">
        <f aca="false">IF(U22="","",COUNT($U$7:U22))</f>
        <v>16</v>
      </c>
      <c r="X22" s="17" t="n">
        <f aca="false">IF(U22="","",DATE(YEAR(IF(B22="",A22,B22)),MONTH(IF(B22="",A22,B22)),1))</f>
        <v>46266</v>
      </c>
      <c r="Y22" s="15" t="n">
        <f aca="false">IF(U22="","",N($C$3)+SUM($U$7:U22))</f>
        <v>10956.05</v>
      </c>
      <c r="Z22" s="15" t="n">
        <f aca="false">IF(Y22="","",Y22-MAX(N($C$3),MAX($Y$7:Y22)))</f>
        <v>-257</v>
      </c>
      <c r="AA22" s="13" t="str">
        <f aca="false">IF(U22="","",IF(U22&gt;0,"Win",IF(U22&lt;0,"Loss","Scratch")))</f>
        <v>Loss</v>
      </c>
      <c r="AB22" s="18" t="n">
        <f aca="false">IF(W22="",NA(),W22)</f>
        <v>16</v>
      </c>
      <c r="AC22" s="19" t="n">
        <f aca="false">IF(W22="",NA(),Y22)</f>
        <v>10956.05</v>
      </c>
    </row>
    <row r="23" customFormat="false" ht="15" hidden="false" customHeight="false" outlineLevel="0" collapsed="false">
      <c r="A23" s="10" t="n">
        <v>46269</v>
      </c>
      <c r="B23" s="10" t="n">
        <v>46269</v>
      </c>
      <c r="C23" s="24" t="s">
        <v>96</v>
      </c>
      <c r="D23" s="24" t="s">
        <v>88</v>
      </c>
      <c r="E23" s="24" t="s">
        <v>97</v>
      </c>
      <c r="F23" s="24" t="s">
        <v>90</v>
      </c>
      <c r="G23" s="11" t="n">
        <v>1</v>
      </c>
      <c r="H23" s="12" t="n">
        <v>1.281</v>
      </c>
      <c r="I23" s="12" t="n">
        <v>1.2785</v>
      </c>
      <c r="J23" s="12" t="n">
        <v>1.2785</v>
      </c>
      <c r="K23" s="5" t="n">
        <v>10</v>
      </c>
      <c r="L23" s="5" t="n">
        <v>0</v>
      </c>
      <c r="M23" s="5" t="n">
        <v>7</v>
      </c>
      <c r="N23" s="24" t="s">
        <v>117</v>
      </c>
      <c r="O23" s="7" t="s">
        <v>118</v>
      </c>
      <c r="P23" s="13" t="n">
        <f aca="false">IF(C23="","",IF(ISNUMBER(SEARCH("JPY",C23)),100,10000))</f>
        <v>10000</v>
      </c>
      <c r="Q23" s="14" t="n">
        <f aca="false">IF(OR(C23="",H23="",J23=""),"",ROUND((J23-H23)*P23*IF(D23="Short",-1,1),1))</f>
        <v>-25</v>
      </c>
      <c r="R23" s="14" t="n">
        <f aca="false">IF(OR(C23="",H23="",I23=""),"",ROUND(ABS(H23-I23)*P23,1))</f>
        <v>25</v>
      </c>
      <c r="S23" s="15" t="n">
        <f aca="false">IF(OR(R23="",G23="",K23=""),"",R23*K23*G23)</f>
        <v>250</v>
      </c>
      <c r="T23" s="15" t="n">
        <f aca="false">IF(OR(Q23="",G23="",K23=""),"",Q23*K23*G23)</f>
        <v>-250</v>
      </c>
      <c r="U23" s="15" t="n">
        <f aca="false">IF(T23="","",T23+N(L23)-N(M23))</f>
        <v>-257</v>
      </c>
      <c r="V23" s="16" t="n">
        <f aca="false">IF(OR(U23="",N(S23)=0),"",U23/S23)</f>
        <v>-1.028</v>
      </c>
      <c r="W23" s="13" t="n">
        <f aca="false">IF(U23="","",COUNT($U$7:U23))</f>
        <v>17</v>
      </c>
      <c r="X23" s="17" t="n">
        <f aca="false">IF(U23="","",DATE(YEAR(IF(B23="",A23,B23)),MONTH(IF(B23="",A23,B23)),1))</f>
        <v>46266</v>
      </c>
      <c r="Y23" s="15" t="n">
        <f aca="false">IF(U23="","",N($C$3)+SUM($U$7:U23))</f>
        <v>10699.05</v>
      </c>
      <c r="Z23" s="15" t="n">
        <f aca="false">IF(Y23="","",Y23-MAX(N($C$3),MAX($Y$7:Y23)))</f>
        <v>-514</v>
      </c>
      <c r="AA23" s="13" t="str">
        <f aca="false">IF(U23="","",IF(U23&gt;0,"Win",IF(U23&lt;0,"Loss","Scratch")))</f>
        <v>Loss</v>
      </c>
      <c r="AB23" s="18" t="n">
        <f aca="false">IF(W23="",NA(),W23)</f>
        <v>17</v>
      </c>
      <c r="AC23" s="19" t="n">
        <f aca="false">IF(W23="",NA(),Y23)</f>
        <v>10699.05</v>
      </c>
    </row>
    <row r="24" customFormat="false" ht="15" hidden="false" customHeight="false" outlineLevel="0" collapsed="false">
      <c r="A24" s="10" t="n">
        <v>46273</v>
      </c>
      <c r="B24" s="10" t="n">
        <v>46273</v>
      </c>
      <c r="C24" s="24" t="s">
        <v>87</v>
      </c>
      <c r="D24" s="24" t="s">
        <v>88</v>
      </c>
      <c r="E24" s="24" t="s">
        <v>89</v>
      </c>
      <c r="F24" s="24" t="s">
        <v>100</v>
      </c>
      <c r="G24" s="11" t="n">
        <v>1</v>
      </c>
      <c r="H24" s="12" t="n">
        <v>1.09</v>
      </c>
      <c r="I24" s="12" t="n">
        <v>1.088</v>
      </c>
      <c r="J24" s="12" t="n">
        <v>1.094</v>
      </c>
      <c r="K24" s="5" t="n">
        <v>10</v>
      </c>
      <c r="L24" s="5" t="n">
        <v>0</v>
      </c>
      <c r="M24" s="5" t="n">
        <v>7</v>
      </c>
      <c r="N24" s="24" t="s">
        <v>91</v>
      </c>
      <c r="O24" s="7"/>
      <c r="P24" s="13" t="n">
        <f aca="false">IF(C24="","",IF(ISNUMBER(SEARCH("JPY",C24)),100,10000))</f>
        <v>10000</v>
      </c>
      <c r="Q24" s="14" t="n">
        <f aca="false">IF(OR(C24="",H24="",J24=""),"",ROUND((J24-H24)*P24*IF(D24="Short",-1,1),1))</f>
        <v>40</v>
      </c>
      <c r="R24" s="14" t="n">
        <f aca="false">IF(OR(C24="",H24="",I24=""),"",ROUND(ABS(H24-I24)*P24,1))</f>
        <v>20</v>
      </c>
      <c r="S24" s="15" t="n">
        <f aca="false">IF(OR(R24="",G24="",K24=""),"",R24*K24*G24)</f>
        <v>200</v>
      </c>
      <c r="T24" s="15" t="n">
        <f aca="false">IF(OR(Q24="",G24="",K24=""),"",Q24*K24*G24)</f>
        <v>400</v>
      </c>
      <c r="U24" s="15" t="n">
        <f aca="false">IF(T24="","",T24+N(L24)-N(M24))</f>
        <v>393</v>
      </c>
      <c r="V24" s="16" t="n">
        <f aca="false">IF(OR(U24="",N(S24)=0),"",U24/S24)</f>
        <v>1.965</v>
      </c>
      <c r="W24" s="13" t="n">
        <f aca="false">IF(U24="","",COUNT($U$7:U24))</f>
        <v>18</v>
      </c>
      <c r="X24" s="17" t="n">
        <f aca="false">IF(U24="","",DATE(YEAR(IF(B24="",A24,B24)),MONTH(IF(B24="",A24,B24)),1))</f>
        <v>46266</v>
      </c>
      <c r="Y24" s="15" t="n">
        <f aca="false">IF(U24="","",N($C$3)+SUM($U$7:U24))</f>
        <v>11092.05</v>
      </c>
      <c r="Z24" s="15" t="n">
        <f aca="false">IF(Y24="","",Y24-MAX(N($C$3),MAX($Y$7:Y24)))</f>
        <v>-121</v>
      </c>
      <c r="AA24" s="13" t="str">
        <f aca="false">IF(U24="","",IF(U24&gt;0,"Win",IF(U24&lt;0,"Loss","Scratch")))</f>
        <v>Win</v>
      </c>
      <c r="AB24" s="18" t="n">
        <f aca="false">IF(W24="",NA(),W24)</f>
        <v>18</v>
      </c>
      <c r="AC24" s="19" t="n">
        <f aca="false">IF(W24="",NA(),Y24)</f>
        <v>11092.05</v>
      </c>
    </row>
    <row r="25" customFormat="false" ht="15" hidden="false" customHeight="false" outlineLevel="0" collapsed="false">
      <c r="A25" s="10" t="n">
        <v>46274</v>
      </c>
      <c r="B25" s="10" t="n">
        <v>46276</v>
      </c>
      <c r="C25" s="24" t="s">
        <v>92</v>
      </c>
      <c r="D25" s="24" t="s">
        <v>88</v>
      </c>
      <c r="E25" s="24" t="s">
        <v>94</v>
      </c>
      <c r="F25" s="24" t="s">
        <v>100</v>
      </c>
      <c r="G25" s="11" t="n">
        <v>0.8</v>
      </c>
      <c r="H25" s="12" t="n">
        <v>155</v>
      </c>
      <c r="I25" s="12" t="n">
        <v>154.6</v>
      </c>
      <c r="J25" s="12" t="n">
        <v>155.55</v>
      </c>
      <c r="K25" s="5" t="n">
        <v>6.5</v>
      </c>
      <c r="L25" s="5" t="n">
        <v>6.4</v>
      </c>
      <c r="M25" s="5" t="n">
        <v>5.6</v>
      </c>
      <c r="N25" s="24" t="s">
        <v>91</v>
      </c>
      <c r="O25" s="7"/>
      <c r="P25" s="13" t="n">
        <f aca="false">IF(C25="","",IF(ISNUMBER(SEARCH("JPY",C25)),100,10000))</f>
        <v>100</v>
      </c>
      <c r="Q25" s="14" t="n">
        <f aca="false">IF(OR(C25="",H25="",J25=""),"",ROUND((J25-H25)*P25*IF(D25="Short",-1,1),1))</f>
        <v>55</v>
      </c>
      <c r="R25" s="14" t="n">
        <f aca="false">IF(OR(C25="",H25="",I25=""),"",ROUND(ABS(H25-I25)*P25,1))</f>
        <v>40</v>
      </c>
      <c r="S25" s="15" t="n">
        <f aca="false">IF(OR(R25="",G25="",K25=""),"",R25*K25*G25)</f>
        <v>208</v>
      </c>
      <c r="T25" s="15" t="n">
        <f aca="false">IF(OR(Q25="",G25="",K25=""),"",Q25*K25*G25)</f>
        <v>286</v>
      </c>
      <c r="U25" s="15" t="n">
        <f aca="false">IF(T25="","",T25+N(L25)-N(M25))</f>
        <v>286.8</v>
      </c>
      <c r="V25" s="16" t="n">
        <f aca="false">IF(OR(U25="",N(S25)=0),"",U25/S25)</f>
        <v>1.37884615384615</v>
      </c>
      <c r="W25" s="13" t="n">
        <f aca="false">IF(U25="","",COUNT($U$7:U25))</f>
        <v>19</v>
      </c>
      <c r="X25" s="17" t="n">
        <f aca="false">IF(U25="","",DATE(YEAR(IF(B25="",A25,B25)),MONTH(IF(B25="",A25,B25)),1))</f>
        <v>46266</v>
      </c>
      <c r="Y25" s="15" t="n">
        <f aca="false">IF(U25="","",N($C$3)+SUM($U$7:U25))</f>
        <v>11378.85</v>
      </c>
      <c r="Z25" s="15" t="n">
        <f aca="false">IF(Y25="","",Y25-MAX(N($C$3),MAX($Y$7:Y25)))</f>
        <v>0</v>
      </c>
      <c r="AA25" s="13" t="str">
        <f aca="false">IF(U25="","",IF(U25&gt;0,"Win",IF(U25&lt;0,"Loss","Scratch")))</f>
        <v>Win</v>
      </c>
      <c r="AB25" s="18" t="n">
        <f aca="false">IF(W25="",NA(),W25)</f>
        <v>19</v>
      </c>
      <c r="AC25" s="19" t="n">
        <f aca="false">IF(W25="",NA(),Y25)</f>
        <v>11378.85</v>
      </c>
    </row>
    <row r="26" customFormat="false" ht="15" hidden="false" customHeight="false" outlineLevel="0" collapsed="false">
      <c r="A26" s="10" t="n">
        <v>46279</v>
      </c>
      <c r="B26" s="10" t="n">
        <v>46279</v>
      </c>
      <c r="C26" s="24" t="s">
        <v>101</v>
      </c>
      <c r="D26" s="24" t="s">
        <v>88</v>
      </c>
      <c r="E26" s="24" t="s">
        <v>102</v>
      </c>
      <c r="F26" s="24" t="s">
        <v>90</v>
      </c>
      <c r="G26" s="11" t="n">
        <v>1</v>
      </c>
      <c r="H26" s="12" t="n">
        <v>0.665</v>
      </c>
      <c r="I26" s="12" t="n">
        <v>0.663</v>
      </c>
      <c r="J26" s="12" t="n">
        <v>0.663</v>
      </c>
      <c r="K26" s="5" t="n">
        <v>10</v>
      </c>
      <c r="L26" s="5" t="n">
        <v>0</v>
      </c>
      <c r="M26" s="5" t="n">
        <v>7</v>
      </c>
      <c r="N26" s="24" t="s">
        <v>91</v>
      </c>
      <c r="O26" s="7"/>
      <c r="P26" s="13" t="n">
        <f aca="false">IF(C26="","",IF(ISNUMBER(SEARCH("JPY",C26)),100,10000))</f>
        <v>10000</v>
      </c>
      <c r="Q26" s="14" t="n">
        <f aca="false">IF(OR(C26="",H26="",J26=""),"",ROUND((J26-H26)*P26*IF(D26="Short",-1,1),1))</f>
        <v>-20</v>
      </c>
      <c r="R26" s="14" t="n">
        <f aca="false">IF(OR(C26="",H26="",I26=""),"",ROUND(ABS(H26-I26)*P26,1))</f>
        <v>20</v>
      </c>
      <c r="S26" s="15" t="n">
        <f aca="false">IF(OR(R26="",G26="",K26=""),"",R26*K26*G26)</f>
        <v>200</v>
      </c>
      <c r="T26" s="15" t="n">
        <f aca="false">IF(OR(Q26="",G26="",K26=""),"",Q26*K26*G26)</f>
        <v>-200</v>
      </c>
      <c r="U26" s="15" t="n">
        <f aca="false">IF(T26="","",T26+N(L26)-N(M26))</f>
        <v>-207</v>
      </c>
      <c r="V26" s="16" t="n">
        <f aca="false">IF(OR(U26="",N(S26)=0),"",U26/S26)</f>
        <v>-1.035</v>
      </c>
      <c r="W26" s="13" t="n">
        <f aca="false">IF(U26="","",COUNT($U$7:U26))</f>
        <v>20</v>
      </c>
      <c r="X26" s="17" t="n">
        <f aca="false">IF(U26="","",DATE(YEAR(IF(B26="",A26,B26)),MONTH(IF(B26="",A26,B26)),1))</f>
        <v>46266</v>
      </c>
      <c r="Y26" s="15" t="n">
        <f aca="false">IF(U26="","",N($C$3)+SUM($U$7:U26))</f>
        <v>11171.85</v>
      </c>
      <c r="Z26" s="15" t="n">
        <f aca="false">IF(Y26="","",Y26-MAX(N($C$3),MAX($Y$7:Y26)))</f>
        <v>-207</v>
      </c>
      <c r="AA26" s="13" t="str">
        <f aca="false">IF(U26="","",IF(U26&gt;0,"Win",IF(U26&lt;0,"Loss","Scratch")))</f>
        <v>Loss</v>
      </c>
      <c r="AB26" s="18" t="n">
        <f aca="false">IF(W26="",NA(),W26)</f>
        <v>20</v>
      </c>
      <c r="AC26" s="19" t="n">
        <f aca="false">IF(W26="",NA(),Y26)</f>
        <v>11171.85</v>
      </c>
    </row>
    <row r="27" customFormat="false" ht="15" hidden="false" customHeight="false" outlineLevel="0" collapsed="false">
      <c r="A27" s="10" t="n">
        <v>46281</v>
      </c>
      <c r="B27" s="10" t="n">
        <v>46281</v>
      </c>
      <c r="C27" s="24" t="s">
        <v>110</v>
      </c>
      <c r="D27" s="24" t="s">
        <v>88</v>
      </c>
      <c r="E27" s="24" t="s">
        <v>89</v>
      </c>
      <c r="F27" s="24" t="s">
        <v>95</v>
      </c>
      <c r="G27" s="11" t="n">
        <v>1</v>
      </c>
      <c r="H27" s="12" t="n">
        <v>0.852</v>
      </c>
      <c r="I27" s="12" t="n">
        <v>0.8505</v>
      </c>
      <c r="J27" s="12" t="n">
        <v>0.8538</v>
      </c>
      <c r="K27" s="5" t="n">
        <v>13</v>
      </c>
      <c r="L27" s="5" t="n">
        <v>0</v>
      </c>
      <c r="M27" s="5" t="n">
        <v>7</v>
      </c>
      <c r="N27" s="24" t="s">
        <v>91</v>
      </c>
      <c r="O27" s="7"/>
      <c r="P27" s="13" t="n">
        <f aca="false">IF(C27="","",IF(ISNUMBER(SEARCH("JPY",C27)),100,10000))</f>
        <v>10000</v>
      </c>
      <c r="Q27" s="14" t="n">
        <f aca="false">IF(OR(C27="",H27="",J27=""),"",ROUND((J27-H27)*P27*IF(D27="Short",-1,1),1))</f>
        <v>18</v>
      </c>
      <c r="R27" s="14" t="n">
        <f aca="false">IF(OR(C27="",H27="",I27=""),"",ROUND(ABS(H27-I27)*P27,1))</f>
        <v>15</v>
      </c>
      <c r="S27" s="15" t="n">
        <f aca="false">IF(OR(R27="",G27="",K27=""),"",R27*K27*G27)</f>
        <v>195</v>
      </c>
      <c r="T27" s="15" t="n">
        <f aca="false">IF(OR(Q27="",G27="",K27=""),"",Q27*K27*G27)</f>
        <v>234</v>
      </c>
      <c r="U27" s="15" t="n">
        <f aca="false">IF(T27="","",T27+N(L27)-N(M27))</f>
        <v>227</v>
      </c>
      <c r="V27" s="16" t="n">
        <f aca="false">IF(OR(U27="",N(S27)=0),"",U27/S27)</f>
        <v>1.16410256410256</v>
      </c>
      <c r="W27" s="13" t="n">
        <f aca="false">IF(U27="","",COUNT($U$7:U27))</f>
        <v>21</v>
      </c>
      <c r="X27" s="17" t="n">
        <f aca="false">IF(U27="","",DATE(YEAR(IF(B27="",A27,B27)),MONTH(IF(B27="",A27,B27)),1))</f>
        <v>46266</v>
      </c>
      <c r="Y27" s="15" t="n">
        <f aca="false">IF(U27="","",N($C$3)+SUM($U$7:U27))</f>
        <v>11398.85</v>
      </c>
      <c r="Z27" s="15" t="n">
        <f aca="false">IF(Y27="","",Y27-MAX(N($C$3),MAX($Y$7:Y27)))</f>
        <v>0</v>
      </c>
      <c r="AA27" s="13" t="str">
        <f aca="false">IF(U27="","",IF(U27&gt;0,"Win",IF(U27&lt;0,"Loss","Scratch")))</f>
        <v>Win</v>
      </c>
      <c r="AB27" s="18" t="n">
        <f aca="false">IF(W27="",NA(),W27)</f>
        <v>21</v>
      </c>
      <c r="AC27" s="19" t="n">
        <f aca="false">IF(W27="",NA(),Y27)</f>
        <v>11398.85</v>
      </c>
    </row>
    <row r="28" customFormat="false" ht="15" hidden="false" customHeight="false" outlineLevel="0" collapsed="false">
      <c r="A28" s="10" t="n">
        <v>46283</v>
      </c>
      <c r="B28" s="10" t="n">
        <v>46283</v>
      </c>
      <c r="C28" s="24" t="s">
        <v>104</v>
      </c>
      <c r="D28" s="24" t="s">
        <v>93</v>
      </c>
      <c r="E28" s="24" t="s">
        <v>97</v>
      </c>
      <c r="F28" s="24" t="s">
        <v>103</v>
      </c>
      <c r="G28" s="11" t="n">
        <v>1</v>
      </c>
      <c r="H28" s="12" t="n">
        <v>1.382</v>
      </c>
      <c r="I28" s="12" t="n">
        <v>1.3845</v>
      </c>
      <c r="J28" s="12" t="n">
        <v>1.38</v>
      </c>
      <c r="K28" s="5" t="n">
        <v>7.3</v>
      </c>
      <c r="L28" s="5" t="n">
        <v>0</v>
      </c>
      <c r="M28" s="5" t="n">
        <v>7</v>
      </c>
      <c r="N28" s="24" t="s">
        <v>119</v>
      </c>
      <c r="O28" s="7"/>
      <c r="P28" s="13" t="n">
        <f aca="false">IF(C28="","",IF(ISNUMBER(SEARCH("JPY",C28)),100,10000))</f>
        <v>10000</v>
      </c>
      <c r="Q28" s="14" t="n">
        <f aca="false">IF(OR(C28="",H28="",J28=""),"",ROUND((J28-H28)*P28*IF(D28="Short",-1,1),1))</f>
        <v>20</v>
      </c>
      <c r="R28" s="14" t="n">
        <f aca="false">IF(OR(C28="",H28="",I28=""),"",ROUND(ABS(H28-I28)*P28,1))</f>
        <v>25</v>
      </c>
      <c r="S28" s="15" t="n">
        <f aca="false">IF(OR(R28="",G28="",K28=""),"",R28*K28*G28)</f>
        <v>182.5</v>
      </c>
      <c r="T28" s="15" t="n">
        <f aca="false">IF(OR(Q28="",G28="",K28=""),"",Q28*K28*G28)</f>
        <v>146</v>
      </c>
      <c r="U28" s="15" t="n">
        <f aca="false">IF(T28="","",T28+N(L28)-N(M28))</f>
        <v>139</v>
      </c>
      <c r="V28" s="16" t="n">
        <f aca="false">IF(OR(U28="",N(S28)=0),"",U28/S28)</f>
        <v>0.761643835616438</v>
      </c>
      <c r="W28" s="13" t="n">
        <f aca="false">IF(U28="","",COUNT($U$7:U28))</f>
        <v>22</v>
      </c>
      <c r="X28" s="17" t="n">
        <f aca="false">IF(U28="","",DATE(YEAR(IF(B28="",A28,B28)),MONTH(IF(B28="",A28,B28)),1))</f>
        <v>46266</v>
      </c>
      <c r="Y28" s="15" t="n">
        <f aca="false">IF(U28="","",N($C$3)+SUM($U$7:U28))</f>
        <v>11537.85</v>
      </c>
      <c r="Z28" s="15" t="n">
        <f aca="false">IF(Y28="","",Y28-MAX(N($C$3),MAX($Y$7:Y28)))</f>
        <v>0</v>
      </c>
      <c r="AA28" s="13" t="str">
        <f aca="false">IF(U28="","",IF(U28&gt;0,"Win",IF(U28&lt;0,"Loss","Scratch")))</f>
        <v>Win</v>
      </c>
      <c r="AB28" s="18" t="n">
        <f aca="false">IF(W28="",NA(),W28)</f>
        <v>22</v>
      </c>
      <c r="AC28" s="19" t="n">
        <f aca="false">IF(W28="",NA(),Y28)</f>
        <v>11537.85</v>
      </c>
    </row>
    <row r="29" customFormat="false" ht="15" hidden="false" customHeight="false" outlineLevel="0" collapsed="false">
      <c r="A29" s="10" t="n">
        <v>46287</v>
      </c>
      <c r="B29" s="10" t="n">
        <v>46288</v>
      </c>
      <c r="C29" s="24" t="s">
        <v>107</v>
      </c>
      <c r="D29" s="24" t="s">
        <v>93</v>
      </c>
      <c r="E29" s="24" t="s">
        <v>89</v>
      </c>
      <c r="F29" s="24" t="s">
        <v>111</v>
      </c>
      <c r="G29" s="11" t="n">
        <v>0.5</v>
      </c>
      <c r="H29" s="12" t="n">
        <v>196.8</v>
      </c>
      <c r="I29" s="12" t="n">
        <v>197.3</v>
      </c>
      <c r="J29" s="12" t="n">
        <v>196.1</v>
      </c>
      <c r="K29" s="5" t="n">
        <v>6.5</v>
      </c>
      <c r="L29" s="5" t="n">
        <v>-3</v>
      </c>
      <c r="M29" s="5" t="n">
        <v>3.5</v>
      </c>
      <c r="N29" s="24" t="s">
        <v>91</v>
      </c>
      <c r="O29" s="7"/>
      <c r="P29" s="13" t="n">
        <f aca="false">IF(C29="","",IF(ISNUMBER(SEARCH("JPY",C29)),100,10000))</f>
        <v>100</v>
      </c>
      <c r="Q29" s="14" t="n">
        <f aca="false">IF(OR(C29="",H29="",J29=""),"",ROUND((J29-H29)*P29*IF(D29="Short",-1,1),1))</f>
        <v>70</v>
      </c>
      <c r="R29" s="14" t="n">
        <f aca="false">IF(OR(C29="",H29="",I29=""),"",ROUND(ABS(H29-I29)*P29,1))</f>
        <v>50</v>
      </c>
      <c r="S29" s="15" t="n">
        <f aca="false">IF(OR(R29="",G29="",K29=""),"",R29*K29*G29)</f>
        <v>162.5</v>
      </c>
      <c r="T29" s="15" t="n">
        <f aca="false">IF(OR(Q29="",G29="",K29=""),"",Q29*K29*G29)</f>
        <v>227.5</v>
      </c>
      <c r="U29" s="15" t="n">
        <f aca="false">IF(T29="","",T29+N(L29)-N(M29))</f>
        <v>221</v>
      </c>
      <c r="V29" s="16" t="n">
        <f aca="false">IF(OR(U29="",N(S29)=0),"",U29/S29)</f>
        <v>1.36</v>
      </c>
      <c r="W29" s="13" t="n">
        <f aca="false">IF(U29="","",COUNT($U$7:U29))</f>
        <v>23</v>
      </c>
      <c r="X29" s="17" t="n">
        <f aca="false">IF(U29="","",DATE(YEAR(IF(B29="",A29,B29)),MONTH(IF(B29="",A29,B29)),1))</f>
        <v>46266</v>
      </c>
      <c r="Y29" s="15" t="n">
        <f aca="false">IF(U29="","",N($C$3)+SUM($U$7:U29))</f>
        <v>11758.85</v>
      </c>
      <c r="Z29" s="15" t="n">
        <f aca="false">IF(Y29="","",Y29-MAX(N($C$3),MAX($Y$7:Y29)))</f>
        <v>0</v>
      </c>
      <c r="AA29" s="13" t="str">
        <f aca="false">IF(U29="","",IF(U29&gt;0,"Win",IF(U29&lt;0,"Loss","Scratch")))</f>
        <v>Win</v>
      </c>
      <c r="AB29" s="18" t="n">
        <f aca="false">IF(W29="",NA(),W29)</f>
        <v>23</v>
      </c>
      <c r="AC29" s="19" t="n">
        <f aca="false">IF(W29="",NA(),Y29)</f>
        <v>11758.85</v>
      </c>
    </row>
    <row r="30" customFormat="false" ht="15" hidden="false" customHeight="false" outlineLevel="0" collapsed="false">
      <c r="A30" s="10" t="n">
        <v>46290</v>
      </c>
      <c r="B30" s="10" t="n">
        <v>46290</v>
      </c>
      <c r="C30" s="24" t="s">
        <v>87</v>
      </c>
      <c r="D30" s="24" t="s">
        <v>93</v>
      </c>
      <c r="E30" s="24" t="s">
        <v>97</v>
      </c>
      <c r="F30" s="24" t="s">
        <v>105</v>
      </c>
      <c r="G30" s="11" t="n">
        <v>1</v>
      </c>
      <c r="H30" s="12" t="n">
        <v>1.095</v>
      </c>
      <c r="I30" s="12" t="n">
        <v>1.097</v>
      </c>
      <c r="J30" s="12" t="n">
        <v>1.097</v>
      </c>
      <c r="K30" s="5" t="n">
        <v>10</v>
      </c>
      <c r="L30" s="5" t="n">
        <v>0</v>
      </c>
      <c r="M30" s="5" t="n">
        <v>7</v>
      </c>
      <c r="N30" s="24" t="s">
        <v>106</v>
      </c>
      <c r="O30" s="7"/>
      <c r="P30" s="13" t="n">
        <f aca="false">IF(C30="","",IF(ISNUMBER(SEARCH("JPY",C30)),100,10000))</f>
        <v>10000</v>
      </c>
      <c r="Q30" s="14" t="n">
        <f aca="false">IF(OR(C30="",H30="",J30=""),"",ROUND((J30-H30)*P30*IF(D30="Short",-1,1),1))</f>
        <v>-20</v>
      </c>
      <c r="R30" s="14" t="n">
        <f aca="false">IF(OR(C30="",H30="",I30=""),"",ROUND(ABS(H30-I30)*P30,1))</f>
        <v>20</v>
      </c>
      <c r="S30" s="15" t="n">
        <f aca="false">IF(OR(R30="",G30="",K30=""),"",R30*K30*G30)</f>
        <v>200</v>
      </c>
      <c r="T30" s="15" t="n">
        <f aca="false">IF(OR(Q30="",G30="",K30=""),"",Q30*K30*G30)</f>
        <v>-200</v>
      </c>
      <c r="U30" s="15" t="n">
        <f aca="false">IF(T30="","",T30+N(L30)-N(M30))</f>
        <v>-207</v>
      </c>
      <c r="V30" s="16" t="n">
        <f aca="false">IF(OR(U30="",N(S30)=0),"",U30/S30)</f>
        <v>-1.035</v>
      </c>
      <c r="W30" s="13" t="n">
        <f aca="false">IF(U30="","",COUNT($U$7:U30))</f>
        <v>24</v>
      </c>
      <c r="X30" s="17" t="n">
        <f aca="false">IF(U30="","",DATE(YEAR(IF(B30="",A30,B30)),MONTH(IF(B30="",A30,B30)),1))</f>
        <v>46266</v>
      </c>
      <c r="Y30" s="15" t="n">
        <f aca="false">IF(U30="","",N($C$3)+SUM($U$7:U30))</f>
        <v>11551.85</v>
      </c>
      <c r="Z30" s="15" t="n">
        <f aca="false">IF(Y30="","",Y30-MAX(N($C$3),MAX($Y$7:Y30)))</f>
        <v>-207</v>
      </c>
      <c r="AA30" s="13" t="str">
        <f aca="false">IF(U30="","",IF(U30&gt;0,"Win",IF(U30&lt;0,"Loss","Scratch")))</f>
        <v>Loss</v>
      </c>
      <c r="AB30" s="18" t="n">
        <f aca="false">IF(W30="",NA(),W30)</f>
        <v>24</v>
      </c>
      <c r="AC30" s="19" t="n">
        <f aca="false">IF(W30="",NA(),Y30)</f>
        <v>11551.85</v>
      </c>
    </row>
    <row r="31" customFormat="false" ht="15" hidden="false" customHeight="false" outlineLevel="0" collapsed="false">
      <c r="A31" s="10" t="n">
        <v>46296</v>
      </c>
      <c r="B31" s="10" t="n">
        <v>46296</v>
      </c>
      <c r="C31" s="24" t="s">
        <v>92</v>
      </c>
      <c r="D31" s="24" t="s">
        <v>93</v>
      </c>
      <c r="E31" s="24" t="s">
        <v>94</v>
      </c>
      <c r="F31" s="24" t="s">
        <v>103</v>
      </c>
      <c r="G31" s="11" t="n">
        <v>1</v>
      </c>
      <c r="H31" s="12" t="n">
        <v>156.2</v>
      </c>
      <c r="I31" s="12" t="n">
        <v>156.5</v>
      </c>
      <c r="J31" s="12" t="n">
        <v>156.5</v>
      </c>
      <c r="K31" s="5" t="n">
        <v>6.5</v>
      </c>
      <c r="L31" s="5" t="n">
        <v>0</v>
      </c>
      <c r="M31" s="5" t="n">
        <v>7</v>
      </c>
      <c r="N31" s="24" t="s">
        <v>91</v>
      </c>
      <c r="O31" s="7"/>
      <c r="P31" s="13" t="n">
        <f aca="false">IF(C31="","",IF(ISNUMBER(SEARCH("JPY",C31)),100,10000))</f>
        <v>100</v>
      </c>
      <c r="Q31" s="14" t="n">
        <f aca="false">IF(OR(C31="",H31="",J31=""),"",ROUND((J31-H31)*P31*IF(D31="Short",-1,1),1))</f>
        <v>-30</v>
      </c>
      <c r="R31" s="14" t="n">
        <f aca="false">IF(OR(C31="",H31="",I31=""),"",ROUND(ABS(H31-I31)*P31,1))</f>
        <v>30</v>
      </c>
      <c r="S31" s="15" t="n">
        <f aca="false">IF(OR(R31="",G31="",K31=""),"",R31*K31*G31)</f>
        <v>195</v>
      </c>
      <c r="T31" s="15" t="n">
        <f aca="false">IF(OR(Q31="",G31="",K31=""),"",Q31*K31*G31)</f>
        <v>-195</v>
      </c>
      <c r="U31" s="15" t="n">
        <f aca="false">IF(T31="","",T31+N(L31)-N(M31))</f>
        <v>-202</v>
      </c>
      <c r="V31" s="16" t="n">
        <f aca="false">IF(OR(U31="",N(S31)=0),"",U31/S31)</f>
        <v>-1.03589743589744</v>
      </c>
      <c r="W31" s="13" t="n">
        <f aca="false">IF(U31="","",COUNT($U$7:U31))</f>
        <v>25</v>
      </c>
      <c r="X31" s="17" t="n">
        <f aca="false">IF(U31="","",DATE(YEAR(IF(B31="",A31,B31)),MONTH(IF(B31="",A31,B31)),1))</f>
        <v>46296</v>
      </c>
      <c r="Y31" s="15" t="n">
        <f aca="false">IF(U31="","",N($C$3)+SUM($U$7:U31))</f>
        <v>11349.85</v>
      </c>
      <c r="Z31" s="15" t="n">
        <f aca="false">IF(Y31="","",Y31-MAX(N($C$3),MAX($Y$7:Y31)))</f>
        <v>-409</v>
      </c>
      <c r="AA31" s="13" t="str">
        <f aca="false">IF(U31="","",IF(U31&gt;0,"Win",IF(U31&lt;0,"Loss","Scratch")))</f>
        <v>Loss</v>
      </c>
      <c r="AB31" s="18" t="n">
        <f aca="false">IF(W31="",NA(),W31)</f>
        <v>25</v>
      </c>
      <c r="AC31" s="19" t="n">
        <f aca="false">IF(W31="",NA(),Y31)</f>
        <v>11349.85</v>
      </c>
    </row>
    <row r="32" customFormat="false" ht="15" hidden="false" customHeight="false" outlineLevel="0" collapsed="false">
      <c r="A32" s="10" t="n">
        <v>46300</v>
      </c>
      <c r="B32" s="10" t="n">
        <v>46301</v>
      </c>
      <c r="C32" s="24" t="s">
        <v>87</v>
      </c>
      <c r="D32" s="24" t="s">
        <v>88</v>
      </c>
      <c r="E32" s="24" t="s">
        <v>89</v>
      </c>
      <c r="F32" s="24" t="s">
        <v>95</v>
      </c>
      <c r="G32" s="11" t="n">
        <v>1</v>
      </c>
      <c r="H32" s="12" t="n">
        <v>1.092</v>
      </c>
      <c r="I32" s="12" t="n">
        <v>1.09</v>
      </c>
      <c r="J32" s="12" t="n">
        <v>1.0955</v>
      </c>
      <c r="K32" s="5" t="n">
        <v>10</v>
      </c>
      <c r="L32" s="5" t="n">
        <v>-2.6</v>
      </c>
      <c r="M32" s="5" t="n">
        <v>7</v>
      </c>
      <c r="N32" s="24" t="s">
        <v>91</v>
      </c>
      <c r="O32" s="7"/>
      <c r="P32" s="13" t="n">
        <f aca="false">IF(C32="","",IF(ISNUMBER(SEARCH("JPY",C32)),100,10000))</f>
        <v>10000</v>
      </c>
      <c r="Q32" s="14" t="n">
        <f aca="false">IF(OR(C32="",H32="",J32=""),"",ROUND((J32-H32)*P32*IF(D32="Short",-1,1),1))</f>
        <v>35</v>
      </c>
      <c r="R32" s="14" t="n">
        <f aca="false">IF(OR(C32="",H32="",I32=""),"",ROUND(ABS(H32-I32)*P32,1))</f>
        <v>20</v>
      </c>
      <c r="S32" s="15" t="n">
        <f aca="false">IF(OR(R32="",G32="",K32=""),"",R32*K32*G32)</f>
        <v>200</v>
      </c>
      <c r="T32" s="15" t="n">
        <f aca="false">IF(OR(Q32="",G32="",K32=""),"",Q32*K32*G32)</f>
        <v>350</v>
      </c>
      <c r="U32" s="15" t="n">
        <f aca="false">IF(T32="","",T32+N(L32)-N(M32))</f>
        <v>340.4</v>
      </c>
      <c r="V32" s="16" t="n">
        <f aca="false">IF(OR(U32="",N(S32)=0),"",U32/S32)</f>
        <v>1.702</v>
      </c>
      <c r="W32" s="13" t="n">
        <f aca="false">IF(U32="","",COUNT($U$7:U32))</f>
        <v>26</v>
      </c>
      <c r="X32" s="17" t="n">
        <f aca="false">IF(U32="","",DATE(YEAR(IF(B32="",A32,B32)),MONTH(IF(B32="",A32,B32)),1))</f>
        <v>46296</v>
      </c>
      <c r="Y32" s="15" t="n">
        <f aca="false">IF(U32="","",N($C$3)+SUM($U$7:U32))</f>
        <v>11690.25</v>
      </c>
      <c r="Z32" s="15" t="n">
        <f aca="false">IF(Y32="","",Y32-MAX(N($C$3),MAX($Y$7:Y32)))</f>
        <v>-68.6000000000004</v>
      </c>
      <c r="AA32" s="13" t="str">
        <f aca="false">IF(U32="","",IF(U32&gt;0,"Win",IF(U32&lt;0,"Loss","Scratch")))</f>
        <v>Win</v>
      </c>
      <c r="AB32" s="18" t="n">
        <f aca="false">IF(W32="",NA(),W32)</f>
        <v>26</v>
      </c>
      <c r="AC32" s="19" t="n">
        <f aca="false">IF(W32="",NA(),Y32)</f>
        <v>11690.25</v>
      </c>
    </row>
    <row r="33" customFormat="false" ht="15" hidden="false" customHeight="false" outlineLevel="0" collapsed="false">
      <c r="A33" s="10" t="n">
        <v>46303</v>
      </c>
      <c r="B33" s="10" t="n">
        <v>46303</v>
      </c>
      <c r="C33" s="24" t="s">
        <v>96</v>
      </c>
      <c r="D33" s="24" t="s">
        <v>93</v>
      </c>
      <c r="E33" s="24" t="s">
        <v>89</v>
      </c>
      <c r="F33" s="24" t="s">
        <v>90</v>
      </c>
      <c r="G33" s="11" t="n">
        <v>1</v>
      </c>
      <c r="H33" s="12" t="n">
        <v>1.29</v>
      </c>
      <c r="I33" s="12" t="n">
        <v>1.2925</v>
      </c>
      <c r="J33" s="12" t="n">
        <v>1.286</v>
      </c>
      <c r="K33" s="5" t="n">
        <v>10</v>
      </c>
      <c r="L33" s="5" t="n">
        <v>0</v>
      </c>
      <c r="M33" s="5" t="n">
        <v>7</v>
      </c>
      <c r="N33" s="24" t="s">
        <v>91</v>
      </c>
      <c r="O33" s="7"/>
      <c r="P33" s="13" t="n">
        <f aca="false">IF(C33="","",IF(ISNUMBER(SEARCH("JPY",C33)),100,10000))</f>
        <v>10000</v>
      </c>
      <c r="Q33" s="14" t="n">
        <f aca="false">IF(OR(C33="",H33="",J33=""),"",ROUND((J33-H33)*P33*IF(D33="Short",-1,1),1))</f>
        <v>40</v>
      </c>
      <c r="R33" s="14" t="n">
        <f aca="false">IF(OR(C33="",H33="",I33=""),"",ROUND(ABS(H33-I33)*P33,1))</f>
        <v>25</v>
      </c>
      <c r="S33" s="15" t="n">
        <f aca="false">IF(OR(R33="",G33="",K33=""),"",R33*K33*G33)</f>
        <v>250</v>
      </c>
      <c r="T33" s="15" t="n">
        <f aca="false">IF(OR(Q33="",G33="",K33=""),"",Q33*K33*G33)</f>
        <v>400</v>
      </c>
      <c r="U33" s="15" t="n">
        <f aca="false">IF(T33="","",T33+N(L33)-N(M33))</f>
        <v>393</v>
      </c>
      <c r="V33" s="16" t="n">
        <f aca="false">IF(OR(U33="",N(S33)=0),"",U33/S33)</f>
        <v>1.572</v>
      </c>
      <c r="W33" s="13" t="n">
        <f aca="false">IF(U33="","",COUNT($U$7:U33))</f>
        <v>27</v>
      </c>
      <c r="X33" s="17" t="n">
        <f aca="false">IF(U33="","",DATE(YEAR(IF(B33="",A33,B33)),MONTH(IF(B33="",A33,B33)),1))</f>
        <v>46296</v>
      </c>
      <c r="Y33" s="15" t="n">
        <f aca="false">IF(U33="","",N($C$3)+SUM($U$7:U33))</f>
        <v>12083.25</v>
      </c>
      <c r="Z33" s="15" t="n">
        <f aca="false">IF(Y33="","",Y33-MAX(N($C$3),MAX($Y$7:Y33)))</f>
        <v>0</v>
      </c>
      <c r="AA33" s="13" t="str">
        <f aca="false">IF(U33="","",IF(U33&gt;0,"Win",IF(U33&lt;0,"Loss","Scratch")))</f>
        <v>Win</v>
      </c>
      <c r="AB33" s="18" t="n">
        <f aca="false">IF(W33="",NA(),W33)</f>
        <v>27</v>
      </c>
      <c r="AC33" s="19" t="n">
        <f aca="false">IF(W33="",NA(),Y33)</f>
        <v>12083.25</v>
      </c>
    </row>
    <row r="34" customFormat="false" ht="15" hidden="false" customHeight="false" outlineLevel="0" collapsed="false">
      <c r="A34" s="10" t="n">
        <v>46308</v>
      </c>
      <c r="B34" s="10" t="n">
        <v>46308</v>
      </c>
      <c r="C34" s="24" t="s">
        <v>101</v>
      </c>
      <c r="D34" s="24" t="s">
        <v>93</v>
      </c>
      <c r="E34" s="24" t="s">
        <v>102</v>
      </c>
      <c r="F34" s="24" t="s">
        <v>103</v>
      </c>
      <c r="G34" s="11" t="n">
        <v>1</v>
      </c>
      <c r="H34" s="12" t="n">
        <v>0.669</v>
      </c>
      <c r="I34" s="12" t="n">
        <v>0.671</v>
      </c>
      <c r="J34" s="12" t="n">
        <v>0.6678</v>
      </c>
      <c r="K34" s="5" t="n">
        <v>10</v>
      </c>
      <c r="L34" s="5" t="n">
        <v>0</v>
      </c>
      <c r="M34" s="5" t="n">
        <v>7</v>
      </c>
      <c r="N34" s="24" t="s">
        <v>119</v>
      </c>
      <c r="O34" s="7"/>
      <c r="P34" s="13" t="n">
        <f aca="false">IF(C34="","",IF(ISNUMBER(SEARCH("JPY",C34)),100,10000))</f>
        <v>10000</v>
      </c>
      <c r="Q34" s="14" t="n">
        <f aca="false">IF(OR(C34="",H34="",J34=""),"",ROUND((J34-H34)*P34*IF(D34="Short",-1,1),1))</f>
        <v>12</v>
      </c>
      <c r="R34" s="14" t="n">
        <f aca="false">IF(OR(C34="",H34="",I34=""),"",ROUND(ABS(H34-I34)*P34,1))</f>
        <v>20</v>
      </c>
      <c r="S34" s="15" t="n">
        <f aca="false">IF(OR(R34="",G34="",K34=""),"",R34*K34*G34)</f>
        <v>200</v>
      </c>
      <c r="T34" s="15" t="n">
        <f aca="false">IF(OR(Q34="",G34="",K34=""),"",Q34*K34*G34)</f>
        <v>120</v>
      </c>
      <c r="U34" s="15" t="n">
        <f aca="false">IF(T34="","",T34+N(L34)-N(M34))</f>
        <v>113</v>
      </c>
      <c r="V34" s="16" t="n">
        <f aca="false">IF(OR(U34="",N(S34)=0),"",U34/S34)</f>
        <v>0.565</v>
      </c>
      <c r="W34" s="13" t="n">
        <f aca="false">IF(U34="","",COUNT($U$7:U34))</f>
        <v>28</v>
      </c>
      <c r="X34" s="17" t="n">
        <f aca="false">IF(U34="","",DATE(YEAR(IF(B34="",A34,B34)),MONTH(IF(B34="",A34,B34)),1))</f>
        <v>46296</v>
      </c>
      <c r="Y34" s="15" t="n">
        <f aca="false">IF(U34="","",N($C$3)+SUM($U$7:U34))</f>
        <v>12196.25</v>
      </c>
      <c r="Z34" s="15" t="n">
        <f aca="false">IF(Y34="","",Y34-MAX(N($C$3),MAX($Y$7:Y34)))</f>
        <v>0</v>
      </c>
      <c r="AA34" s="13" t="str">
        <f aca="false">IF(U34="","",IF(U34&gt;0,"Win",IF(U34&lt;0,"Loss","Scratch")))</f>
        <v>Win</v>
      </c>
      <c r="AB34" s="18" t="n">
        <f aca="false">IF(W34="",NA(),W34)</f>
        <v>28</v>
      </c>
      <c r="AC34" s="19" t="n">
        <f aca="false">IF(W34="",NA(),Y34)</f>
        <v>12196.25</v>
      </c>
    </row>
    <row r="35" customFormat="false" ht="15" hidden="false" customHeight="false" outlineLevel="0" collapsed="false">
      <c r="A35" s="10" t="n">
        <v>46310</v>
      </c>
      <c r="B35" s="10" t="n">
        <v>46311</v>
      </c>
      <c r="C35" s="24" t="s">
        <v>99</v>
      </c>
      <c r="D35" s="24" t="s">
        <v>88</v>
      </c>
      <c r="E35" s="24" t="s">
        <v>89</v>
      </c>
      <c r="F35" s="24" t="s">
        <v>100</v>
      </c>
      <c r="G35" s="11" t="n">
        <v>0.7</v>
      </c>
      <c r="H35" s="12" t="n">
        <v>167</v>
      </c>
      <c r="I35" s="12" t="n">
        <v>166.6</v>
      </c>
      <c r="J35" s="12" t="n">
        <v>167</v>
      </c>
      <c r="K35" s="5" t="n">
        <v>6.5</v>
      </c>
      <c r="L35" s="5" t="n">
        <v>1.2</v>
      </c>
      <c r="M35" s="5" t="n">
        <v>4.9</v>
      </c>
      <c r="N35" s="24" t="s">
        <v>91</v>
      </c>
      <c r="O35" s="7" t="s">
        <v>120</v>
      </c>
      <c r="P35" s="13" t="n">
        <f aca="false">IF(C35="","",IF(ISNUMBER(SEARCH("JPY",C35)),100,10000))</f>
        <v>100</v>
      </c>
      <c r="Q35" s="14" t="n">
        <f aca="false">IF(OR(C35="",H35="",J35=""),"",ROUND((J35-H35)*P35*IF(D35="Short",-1,1),1))</f>
        <v>0</v>
      </c>
      <c r="R35" s="14" t="n">
        <f aca="false">IF(OR(C35="",H35="",I35=""),"",ROUND(ABS(H35-I35)*P35,1))</f>
        <v>40</v>
      </c>
      <c r="S35" s="15" t="n">
        <f aca="false">IF(OR(R35="",G35="",K35=""),"",R35*K35*G35)</f>
        <v>182</v>
      </c>
      <c r="T35" s="15" t="n">
        <f aca="false">IF(OR(Q35="",G35="",K35=""),"",Q35*K35*G35)</f>
        <v>0</v>
      </c>
      <c r="U35" s="15" t="n">
        <f aca="false">IF(T35="","",T35+N(L35)-N(M35))</f>
        <v>-3.7</v>
      </c>
      <c r="V35" s="16" t="n">
        <f aca="false">IF(OR(U35="",N(S35)=0),"",U35/S35)</f>
        <v>-0.0203296703296703</v>
      </c>
      <c r="W35" s="13" t="n">
        <f aca="false">IF(U35="","",COUNT($U$7:U35))</f>
        <v>29</v>
      </c>
      <c r="X35" s="17" t="n">
        <f aca="false">IF(U35="","",DATE(YEAR(IF(B35="",A35,B35)),MONTH(IF(B35="",A35,B35)),1))</f>
        <v>46296</v>
      </c>
      <c r="Y35" s="15" t="n">
        <f aca="false">IF(U35="","",N($C$3)+SUM($U$7:U35))</f>
        <v>12192.55</v>
      </c>
      <c r="Z35" s="15" t="n">
        <f aca="false">IF(Y35="","",Y35-MAX(N($C$3),MAX($Y$7:Y35)))</f>
        <v>-3.70000000000073</v>
      </c>
      <c r="AA35" s="13" t="str">
        <f aca="false">IF(U35="","",IF(U35&gt;0,"Win",IF(U35&lt;0,"Loss","Scratch")))</f>
        <v>Loss</v>
      </c>
      <c r="AB35" s="18" t="n">
        <f aca="false">IF(W35="",NA(),W35)</f>
        <v>29</v>
      </c>
      <c r="AC35" s="19" t="n">
        <f aca="false">IF(W35="",NA(),Y35)</f>
        <v>12192.55</v>
      </c>
    </row>
    <row r="36" customFormat="false" ht="15" hidden="false" customHeight="false" outlineLevel="0" collapsed="false">
      <c r="A36" s="10" t="n">
        <v>46315</v>
      </c>
      <c r="B36" s="10" t="n">
        <v>46315</v>
      </c>
      <c r="C36" s="24" t="s">
        <v>116</v>
      </c>
      <c r="D36" s="24" t="s">
        <v>88</v>
      </c>
      <c r="E36" s="24" t="s">
        <v>97</v>
      </c>
      <c r="F36" s="24" t="s">
        <v>95</v>
      </c>
      <c r="G36" s="11" t="n">
        <v>1</v>
      </c>
      <c r="H36" s="12" t="n">
        <v>0.803</v>
      </c>
      <c r="I36" s="12" t="n">
        <v>0.801</v>
      </c>
      <c r="J36" s="12" t="n">
        <v>0.801</v>
      </c>
      <c r="K36" s="5" t="n">
        <v>12.5</v>
      </c>
      <c r="L36" s="5" t="n">
        <v>0</v>
      </c>
      <c r="M36" s="5" t="n">
        <v>7</v>
      </c>
      <c r="N36" s="24" t="s">
        <v>91</v>
      </c>
      <c r="O36" s="7"/>
      <c r="P36" s="13" t="n">
        <f aca="false">IF(C36="","",IF(ISNUMBER(SEARCH("JPY",C36)),100,10000))</f>
        <v>10000</v>
      </c>
      <c r="Q36" s="14" t="n">
        <f aca="false">IF(OR(C36="",H36="",J36=""),"",ROUND((J36-H36)*P36*IF(D36="Short",-1,1),1))</f>
        <v>-20</v>
      </c>
      <c r="R36" s="14" t="n">
        <f aca="false">IF(OR(C36="",H36="",I36=""),"",ROUND(ABS(H36-I36)*P36,1))</f>
        <v>20</v>
      </c>
      <c r="S36" s="15" t="n">
        <f aca="false">IF(OR(R36="",G36="",K36=""),"",R36*K36*G36)</f>
        <v>250</v>
      </c>
      <c r="T36" s="15" t="n">
        <f aca="false">IF(OR(Q36="",G36="",K36=""),"",Q36*K36*G36)</f>
        <v>-250</v>
      </c>
      <c r="U36" s="15" t="n">
        <f aca="false">IF(T36="","",T36+N(L36)-N(M36))</f>
        <v>-257</v>
      </c>
      <c r="V36" s="16" t="n">
        <f aca="false">IF(OR(U36="",N(S36)=0),"",U36/S36)</f>
        <v>-1.028</v>
      </c>
      <c r="W36" s="13" t="n">
        <f aca="false">IF(U36="","",COUNT($U$7:U36))</f>
        <v>30</v>
      </c>
      <c r="X36" s="17" t="n">
        <f aca="false">IF(U36="","",DATE(YEAR(IF(B36="",A36,B36)),MONTH(IF(B36="",A36,B36)),1))</f>
        <v>46296</v>
      </c>
      <c r="Y36" s="15" t="n">
        <f aca="false">IF(U36="","",N($C$3)+SUM($U$7:U36))</f>
        <v>11935.55</v>
      </c>
      <c r="Z36" s="15" t="n">
        <f aca="false">IF(Y36="","",Y36-MAX(N($C$3),MAX($Y$7:Y36)))</f>
        <v>-260.700000000001</v>
      </c>
      <c r="AA36" s="13" t="str">
        <f aca="false">IF(U36="","",IF(U36&gt;0,"Win",IF(U36&lt;0,"Loss","Scratch")))</f>
        <v>Loss</v>
      </c>
      <c r="AB36" s="18" t="n">
        <f aca="false">IF(W36="",NA(),W36)</f>
        <v>30</v>
      </c>
      <c r="AC36" s="19" t="n">
        <f aca="false">IF(W36="",NA(),Y36)</f>
        <v>11935.55</v>
      </c>
    </row>
    <row r="37" customFormat="false" ht="15" hidden="false" customHeight="false" outlineLevel="0" collapsed="false">
      <c r="A37" s="10" t="n">
        <v>46317</v>
      </c>
      <c r="B37" s="10" t="n">
        <v>46317</v>
      </c>
      <c r="C37" s="24" t="s">
        <v>107</v>
      </c>
      <c r="D37" s="24" t="s">
        <v>88</v>
      </c>
      <c r="E37" s="24" t="s">
        <v>89</v>
      </c>
      <c r="F37" s="24" t="s">
        <v>90</v>
      </c>
      <c r="G37" s="11" t="n">
        <v>0.5</v>
      </c>
      <c r="H37" s="12" t="n">
        <v>197</v>
      </c>
      <c r="I37" s="12" t="n">
        <v>196.5</v>
      </c>
      <c r="J37" s="12" t="n">
        <v>197.9</v>
      </c>
      <c r="K37" s="5" t="n">
        <v>6.5</v>
      </c>
      <c r="L37" s="5" t="n">
        <v>0</v>
      </c>
      <c r="M37" s="5" t="n">
        <v>3.5</v>
      </c>
      <c r="N37" s="24" t="s">
        <v>91</v>
      </c>
      <c r="O37" s="7"/>
      <c r="P37" s="13" t="n">
        <f aca="false">IF(C37="","",IF(ISNUMBER(SEARCH("JPY",C37)),100,10000))</f>
        <v>100</v>
      </c>
      <c r="Q37" s="14" t="n">
        <f aca="false">IF(OR(C37="",H37="",J37=""),"",ROUND((J37-H37)*P37*IF(D37="Short",-1,1),1))</f>
        <v>90</v>
      </c>
      <c r="R37" s="14" t="n">
        <f aca="false">IF(OR(C37="",H37="",I37=""),"",ROUND(ABS(H37-I37)*P37,1))</f>
        <v>50</v>
      </c>
      <c r="S37" s="15" t="n">
        <f aca="false">IF(OR(R37="",G37="",K37=""),"",R37*K37*G37)</f>
        <v>162.5</v>
      </c>
      <c r="T37" s="15" t="n">
        <f aca="false">IF(OR(Q37="",G37="",K37=""),"",Q37*K37*G37)</f>
        <v>292.5</v>
      </c>
      <c r="U37" s="15" t="n">
        <f aca="false">IF(T37="","",T37+N(L37)-N(M37))</f>
        <v>289</v>
      </c>
      <c r="V37" s="16" t="n">
        <f aca="false">IF(OR(U37="",N(S37)=0),"",U37/S37)</f>
        <v>1.77846153846154</v>
      </c>
      <c r="W37" s="13" t="n">
        <f aca="false">IF(U37="","",COUNT($U$7:U37))</f>
        <v>31</v>
      </c>
      <c r="X37" s="17" t="n">
        <f aca="false">IF(U37="","",DATE(YEAR(IF(B37="",A37,B37)),MONTH(IF(B37="",A37,B37)),1))</f>
        <v>46296</v>
      </c>
      <c r="Y37" s="15" t="n">
        <f aca="false">IF(U37="","",N($C$3)+SUM($U$7:U37))</f>
        <v>12224.55</v>
      </c>
      <c r="Z37" s="15" t="n">
        <f aca="false">IF(Y37="","",Y37-MAX(N($C$3),MAX($Y$7:Y37)))</f>
        <v>0</v>
      </c>
      <c r="AA37" s="13" t="str">
        <f aca="false">IF(U37="","",IF(U37&gt;0,"Win",IF(U37&lt;0,"Loss","Scratch")))</f>
        <v>Win</v>
      </c>
      <c r="AB37" s="18" t="n">
        <f aca="false">IF(W37="",NA(),W37)</f>
        <v>31</v>
      </c>
      <c r="AC37" s="19" t="n">
        <f aca="false">IF(W37="",NA(),Y37)</f>
        <v>12224.55</v>
      </c>
    </row>
    <row r="38" customFormat="false" ht="15" hidden="false" customHeight="false" outlineLevel="0" collapsed="false">
      <c r="A38" s="10"/>
      <c r="B38" s="10"/>
      <c r="C38" s="24"/>
      <c r="D38" s="24"/>
      <c r="E38" s="24"/>
      <c r="F38" s="24"/>
      <c r="G38" s="11"/>
      <c r="H38" s="12"/>
      <c r="I38" s="12"/>
      <c r="J38" s="12"/>
      <c r="K38" s="5"/>
      <c r="L38" s="5"/>
      <c r="M38" s="5"/>
      <c r="N38" s="24"/>
      <c r="O38" s="7"/>
      <c r="P38" s="13" t="str">
        <f aca="false">IF(C38="","",IF(ISNUMBER(SEARCH("JPY",C38)),100,10000))</f>
        <v/>
      </c>
      <c r="Q38" s="14" t="str">
        <f aca="false">IF(OR(C38="",H38="",J38=""),"",ROUND((J38-H38)*P38*IF(D38="Short",-1,1),1))</f>
        <v/>
      </c>
      <c r="R38" s="14" t="str">
        <f aca="false">IF(OR(C38="",H38="",I38=""),"",ROUND(ABS(H38-I38)*P38,1))</f>
        <v/>
      </c>
      <c r="S38" s="15" t="str">
        <f aca="false">IF(OR(R38="",G38="",K38=""),"",R38*K38*G38)</f>
        <v/>
      </c>
      <c r="T38" s="15" t="str">
        <f aca="false">IF(OR(Q38="",G38="",K38=""),"",Q38*K38*G38)</f>
        <v/>
      </c>
      <c r="U38" s="15" t="str">
        <f aca="false">IF(T38="","",T38+N(L38)-N(M38))</f>
        <v/>
      </c>
      <c r="V38" s="16" t="str">
        <f aca="false">IF(OR(U38="",N(S38)=0),"",U38/S38)</f>
        <v/>
      </c>
      <c r="W38" s="13" t="str">
        <f aca="false">IF(U38="","",COUNT($U$7:U38))</f>
        <v/>
      </c>
      <c r="X38" s="17" t="str">
        <f aca="false">IF(U38="","",DATE(YEAR(IF(B38="",A38,B38)),MONTH(IF(B38="",A38,B38)),1))</f>
        <v/>
      </c>
      <c r="Y38" s="15" t="str">
        <f aca="false">IF(U38="","",N($C$3)+SUM($U$7:U38))</f>
        <v/>
      </c>
      <c r="Z38" s="15" t="str">
        <f aca="false">IF(Y38="","",Y38-MAX(N($C$3),MAX($Y$7:Y38)))</f>
        <v/>
      </c>
      <c r="AA38" s="13" t="str">
        <f aca="false">IF(U38="","",IF(U38&gt;0,"Win",IF(U38&lt;0,"Loss","Scratch")))</f>
        <v/>
      </c>
      <c r="AB38" s="18" t="e">
        <f aca="false">IF(W38="",NA(),W38)</f>
        <v>#N/A</v>
      </c>
      <c r="AC38" s="19" t="e">
        <f aca="false">IF(W38="",NA(),Y38)</f>
        <v>#N/A</v>
      </c>
    </row>
    <row r="39" customFormat="false" ht="15" hidden="false" customHeight="false" outlineLevel="0" collapsed="false">
      <c r="A39" s="10"/>
      <c r="B39" s="10"/>
      <c r="C39" s="24"/>
      <c r="D39" s="24"/>
      <c r="E39" s="24"/>
      <c r="F39" s="24"/>
      <c r="G39" s="11"/>
      <c r="H39" s="12"/>
      <c r="I39" s="12"/>
      <c r="J39" s="12"/>
      <c r="K39" s="5"/>
      <c r="L39" s="5"/>
      <c r="M39" s="5"/>
      <c r="N39" s="24"/>
      <c r="O39" s="7"/>
      <c r="P39" s="13" t="str">
        <f aca="false">IF(C39="","",IF(ISNUMBER(SEARCH("JPY",C39)),100,10000))</f>
        <v/>
      </c>
      <c r="Q39" s="14" t="str">
        <f aca="false">IF(OR(C39="",H39="",J39=""),"",ROUND((J39-H39)*P39*IF(D39="Short",-1,1),1))</f>
        <v/>
      </c>
      <c r="R39" s="14" t="str">
        <f aca="false">IF(OR(C39="",H39="",I39=""),"",ROUND(ABS(H39-I39)*P39,1))</f>
        <v/>
      </c>
      <c r="S39" s="15" t="str">
        <f aca="false">IF(OR(R39="",G39="",K39=""),"",R39*K39*G39)</f>
        <v/>
      </c>
      <c r="T39" s="15" t="str">
        <f aca="false">IF(OR(Q39="",G39="",K39=""),"",Q39*K39*G39)</f>
        <v/>
      </c>
      <c r="U39" s="15" t="str">
        <f aca="false">IF(T39="","",T39+N(L39)-N(M39))</f>
        <v/>
      </c>
      <c r="V39" s="16" t="str">
        <f aca="false">IF(OR(U39="",N(S39)=0),"",U39/S39)</f>
        <v/>
      </c>
      <c r="W39" s="13" t="str">
        <f aca="false">IF(U39="","",COUNT($U$7:U39))</f>
        <v/>
      </c>
      <c r="X39" s="17" t="str">
        <f aca="false">IF(U39="","",DATE(YEAR(IF(B39="",A39,B39)),MONTH(IF(B39="",A39,B39)),1))</f>
        <v/>
      </c>
      <c r="Y39" s="15" t="str">
        <f aca="false">IF(U39="","",N($C$3)+SUM($U$7:U39))</f>
        <v/>
      </c>
      <c r="Z39" s="15" t="str">
        <f aca="false">IF(Y39="","",Y39-MAX(N($C$3),MAX($Y$7:Y39)))</f>
        <v/>
      </c>
      <c r="AA39" s="13" t="str">
        <f aca="false">IF(U39="","",IF(U39&gt;0,"Win",IF(U39&lt;0,"Loss","Scratch")))</f>
        <v/>
      </c>
      <c r="AB39" s="18" t="e">
        <f aca="false">IF(W39="",NA(),W39)</f>
        <v>#N/A</v>
      </c>
      <c r="AC39" s="19" t="e">
        <f aca="false">IF(W39="",NA(),Y39)</f>
        <v>#N/A</v>
      </c>
    </row>
    <row r="40" customFormat="false" ht="15" hidden="false" customHeight="false" outlineLevel="0" collapsed="false">
      <c r="A40" s="10"/>
      <c r="B40" s="10"/>
      <c r="C40" s="24"/>
      <c r="D40" s="24"/>
      <c r="E40" s="24"/>
      <c r="F40" s="24"/>
      <c r="G40" s="11"/>
      <c r="H40" s="12"/>
      <c r="I40" s="12"/>
      <c r="J40" s="12"/>
      <c r="K40" s="5"/>
      <c r="L40" s="5"/>
      <c r="M40" s="5"/>
      <c r="N40" s="24"/>
      <c r="O40" s="7"/>
      <c r="P40" s="13" t="str">
        <f aca="false">IF(C40="","",IF(ISNUMBER(SEARCH("JPY",C40)),100,10000))</f>
        <v/>
      </c>
      <c r="Q40" s="14" t="str">
        <f aca="false">IF(OR(C40="",H40="",J40=""),"",ROUND((J40-H40)*P40*IF(D40="Short",-1,1),1))</f>
        <v/>
      </c>
      <c r="R40" s="14" t="str">
        <f aca="false">IF(OR(C40="",H40="",I40=""),"",ROUND(ABS(H40-I40)*P40,1))</f>
        <v/>
      </c>
      <c r="S40" s="15" t="str">
        <f aca="false">IF(OR(R40="",G40="",K40=""),"",R40*K40*G40)</f>
        <v/>
      </c>
      <c r="T40" s="15" t="str">
        <f aca="false">IF(OR(Q40="",G40="",K40=""),"",Q40*K40*G40)</f>
        <v/>
      </c>
      <c r="U40" s="15" t="str">
        <f aca="false">IF(T40="","",T40+N(L40)-N(M40))</f>
        <v/>
      </c>
      <c r="V40" s="16" t="str">
        <f aca="false">IF(OR(U40="",N(S40)=0),"",U40/S40)</f>
        <v/>
      </c>
      <c r="W40" s="13" t="str">
        <f aca="false">IF(U40="","",COUNT($U$7:U40))</f>
        <v/>
      </c>
      <c r="X40" s="17" t="str">
        <f aca="false">IF(U40="","",DATE(YEAR(IF(B40="",A40,B40)),MONTH(IF(B40="",A40,B40)),1))</f>
        <v/>
      </c>
      <c r="Y40" s="15" t="str">
        <f aca="false">IF(U40="","",N($C$3)+SUM($U$7:U40))</f>
        <v/>
      </c>
      <c r="Z40" s="15" t="str">
        <f aca="false">IF(Y40="","",Y40-MAX(N($C$3),MAX($Y$7:Y40)))</f>
        <v/>
      </c>
      <c r="AA40" s="13" t="str">
        <f aca="false">IF(U40="","",IF(U40&gt;0,"Win",IF(U40&lt;0,"Loss","Scratch")))</f>
        <v/>
      </c>
      <c r="AB40" s="18" t="e">
        <f aca="false">IF(W40="",NA(),W40)</f>
        <v>#N/A</v>
      </c>
      <c r="AC40" s="19" t="e">
        <f aca="false">IF(W40="",NA(),Y40)</f>
        <v>#N/A</v>
      </c>
    </row>
    <row r="41" customFormat="false" ht="15" hidden="false" customHeight="false" outlineLevel="0" collapsed="false">
      <c r="A41" s="10"/>
      <c r="B41" s="10"/>
      <c r="C41" s="24"/>
      <c r="D41" s="24"/>
      <c r="E41" s="24"/>
      <c r="F41" s="24"/>
      <c r="G41" s="11"/>
      <c r="H41" s="12"/>
      <c r="I41" s="12"/>
      <c r="J41" s="12"/>
      <c r="K41" s="5"/>
      <c r="L41" s="5"/>
      <c r="M41" s="5"/>
      <c r="N41" s="24"/>
      <c r="O41" s="7"/>
      <c r="P41" s="13" t="str">
        <f aca="false">IF(C41="","",IF(ISNUMBER(SEARCH("JPY",C41)),100,10000))</f>
        <v/>
      </c>
      <c r="Q41" s="14" t="str">
        <f aca="false">IF(OR(C41="",H41="",J41=""),"",ROUND((J41-H41)*P41*IF(D41="Short",-1,1),1))</f>
        <v/>
      </c>
      <c r="R41" s="14" t="str">
        <f aca="false">IF(OR(C41="",H41="",I41=""),"",ROUND(ABS(H41-I41)*P41,1))</f>
        <v/>
      </c>
      <c r="S41" s="15" t="str">
        <f aca="false">IF(OR(R41="",G41="",K41=""),"",R41*K41*G41)</f>
        <v/>
      </c>
      <c r="T41" s="15" t="str">
        <f aca="false">IF(OR(Q41="",G41="",K41=""),"",Q41*K41*G41)</f>
        <v/>
      </c>
      <c r="U41" s="15" t="str">
        <f aca="false">IF(T41="","",T41+N(L41)-N(M41))</f>
        <v/>
      </c>
      <c r="V41" s="16" t="str">
        <f aca="false">IF(OR(U41="",N(S41)=0),"",U41/S41)</f>
        <v/>
      </c>
      <c r="W41" s="13" t="str">
        <f aca="false">IF(U41="","",COUNT($U$7:U41))</f>
        <v/>
      </c>
      <c r="X41" s="17" t="str">
        <f aca="false">IF(U41="","",DATE(YEAR(IF(B41="",A41,B41)),MONTH(IF(B41="",A41,B41)),1))</f>
        <v/>
      </c>
      <c r="Y41" s="15" t="str">
        <f aca="false">IF(U41="","",N($C$3)+SUM($U$7:U41))</f>
        <v/>
      </c>
      <c r="Z41" s="15" t="str">
        <f aca="false">IF(Y41="","",Y41-MAX(N($C$3),MAX($Y$7:Y41)))</f>
        <v/>
      </c>
      <c r="AA41" s="13" t="str">
        <f aca="false">IF(U41="","",IF(U41&gt;0,"Win",IF(U41&lt;0,"Loss","Scratch")))</f>
        <v/>
      </c>
      <c r="AB41" s="18" t="e">
        <f aca="false">IF(W41="",NA(),W41)</f>
        <v>#N/A</v>
      </c>
      <c r="AC41" s="19" t="e">
        <f aca="false">IF(W41="",NA(),Y41)</f>
        <v>#N/A</v>
      </c>
    </row>
    <row r="42" customFormat="false" ht="15" hidden="false" customHeight="false" outlineLevel="0" collapsed="false">
      <c r="A42" s="10"/>
      <c r="B42" s="10"/>
      <c r="C42" s="24"/>
      <c r="D42" s="24"/>
      <c r="E42" s="24"/>
      <c r="F42" s="24"/>
      <c r="G42" s="11"/>
      <c r="H42" s="12"/>
      <c r="I42" s="12"/>
      <c r="J42" s="12"/>
      <c r="K42" s="5"/>
      <c r="L42" s="5"/>
      <c r="M42" s="5"/>
      <c r="N42" s="24"/>
      <c r="O42" s="7"/>
      <c r="P42" s="13" t="str">
        <f aca="false">IF(C42="","",IF(ISNUMBER(SEARCH("JPY",C42)),100,10000))</f>
        <v/>
      </c>
      <c r="Q42" s="14" t="str">
        <f aca="false">IF(OR(C42="",H42="",J42=""),"",ROUND((J42-H42)*P42*IF(D42="Short",-1,1),1))</f>
        <v/>
      </c>
      <c r="R42" s="14" t="str">
        <f aca="false">IF(OR(C42="",H42="",I42=""),"",ROUND(ABS(H42-I42)*P42,1))</f>
        <v/>
      </c>
      <c r="S42" s="15" t="str">
        <f aca="false">IF(OR(R42="",G42="",K42=""),"",R42*K42*G42)</f>
        <v/>
      </c>
      <c r="T42" s="15" t="str">
        <f aca="false">IF(OR(Q42="",G42="",K42=""),"",Q42*K42*G42)</f>
        <v/>
      </c>
      <c r="U42" s="15" t="str">
        <f aca="false">IF(T42="","",T42+N(L42)-N(M42))</f>
        <v/>
      </c>
      <c r="V42" s="16" t="str">
        <f aca="false">IF(OR(U42="",N(S42)=0),"",U42/S42)</f>
        <v/>
      </c>
      <c r="W42" s="13" t="str">
        <f aca="false">IF(U42="","",COUNT($U$7:U42))</f>
        <v/>
      </c>
      <c r="X42" s="17" t="str">
        <f aca="false">IF(U42="","",DATE(YEAR(IF(B42="",A42,B42)),MONTH(IF(B42="",A42,B42)),1))</f>
        <v/>
      </c>
      <c r="Y42" s="15" t="str">
        <f aca="false">IF(U42="","",N($C$3)+SUM($U$7:U42))</f>
        <v/>
      </c>
      <c r="Z42" s="15" t="str">
        <f aca="false">IF(Y42="","",Y42-MAX(N($C$3),MAX($Y$7:Y42)))</f>
        <v/>
      </c>
      <c r="AA42" s="13" t="str">
        <f aca="false">IF(U42="","",IF(U42&gt;0,"Win",IF(U42&lt;0,"Loss","Scratch")))</f>
        <v/>
      </c>
      <c r="AB42" s="18" t="e">
        <f aca="false">IF(W42="",NA(),W42)</f>
        <v>#N/A</v>
      </c>
      <c r="AC42" s="19" t="e">
        <f aca="false">IF(W42="",NA(),Y42)</f>
        <v>#N/A</v>
      </c>
    </row>
    <row r="43" customFormat="false" ht="15" hidden="false" customHeight="false" outlineLevel="0" collapsed="false">
      <c r="A43" s="10"/>
      <c r="B43" s="10"/>
      <c r="C43" s="24"/>
      <c r="D43" s="24"/>
      <c r="E43" s="24"/>
      <c r="F43" s="24"/>
      <c r="G43" s="11"/>
      <c r="H43" s="12"/>
      <c r="I43" s="12"/>
      <c r="J43" s="12"/>
      <c r="K43" s="5"/>
      <c r="L43" s="5"/>
      <c r="M43" s="5"/>
      <c r="N43" s="24"/>
      <c r="O43" s="7"/>
      <c r="P43" s="13" t="str">
        <f aca="false">IF(C43="","",IF(ISNUMBER(SEARCH("JPY",C43)),100,10000))</f>
        <v/>
      </c>
      <c r="Q43" s="14" t="str">
        <f aca="false">IF(OR(C43="",H43="",J43=""),"",ROUND((J43-H43)*P43*IF(D43="Short",-1,1),1))</f>
        <v/>
      </c>
      <c r="R43" s="14" t="str">
        <f aca="false">IF(OR(C43="",H43="",I43=""),"",ROUND(ABS(H43-I43)*P43,1))</f>
        <v/>
      </c>
      <c r="S43" s="15" t="str">
        <f aca="false">IF(OR(R43="",G43="",K43=""),"",R43*K43*G43)</f>
        <v/>
      </c>
      <c r="T43" s="15" t="str">
        <f aca="false">IF(OR(Q43="",G43="",K43=""),"",Q43*K43*G43)</f>
        <v/>
      </c>
      <c r="U43" s="15" t="str">
        <f aca="false">IF(T43="","",T43+N(L43)-N(M43))</f>
        <v/>
      </c>
      <c r="V43" s="16" t="str">
        <f aca="false">IF(OR(U43="",N(S43)=0),"",U43/S43)</f>
        <v/>
      </c>
      <c r="W43" s="13" t="str">
        <f aca="false">IF(U43="","",COUNT($U$7:U43))</f>
        <v/>
      </c>
      <c r="X43" s="17" t="str">
        <f aca="false">IF(U43="","",DATE(YEAR(IF(B43="",A43,B43)),MONTH(IF(B43="",A43,B43)),1))</f>
        <v/>
      </c>
      <c r="Y43" s="15" t="str">
        <f aca="false">IF(U43="","",N($C$3)+SUM($U$7:U43))</f>
        <v/>
      </c>
      <c r="Z43" s="15" t="str">
        <f aca="false">IF(Y43="","",Y43-MAX(N($C$3),MAX($Y$7:Y43)))</f>
        <v/>
      </c>
      <c r="AA43" s="13" t="str">
        <f aca="false">IF(U43="","",IF(U43&gt;0,"Win",IF(U43&lt;0,"Loss","Scratch")))</f>
        <v/>
      </c>
      <c r="AB43" s="18" t="e">
        <f aca="false">IF(W43="",NA(),W43)</f>
        <v>#N/A</v>
      </c>
      <c r="AC43" s="19" t="e">
        <f aca="false">IF(W43="",NA(),Y43)</f>
        <v>#N/A</v>
      </c>
    </row>
    <row r="44" customFormat="false" ht="15" hidden="false" customHeight="false" outlineLevel="0" collapsed="false">
      <c r="A44" s="10"/>
      <c r="B44" s="10"/>
      <c r="C44" s="24"/>
      <c r="D44" s="24"/>
      <c r="E44" s="24"/>
      <c r="F44" s="24"/>
      <c r="G44" s="11"/>
      <c r="H44" s="12"/>
      <c r="I44" s="12"/>
      <c r="J44" s="12"/>
      <c r="K44" s="5"/>
      <c r="L44" s="5"/>
      <c r="M44" s="5"/>
      <c r="N44" s="24"/>
      <c r="O44" s="7"/>
      <c r="P44" s="13" t="str">
        <f aca="false">IF(C44="","",IF(ISNUMBER(SEARCH("JPY",C44)),100,10000))</f>
        <v/>
      </c>
      <c r="Q44" s="14" t="str">
        <f aca="false">IF(OR(C44="",H44="",J44=""),"",ROUND((J44-H44)*P44*IF(D44="Short",-1,1),1))</f>
        <v/>
      </c>
      <c r="R44" s="14" t="str">
        <f aca="false">IF(OR(C44="",H44="",I44=""),"",ROUND(ABS(H44-I44)*P44,1))</f>
        <v/>
      </c>
      <c r="S44" s="15" t="str">
        <f aca="false">IF(OR(R44="",G44="",K44=""),"",R44*K44*G44)</f>
        <v/>
      </c>
      <c r="T44" s="15" t="str">
        <f aca="false">IF(OR(Q44="",G44="",K44=""),"",Q44*K44*G44)</f>
        <v/>
      </c>
      <c r="U44" s="15" t="str">
        <f aca="false">IF(T44="","",T44+N(L44)-N(M44))</f>
        <v/>
      </c>
      <c r="V44" s="16" t="str">
        <f aca="false">IF(OR(U44="",N(S44)=0),"",U44/S44)</f>
        <v/>
      </c>
      <c r="W44" s="13" t="str">
        <f aca="false">IF(U44="","",COUNT($U$7:U44))</f>
        <v/>
      </c>
      <c r="X44" s="17" t="str">
        <f aca="false">IF(U44="","",DATE(YEAR(IF(B44="",A44,B44)),MONTH(IF(B44="",A44,B44)),1))</f>
        <v/>
      </c>
      <c r="Y44" s="15" t="str">
        <f aca="false">IF(U44="","",N($C$3)+SUM($U$7:U44))</f>
        <v/>
      </c>
      <c r="Z44" s="15" t="str">
        <f aca="false">IF(Y44="","",Y44-MAX(N($C$3),MAX($Y$7:Y44)))</f>
        <v/>
      </c>
      <c r="AA44" s="13" t="str">
        <f aca="false">IF(U44="","",IF(U44&gt;0,"Win",IF(U44&lt;0,"Loss","Scratch")))</f>
        <v/>
      </c>
      <c r="AB44" s="18" t="e">
        <f aca="false">IF(W44="",NA(),W44)</f>
        <v>#N/A</v>
      </c>
      <c r="AC44" s="19" t="e">
        <f aca="false">IF(W44="",NA(),Y44)</f>
        <v>#N/A</v>
      </c>
    </row>
    <row r="45" customFormat="false" ht="15" hidden="false" customHeight="false" outlineLevel="0" collapsed="false">
      <c r="A45" s="10"/>
      <c r="B45" s="10"/>
      <c r="C45" s="24"/>
      <c r="D45" s="24"/>
      <c r="E45" s="24"/>
      <c r="F45" s="24"/>
      <c r="G45" s="11"/>
      <c r="H45" s="12"/>
      <c r="I45" s="12"/>
      <c r="J45" s="12"/>
      <c r="K45" s="5"/>
      <c r="L45" s="5"/>
      <c r="M45" s="5"/>
      <c r="N45" s="24"/>
      <c r="O45" s="7"/>
      <c r="P45" s="13" t="str">
        <f aca="false">IF(C45="","",IF(ISNUMBER(SEARCH("JPY",C45)),100,10000))</f>
        <v/>
      </c>
      <c r="Q45" s="14" t="str">
        <f aca="false">IF(OR(C45="",H45="",J45=""),"",ROUND((J45-H45)*P45*IF(D45="Short",-1,1),1))</f>
        <v/>
      </c>
      <c r="R45" s="14" t="str">
        <f aca="false">IF(OR(C45="",H45="",I45=""),"",ROUND(ABS(H45-I45)*P45,1))</f>
        <v/>
      </c>
      <c r="S45" s="15" t="str">
        <f aca="false">IF(OR(R45="",G45="",K45=""),"",R45*K45*G45)</f>
        <v/>
      </c>
      <c r="T45" s="15" t="str">
        <f aca="false">IF(OR(Q45="",G45="",K45=""),"",Q45*K45*G45)</f>
        <v/>
      </c>
      <c r="U45" s="15" t="str">
        <f aca="false">IF(T45="","",T45+N(L45)-N(M45))</f>
        <v/>
      </c>
      <c r="V45" s="16" t="str">
        <f aca="false">IF(OR(U45="",N(S45)=0),"",U45/S45)</f>
        <v/>
      </c>
      <c r="W45" s="13" t="str">
        <f aca="false">IF(U45="","",COUNT($U$7:U45))</f>
        <v/>
      </c>
      <c r="X45" s="17" t="str">
        <f aca="false">IF(U45="","",DATE(YEAR(IF(B45="",A45,B45)),MONTH(IF(B45="",A45,B45)),1))</f>
        <v/>
      </c>
      <c r="Y45" s="15" t="str">
        <f aca="false">IF(U45="","",N($C$3)+SUM($U$7:U45))</f>
        <v/>
      </c>
      <c r="Z45" s="15" t="str">
        <f aca="false">IF(Y45="","",Y45-MAX(N($C$3),MAX($Y$7:Y45)))</f>
        <v/>
      </c>
      <c r="AA45" s="13" t="str">
        <f aca="false">IF(U45="","",IF(U45&gt;0,"Win",IF(U45&lt;0,"Loss","Scratch")))</f>
        <v/>
      </c>
      <c r="AB45" s="18" t="e">
        <f aca="false">IF(W45="",NA(),W45)</f>
        <v>#N/A</v>
      </c>
      <c r="AC45" s="19" t="e">
        <f aca="false">IF(W45="",NA(),Y45)</f>
        <v>#N/A</v>
      </c>
    </row>
    <row r="46" customFormat="false" ht="15" hidden="false" customHeight="false" outlineLevel="0" collapsed="false">
      <c r="A46" s="10"/>
      <c r="B46" s="10"/>
      <c r="C46" s="24"/>
      <c r="D46" s="24"/>
      <c r="E46" s="24"/>
      <c r="F46" s="24"/>
      <c r="G46" s="11"/>
      <c r="H46" s="12"/>
      <c r="I46" s="12"/>
      <c r="J46" s="12"/>
      <c r="K46" s="5"/>
      <c r="L46" s="5"/>
      <c r="M46" s="5"/>
      <c r="N46" s="24"/>
      <c r="O46" s="7"/>
      <c r="P46" s="13" t="str">
        <f aca="false">IF(C46="","",IF(ISNUMBER(SEARCH("JPY",C46)),100,10000))</f>
        <v/>
      </c>
      <c r="Q46" s="14" t="str">
        <f aca="false">IF(OR(C46="",H46="",J46=""),"",ROUND((J46-H46)*P46*IF(D46="Short",-1,1),1))</f>
        <v/>
      </c>
      <c r="R46" s="14" t="str">
        <f aca="false">IF(OR(C46="",H46="",I46=""),"",ROUND(ABS(H46-I46)*P46,1))</f>
        <v/>
      </c>
      <c r="S46" s="15" t="str">
        <f aca="false">IF(OR(R46="",G46="",K46=""),"",R46*K46*G46)</f>
        <v/>
      </c>
      <c r="T46" s="15" t="str">
        <f aca="false">IF(OR(Q46="",G46="",K46=""),"",Q46*K46*G46)</f>
        <v/>
      </c>
      <c r="U46" s="15" t="str">
        <f aca="false">IF(T46="","",T46+N(L46)-N(M46))</f>
        <v/>
      </c>
      <c r="V46" s="16" t="str">
        <f aca="false">IF(OR(U46="",N(S46)=0),"",U46/S46)</f>
        <v/>
      </c>
      <c r="W46" s="13" t="str">
        <f aca="false">IF(U46="","",COUNT($U$7:U46))</f>
        <v/>
      </c>
      <c r="X46" s="17" t="str">
        <f aca="false">IF(U46="","",DATE(YEAR(IF(B46="",A46,B46)),MONTH(IF(B46="",A46,B46)),1))</f>
        <v/>
      </c>
      <c r="Y46" s="15" t="str">
        <f aca="false">IF(U46="","",N($C$3)+SUM($U$7:U46))</f>
        <v/>
      </c>
      <c r="Z46" s="15" t="str">
        <f aca="false">IF(Y46="","",Y46-MAX(N($C$3),MAX($Y$7:Y46)))</f>
        <v/>
      </c>
      <c r="AA46" s="13" t="str">
        <f aca="false">IF(U46="","",IF(U46&gt;0,"Win",IF(U46&lt;0,"Loss","Scratch")))</f>
        <v/>
      </c>
      <c r="AB46" s="18" t="e">
        <f aca="false">IF(W46="",NA(),W46)</f>
        <v>#N/A</v>
      </c>
      <c r="AC46" s="19" t="e">
        <f aca="false">IF(W46="",NA(),Y46)</f>
        <v>#N/A</v>
      </c>
    </row>
    <row r="47" customFormat="false" ht="15" hidden="false" customHeight="false" outlineLevel="0" collapsed="false">
      <c r="A47" s="10"/>
      <c r="B47" s="10"/>
      <c r="C47" s="24"/>
      <c r="D47" s="24"/>
      <c r="E47" s="24"/>
      <c r="F47" s="24"/>
      <c r="G47" s="11"/>
      <c r="H47" s="12"/>
      <c r="I47" s="12"/>
      <c r="J47" s="12"/>
      <c r="K47" s="5"/>
      <c r="L47" s="5"/>
      <c r="M47" s="5"/>
      <c r="N47" s="24"/>
      <c r="O47" s="7"/>
      <c r="P47" s="13" t="str">
        <f aca="false">IF(C47="","",IF(ISNUMBER(SEARCH("JPY",C47)),100,10000))</f>
        <v/>
      </c>
      <c r="Q47" s="14" t="str">
        <f aca="false">IF(OR(C47="",H47="",J47=""),"",ROUND((J47-H47)*P47*IF(D47="Short",-1,1),1))</f>
        <v/>
      </c>
      <c r="R47" s="14" t="str">
        <f aca="false">IF(OR(C47="",H47="",I47=""),"",ROUND(ABS(H47-I47)*P47,1))</f>
        <v/>
      </c>
      <c r="S47" s="15" t="str">
        <f aca="false">IF(OR(R47="",G47="",K47=""),"",R47*K47*G47)</f>
        <v/>
      </c>
      <c r="T47" s="15" t="str">
        <f aca="false">IF(OR(Q47="",G47="",K47=""),"",Q47*K47*G47)</f>
        <v/>
      </c>
      <c r="U47" s="15" t="str">
        <f aca="false">IF(T47="","",T47+N(L47)-N(M47))</f>
        <v/>
      </c>
      <c r="V47" s="16" t="str">
        <f aca="false">IF(OR(U47="",N(S47)=0),"",U47/S47)</f>
        <v/>
      </c>
      <c r="W47" s="13" t="str">
        <f aca="false">IF(U47="","",COUNT($U$7:U47))</f>
        <v/>
      </c>
      <c r="X47" s="17" t="str">
        <f aca="false">IF(U47="","",DATE(YEAR(IF(B47="",A47,B47)),MONTH(IF(B47="",A47,B47)),1))</f>
        <v/>
      </c>
      <c r="Y47" s="15" t="str">
        <f aca="false">IF(U47="","",N($C$3)+SUM($U$7:U47))</f>
        <v/>
      </c>
      <c r="Z47" s="15" t="str">
        <f aca="false">IF(Y47="","",Y47-MAX(N($C$3),MAX($Y$7:Y47)))</f>
        <v/>
      </c>
      <c r="AA47" s="13" t="str">
        <f aca="false">IF(U47="","",IF(U47&gt;0,"Win",IF(U47&lt;0,"Loss","Scratch")))</f>
        <v/>
      </c>
      <c r="AB47" s="18" t="e">
        <f aca="false">IF(W47="",NA(),W47)</f>
        <v>#N/A</v>
      </c>
      <c r="AC47" s="19" t="e">
        <f aca="false">IF(W47="",NA(),Y47)</f>
        <v>#N/A</v>
      </c>
    </row>
    <row r="48" customFormat="false" ht="15" hidden="false" customHeight="false" outlineLevel="0" collapsed="false">
      <c r="A48" s="10"/>
      <c r="B48" s="10"/>
      <c r="C48" s="24"/>
      <c r="D48" s="24"/>
      <c r="E48" s="24"/>
      <c r="F48" s="24"/>
      <c r="G48" s="11"/>
      <c r="H48" s="12"/>
      <c r="I48" s="12"/>
      <c r="J48" s="12"/>
      <c r="K48" s="5"/>
      <c r="L48" s="5"/>
      <c r="M48" s="5"/>
      <c r="N48" s="24"/>
      <c r="O48" s="7"/>
      <c r="P48" s="13" t="str">
        <f aca="false">IF(C48="","",IF(ISNUMBER(SEARCH("JPY",C48)),100,10000))</f>
        <v/>
      </c>
      <c r="Q48" s="14" t="str">
        <f aca="false">IF(OR(C48="",H48="",J48=""),"",ROUND((J48-H48)*P48*IF(D48="Short",-1,1),1))</f>
        <v/>
      </c>
      <c r="R48" s="14" t="str">
        <f aca="false">IF(OR(C48="",H48="",I48=""),"",ROUND(ABS(H48-I48)*P48,1))</f>
        <v/>
      </c>
      <c r="S48" s="15" t="str">
        <f aca="false">IF(OR(R48="",G48="",K48=""),"",R48*K48*G48)</f>
        <v/>
      </c>
      <c r="T48" s="15" t="str">
        <f aca="false">IF(OR(Q48="",G48="",K48=""),"",Q48*K48*G48)</f>
        <v/>
      </c>
      <c r="U48" s="15" t="str">
        <f aca="false">IF(T48="","",T48+N(L48)-N(M48))</f>
        <v/>
      </c>
      <c r="V48" s="16" t="str">
        <f aca="false">IF(OR(U48="",N(S48)=0),"",U48/S48)</f>
        <v/>
      </c>
      <c r="W48" s="13" t="str">
        <f aca="false">IF(U48="","",COUNT($U$7:U48))</f>
        <v/>
      </c>
      <c r="X48" s="17" t="str">
        <f aca="false">IF(U48="","",DATE(YEAR(IF(B48="",A48,B48)),MONTH(IF(B48="",A48,B48)),1))</f>
        <v/>
      </c>
      <c r="Y48" s="15" t="str">
        <f aca="false">IF(U48="","",N($C$3)+SUM($U$7:U48))</f>
        <v/>
      </c>
      <c r="Z48" s="15" t="str">
        <f aca="false">IF(Y48="","",Y48-MAX(N($C$3),MAX($Y$7:Y48)))</f>
        <v/>
      </c>
      <c r="AA48" s="13" t="str">
        <f aca="false">IF(U48="","",IF(U48&gt;0,"Win",IF(U48&lt;0,"Loss","Scratch")))</f>
        <v/>
      </c>
      <c r="AB48" s="18" t="e">
        <f aca="false">IF(W48="",NA(),W48)</f>
        <v>#N/A</v>
      </c>
      <c r="AC48" s="19" t="e">
        <f aca="false">IF(W48="",NA(),Y48)</f>
        <v>#N/A</v>
      </c>
    </row>
    <row r="49" customFormat="false" ht="15" hidden="false" customHeight="false" outlineLevel="0" collapsed="false">
      <c r="A49" s="10"/>
      <c r="B49" s="10"/>
      <c r="C49" s="24"/>
      <c r="D49" s="24"/>
      <c r="E49" s="24"/>
      <c r="F49" s="24"/>
      <c r="G49" s="11"/>
      <c r="H49" s="12"/>
      <c r="I49" s="12"/>
      <c r="J49" s="12"/>
      <c r="K49" s="5"/>
      <c r="L49" s="5"/>
      <c r="M49" s="5"/>
      <c r="N49" s="24"/>
      <c r="O49" s="7"/>
      <c r="P49" s="13" t="str">
        <f aca="false">IF(C49="","",IF(ISNUMBER(SEARCH("JPY",C49)),100,10000))</f>
        <v/>
      </c>
      <c r="Q49" s="14" t="str">
        <f aca="false">IF(OR(C49="",H49="",J49=""),"",ROUND((J49-H49)*P49*IF(D49="Short",-1,1),1))</f>
        <v/>
      </c>
      <c r="R49" s="14" t="str">
        <f aca="false">IF(OR(C49="",H49="",I49=""),"",ROUND(ABS(H49-I49)*P49,1))</f>
        <v/>
      </c>
      <c r="S49" s="15" t="str">
        <f aca="false">IF(OR(R49="",G49="",K49=""),"",R49*K49*G49)</f>
        <v/>
      </c>
      <c r="T49" s="15" t="str">
        <f aca="false">IF(OR(Q49="",G49="",K49=""),"",Q49*K49*G49)</f>
        <v/>
      </c>
      <c r="U49" s="15" t="str">
        <f aca="false">IF(T49="","",T49+N(L49)-N(M49))</f>
        <v/>
      </c>
      <c r="V49" s="16" t="str">
        <f aca="false">IF(OR(U49="",N(S49)=0),"",U49/S49)</f>
        <v/>
      </c>
      <c r="W49" s="13" t="str">
        <f aca="false">IF(U49="","",COUNT($U$7:U49))</f>
        <v/>
      </c>
      <c r="X49" s="17" t="str">
        <f aca="false">IF(U49="","",DATE(YEAR(IF(B49="",A49,B49)),MONTH(IF(B49="",A49,B49)),1))</f>
        <v/>
      </c>
      <c r="Y49" s="15" t="str">
        <f aca="false">IF(U49="","",N($C$3)+SUM($U$7:U49))</f>
        <v/>
      </c>
      <c r="Z49" s="15" t="str">
        <f aca="false">IF(Y49="","",Y49-MAX(N($C$3),MAX($Y$7:Y49)))</f>
        <v/>
      </c>
      <c r="AA49" s="13" t="str">
        <f aca="false">IF(U49="","",IF(U49&gt;0,"Win",IF(U49&lt;0,"Loss","Scratch")))</f>
        <v/>
      </c>
      <c r="AB49" s="18" t="e">
        <f aca="false">IF(W49="",NA(),W49)</f>
        <v>#N/A</v>
      </c>
      <c r="AC49" s="19" t="e">
        <f aca="false">IF(W49="",NA(),Y49)</f>
        <v>#N/A</v>
      </c>
    </row>
    <row r="50" customFormat="false" ht="15" hidden="false" customHeight="false" outlineLevel="0" collapsed="false">
      <c r="A50" s="10"/>
      <c r="B50" s="10"/>
      <c r="C50" s="24"/>
      <c r="D50" s="24"/>
      <c r="E50" s="24"/>
      <c r="F50" s="24"/>
      <c r="G50" s="11"/>
      <c r="H50" s="12"/>
      <c r="I50" s="12"/>
      <c r="J50" s="12"/>
      <c r="K50" s="5"/>
      <c r="L50" s="5"/>
      <c r="M50" s="5"/>
      <c r="N50" s="24"/>
      <c r="O50" s="7"/>
      <c r="P50" s="13" t="str">
        <f aca="false">IF(C50="","",IF(ISNUMBER(SEARCH("JPY",C50)),100,10000))</f>
        <v/>
      </c>
      <c r="Q50" s="14" t="str">
        <f aca="false">IF(OR(C50="",H50="",J50=""),"",ROUND((J50-H50)*P50*IF(D50="Short",-1,1),1))</f>
        <v/>
      </c>
      <c r="R50" s="14" t="str">
        <f aca="false">IF(OR(C50="",H50="",I50=""),"",ROUND(ABS(H50-I50)*P50,1))</f>
        <v/>
      </c>
      <c r="S50" s="15" t="str">
        <f aca="false">IF(OR(R50="",G50="",K50=""),"",R50*K50*G50)</f>
        <v/>
      </c>
      <c r="T50" s="15" t="str">
        <f aca="false">IF(OR(Q50="",G50="",K50=""),"",Q50*K50*G50)</f>
        <v/>
      </c>
      <c r="U50" s="15" t="str">
        <f aca="false">IF(T50="","",T50+N(L50)-N(M50))</f>
        <v/>
      </c>
      <c r="V50" s="16" t="str">
        <f aca="false">IF(OR(U50="",N(S50)=0),"",U50/S50)</f>
        <v/>
      </c>
      <c r="W50" s="13" t="str">
        <f aca="false">IF(U50="","",COUNT($U$7:U50))</f>
        <v/>
      </c>
      <c r="X50" s="17" t="str">
        <f aca="false">IF(U50="","",DATE(YEAR(IF(B50="",A50,B50)),MONTH(IF(B50="",A50,B50)),1))</f>
        <v/>
      </c>
      <c r="Y50" s="15" t="str">
        <f aca="false">IF(U50="","",N($C$3)+SUM($U$7:U50))</f>
        <v/>
      </c>
      <c r="Z50" s="15" t="str">
        <f aca="false">IF(Y50="","",Y50-MAX(N($C$3),MAX($Y$7:Y50)))</f>
        <v/>
      </c>
      <c r="AA50" s="13" t="str">
        <f aca="false">IF(U50="","",IF(U50&gt;0,"Win",IF(U50&lt;0,"Loss","Scratch")))</f>
        <v/>
      </c>
      <c r="AB50" s="18" t="e">
        <f aca="false">IF(W50="",NA(),W50)</f>
        <v>#N/A</v>
      </c>
      <c r="AC50" s="19" t="e">
        <f aca="false">IF(W50="",NA(),Y50)</f>
        <v>#N/A</v>
      </c>
    </row>
    <row r="51" customFormat="false" ht="15" hidden="false" customHeight="false" outlineLevel="0" collapsed="false">
      <c r="A51" s="10"/>
      <c r="B51" s="10"/>
      <c r="C51" s="24"/>
      <c r="D51" s="24"/>
      <c r="E51" s="24"/>
      <c r="F51" s="24"/>
      <c r="G51" s="11"/>
      <c r="H51" s="12"/>
      <c r="I51" s="12"/>
      <c r="J51" s="12"/>
      <c r="K51" s="5"/>
      <c r="L51" s="5"/>
      <c r="M51" s="5"/>
      <c r="N51" s="24"/>
      <c r="O51" s="7"/>
      <c r="P51" s="13" t="str">
        <f aca="false">IF(C51="","",IF(ISNUMBER(SEARCH("JPY",C51)),100,10000))</f>
        <v/>
      </c>
      <c r="Q51" s="14" t="str">
        <f aca="false">IF(OR(C51="",H51="",J51=""),"",ROUND((J51-H51)*P51*IF(D51="Short",-1,1),1))</f>
        <v/>
      </c>
      <c r="R51" s="14" t="str">
        <f aca="false">IF(OR(C51="",H51="",I51=""),"",ROUND(ABS(H51-I51)*P51,1))</f>
        <v/>
      </c>
      <c r="S51" s="15" t="str">
        <f aca="false">IF(OR(R51="",G51="",K51=""),"",R51*K51*G51)</f>
        <v/>
      </c>
      <c r="T51" s="15" t="str">
        <f aca="false">IF(OR(Q51="",G51="",K51=""),"",Q51*K51*G51)</f>
        <v/>
      </c>
      <c r="U51" s="15" t="str">
        <f aca="false">IF(T51="","",T51+N(L51)-N(M51))</f>
        <v/>
      </c>
      <c r="V51" s="16" t="str">
        <f aca="false">IF(OR(U51="",N(S51)=0),"",U51/S51)</f>
        <v/>
      </c>
      <c r="W51" s="13" t="str">
        <f aca="false">IF(U51="","",COUNT($U$7:U51))</f>
        <v/>
      </c>
      <c r="X51" s="17" t="str">
        <f aca="false">IF(U51="","",DATE(YEAR(IF(B51="",A51,B51)),MONTH(IF(B51="",A51,B51)),1))</f>
        <v/>
      </c>
      <c r="Y51" s="15" t="str">
        <f aca="false">IF(U51="","",N($C$3)+SUM($U$7:U51))</f>
        <v/>
      </c>
      <c r="Z51" s="15" t="str">
        <f aca="false">IF(Y51="","",Y51-MAX(N($C$3),MAX($Y$7:Y51)))</f>
        <v/>
      </c>
      <c r="AA51" s="13" t="str">
        <f aca="false">IF(U51="","",IF(U51&gt;0,"Win",IF(U51&lt;0,"Loss","Scratch")))</f>
        <v/>
      </c>
      <c r="AB51" s="18" t="e">
        <f aca="false">IF(W51="",NA(),W51)</f>
        <v>#N/A</v>
      </c>
      <c r="AC51" s="19" t="e">
        <f aca="false">IF(W51="",NA(),Y51)</f>
        <v>#N/A</v>
      </c>
    </row>
    <row r="52" customFormat="false" ht="15" hidden="false" customHeight="false" outlineLevel="0" collapsed="false">
      <c r="A52" s="10"/>
      <c r="B52" s="10"/>
      <c r="C52" s="24"/>
      <c r="D52" s="24"/>
      <c r="E52" s="24"/>
      <c r="F52" s="24"/>
      <c r="G52" s="11"/>
      <c r="H52" s="12"/>
      <c r="I52" s="12"/>
      <c r="J52" s="12"/>
      <c r="K52" s="5"/>
      <c r="L52" s="5"/>
      <c r="M52" s="5"/>
      <c r="N52" s="24"/>
      <c r="O52" s="7"/>
      <c r="P52" s="13" t="str">
        <f aca="false">IF(C52="","",IF(ISNUMBER(SEARCH("JPY",C52)),100,10000))</f>
        <v/>
      </c>
      <c r="Q52" s="14" t="str">
        <f aca="false">IF(OR(C52="",H52="",J52=""),"",ROUND((J52-H52)*P52*IF(D52="Short",-1,1),1))</f>
        <v/>
      </c>
      <c r="R52" s="14" t="str">
        <f aca="false">IF(OR(C52="",H52="",I52=""),"",ROUND(ABS(H52-I52)*P52,1))</f>
        <v/>
      </c>
      <c r="S52" s="15" t="str">
        <f aca="false">IF(OR(R52="",G52="",K52=""),"",R52*K52*G52)</f>
        <v/>
      </c>
      <c r="T52" s="15" t="str">
        <f aca="false">IF(OR(Q52="",G52="",K52=""),"",Q52*K52*G52)</f>
        <v/>
      </c>
      <c r="U52" s="15" t="str">
        <f aca="false">IF(T52="","",T52+N(L52)-N(M52))</f>
        <v/>
      </c>
      <c r="V52" s="16" t="str">
        <f aca="false">IF(OR(U52="",N(S52)=0),"",U52/S52)</f>
        <v/>
      </c>
      <c r="W52" s="13" t="str">
        <f aca="false">IF(U52="","",COUNT($U$7:U52))</f>
        <v/>
      </c>
      <c r="X52" s="17" t="str">
        <f aca="false">IF(U52="","",DATE(YEAR(IF(B52="",A52,B52)),MONTH(IF(B52="",A52,B52)),1))</f>
        <v/>
      </c>
      <c r="Y52" s="15" t="str">
        <f aca="false">IF(U52="","",N($C$3)+SUM($U$7:U52))</f>
        <v/>
      </c>
      <c r="Z52" s="15" t="str">
        <f aca="false">IF(Y52="","",Y52-MAX(N($C$3),MAX($Y$7:Y52)))</f>
        <v/>
      </c>
      <c r="AA52" s="13" t="str">
        <f aca="false">IF(U52="","",IF(U52&gt;0,"Win",IF(U52&lt;0,"Loss","Scratch")))</f>
        <v/>
      </c>
      <c r="AB52" s="18" t="e">
        <f aca="false">IF(W52="",NA(),W52)</f>
        <v>#N/A</v>
      </c>
      <c r="AC52" s="19" t="e">
        <f aca="false">IF(W52="",NA(),Y52)</f>
        <v>#N/A</v>
      </c>
    </row>
    <row r="53" customFormat="false" ht="15" hidden="false" customHeight="false" outlineLevel="0" collapsed="false">
      <c r="A53" s="10"/>
      <c r="B53" s="10"/>
      <c r="C53" s="24"/>
      <c r="D53" s="24"/>
      <c r="E53" s="24"/>
      <c r="F53" s="24"/>
      <c r="G53" s="11"/>
      <c r="H53" s="12"/>
      <c r="I53" s="12"/>
      <c r="J53" s="12"/>
      <c r="K53" s="5"/>
      <c r="L53" s="5"/>
      <c r="M53" s="5"/>
      <c r="N53" s="24"/>
      <c r="O53" s="7"/>
      <c r="P53" s="13" t="str">
        <f aca="false">IF(C53="","",IF(ISNUMBER(SEARCH("JPY",C53)),100,10000))</f>
        <v/>
      </c>
      <c r="Q53" s="14" t="str">
        <f aca="false">IF(OR(C53="",H53="",J53=""),"",ROUND((J53-H53)*P53*IF(D53="Short",-1,1),1))</f>
        <v/>
      </c>
      <c r="R53" s="14" t="str">
        <f aca="false">IF(OR(C53="",H53="",I53=""),"",ROUND(ABS(H53-I53)*P53,1))</f>
        <v/>
      </c>
      <c r="S53" s="15" t="str">
        <f aca="false">IF(OR(R53="",G53="",K53=""),"",R53*K53*G53)</f>
        <v/>
      </c>
      <c r="T53" s="15" t="str">
        <f aca="false">IF(OR(Q53="",G53="",K53=""),"",Q53*K53*G53)</f>
        <v/>
      </c>
      <c r="U53" s="15" t="str">
        <f aca="false">IF(T53="","",T53+N(L53)-N(M53))</f>
        <v/>
      </c>
      <c r="V53" s="16" t="str">
        <f aca="false">IF(OR(U53="",N(S53)=0),"",U53/S53)</f>
        <v/>
      </c>
      <c r="W53" s="13" t="str">
        <f aca="false">IF(U53="","",COUNT($U$7:U53))</f>
        <v/>
      </c>
      <c r="X53" s="17" t="str">
        <f aca="false">IF(U53="","",DATE(YEAR(IF(B53="",A53,B53)),MONTH(IF(B53="",A53,B53)),1))</f>
        <v/>
      </c>
      <c r="Y53" s="15" t="str">
        <f aca="false">IF(U53="","",N($C$3)+SUM($U$7:U53))</f>
        <v/>
      </c>
      <c r="Z53" s="15" t="str">
        <f aca="false">IF(Y53="","",Y53-MAX(N($C$3),MAX($Y$7:Y53)))</f>
        <v/>
      </c>
      <c r="AA53" s="13" t="str">
        <f aca="false">IF(U53="","",IF(U53&gt;0,"Win",IF(U53&lt;0,"Loss","Scratch")))</f>
        <v/>
      </c>
      <c r="AB53" s="18" t="e">
        <f aca="false">IF(W53="",NA(),W53)</f>
        <v>#N/A</v>
      </c>
      <c r="AC53" s="19" t="e">
        <f aca="false">IF(W53="",NA(),Y53)</f>
        <v>#N/A</v>
      </c>
    </row>
    <row r="54" customFormat="false" ht="15" hidden="false" customHeight="false" outlineLevel="0" collapsed="false">
      <c r="A54" s="10"/>
      <c r="B54" s="10"/>
      <c r="C54" s="24"/>
      <c r="D54" s="24"/>
      <c r="E54" s="24"/>
      <c r="F54" s="24"/>
      <c r="G54" s="11"/>
      <c r="H54" s="12"/>
      <c r="I54" s="12"/>
      <c r="J54" s="12"/>
      <c r="K54" s="5"/>
      <c r="L54" s="5"/>
      <c r="M54" s="5"/>
      <c r="N54" s="24"/>
      <c r="O54" s="7"/>
      <c r="P54" s="13" t="str">
        <f aca="false">IF(C54="","",IF(ISNUMBER(SEARCH("JPY",C54)),100,10000))</f>
        <v/>
      </c>
      <c r="Q54" s="14" t="str">
        <f aca="false">IF(OR(C54="",H54="",J54=""),"",ROUND((J54-H54)*P54*IF(D54="Short",-1,1),1))</f>
        <v/>
      </c>
      <c r="R54" s="14" t="str">
        <f aca="false">IF(OR(C54="",H54="",I54=""),"",ROUND(ABS(H54-I54)*P54,1))</f>
        <v/>
      </c>
      <c r="S54" s="15" t="str">
        <f aca="false">IF(OR(R54="",G54="",K54=""),"",R54*K54*G54)</f>
        <v/>
      </c>
      <c r="T54" s="15" t="str">
        <f aca="false">IF(OR(Q54="",G54="",K54=""),"",Q54*K54*G54)</f>
        <v/>
      </c>
      <c r="U54" s="15" t="str">
        <f aca="false">IF(T54="","",T54+N(L54)-N(M54))</f>
        <v/>
      </c>
      <c r="V54" s="16" t="str">
        <f aca="false">IF(OR(U54="",N(S54)=0),"",U54/S54)</f>
        <v/>
      </c>
      <c r="W54" s="13" t="str">
        <f aca="false">IF(U54="","",COUNT($U$7:U54))</f>
        <v/>
      </c>
      <c r="X54" s="17" t="str">
        <f aca="false">IF(U54="","",DATE(YEAR(IF(B54="",A54,B54)),MONTH(IF(B54="",A54,B54)),1))</f>
        <v/>
      </c>
      <c r="Y54" s="15" t="str">
        <f aca="false">IF(U54="","",N($C$3)+SUM($U$7:U54))</f>
        <v/>
      </c>
      <c r="Z54" s="15" t="str">
        <f aca="false">IF(Y54="","",Y54-MAX(N($C$3),MAX($Y$7:Y54)))</f>
        <v/>
      </c>
      <c r="AA54" s="13" t="str">
        <f aca="false">IF(U54="","",IF(U54&gt;0,"Win",IF(U54&lt;0,"Loss","Scratch")))</f>
        <v/>
      </c>
      <c r="AB54" s="18" t="e">
        <f aca="false">IF(W54="",NA(),W54)</f>
        <v>#N/A</v>
      </c>
      <c r="AC54" s="19" t="e">
        <f aca="false">IF(W54="",NA(),Y54)</f>
        <v>#N/A</v>
      </c>
    </row>
    <row r="55" customFormat="false" ht="15" hidden="false" customHeight="false" outlineLevel="0" collapsed="false">
      <c r="A55" s="10"/>
      <c r="B55" s="10"/>
      <c r="C55" s="24"/>
      <c r="D55" s="24"/>
      <c r="E55" s="24"/>
      <c r="F55" s="24"/>
      <c r="G55" s="11"/>
      <c r="H55" s="12"/>
      <c r="I55" s="12"/>
      <c r="J55" s="12"/>
      <c r="K55" s="5"/>
      <c r="L55" s="5"/>
      <c r="M55" s="5"/>
      <c r="N55" s="24"/>
      <c r="O55" s="7"/>
      <c r="P55" s="13" t="str">
        <f aca="false">IF(C55="","",IF(ISNUMBER(SEARCH("JPY",C55)),100,10000))</f>
        <v/>
      </c>
      <c r="Q55" s="14" t="str">
        <f aca="false">IF(OR(C55="",H55="",J55=""),"",ROUND((J55-H55)*P55*IF(D55="Short",-1,1),1))</f>
        <v/>
      </c>
      <c r="R55" s="14" t="str">
        <f aca="false">IF(OR(C55="",H55="",I55=""),"",ROUND(ABS(H55-I55)*P55,1))</f>
        <v/>
      </c>
      <c r="S55" s="15" t="str">
        <f aca="false">IF(OR(R55="",G55="",K55=""),"",R55*K55*G55)</f>
        <v/>
      </c>
      <c r="T55" s="15" t="str">
        <f aca="false">IF(OR(Q55="",G55="",K55=""),"",Q55*K55*G55)</f>
        <v/>
      </c>
      <c r="U55" s="15" t="str">
        <f aca="false">IF(T55="","",T55+N(L55)-N(M55))</f>
        <v/>
      </c>
      <c r="V55" s="16" t="str">
        <f aca="false">IF(OR(U55="",N(S55)=0),"",U55/S55)</f>
        <v/>
      </c>
      <c r="W55" s="13" t="str">
        <f aca="false">IF(U55="","",COUNT($U$7:U55))</f>
        <v/>
      </c>
      <c r="X55" s="17" t="str">
        <f aca="false">IF(U55="","",DATE(YEAR(IF(B55="",A55,B55)),MONTH(IF(B55="",A55,B55)),1))</f>
        <v/>
      </c>
      <c r="Y55" s="15" t="str">
        <f aca="false">IF(U55="","",N($C$3)+SUM($U$7:U55))</f>
        <v/>
      </c>
      <c r="Z55" s="15" t="str">
        <f aca="false">IF(Y55="","",Y55-MAX(N($C$3),MAX($Y$7:Y55)))</f>
        <v/>
      </c>
      <c r="AA55" s="13" t="str">
        <f aca="false">IF(U55="","",IF(U55&gt;0,"Win",IF(U55&lt;0,"Loss","Scratch")))</f>
        <v/>
      </c>
      <c r="AB55" s="18" t="e">
        <f aca="false">IF(W55="",NA(),W55)</f>
        <v>#N/A</v>
      </c>
      <c r="AC55" s="19" t="e">
        <f aca="false">IF(W55="",NA(),Y55)</f>
        <v>#N/A</v>
      </c>
    </row>
    <row r="56" customFormat="false" ht="15" hidden="false" customHeight="false" outlineLevel="0" collapsed="false">
      <c r="A56" s="10"/>
      <c r="B56" s="10"/>
      <c r="C56" s="24"/>
      <c r="D56" s="24"/>
      <c r="E56" s="24"/>
      <c r="F56" s="24"/>
      <c r="G56" s="11"/>
      <c r="H56" s="12"/>
      <c r="I56" s="12"/>
      <c r="J56" s="12"/>
      <c r="K56" s="5"/>
      <c r="L56" s="5"/>
      <c r="M56" s="5"/>
      <c r="N56" s="24"/>
      <c r="O56" s="7"/>
      <c r="P56" s="13" t="str">
        <f aca="false">IF(C56="","",IF(ISNUMBER(SEARCH("JPY",C56)),100,10000))</f>
        <v/>
      </c>
      <c r="Q56" s="14" t="str">
        <f aca="false">IF(OR(C56="",H56="",J56=""),"",ROUND((J56-H56)*P56*IF(D56="Short",-1,1),1))</f>
        <v/>
      </c>
      <c r="R56" s="14" t="str">
        <f aca="false">IF(OR(C56="",H56="",I56=""),"",ROUND(ABS(H56-I56)*P56,1))</f>
        <v/>
      </c>
      <c r="S56" s="15" t="str">
        <f aca="false">IF(OR(R56="",G56="",K56=""),"",R56*K56*G56)</f>
        <v/>
      </c>
      <c r="T56" s="15" t="str">
        <f aca="false">IF(OR(Q56="",G56="",K56=""),"",Q56*K56*G56)</f>
        <v/>
      </c>
      <c r="U56" s="15" t="str">
        <f aca="false">IF(T56="","",T56+N(L56)-N(M56))</f>
        <v/>
      </c>
      <c r="V56" s="16" t="str">
        <f aca="false">IF(OR(U56="",N(S56)=0),"",U56/S56)</f>
        <v/>
      </c>
      <c r="W56" s="13" t="str">
        <f aca="false">IF(U56="","",COUNT($U$7:U56))</f>
        <v/>
      </c>
      <c r="X56" s="17" t="str">
        <f aca="false">IF(U56="","",DATE(YEAR(IF(B56="",A56,B56)),MONTH(IF(B56="",A56,B56)),1))</f>
        <v/>
      </c>
      <c r="Y56" s="15" t="str">
        <f aca="false">IF(U56="","",N($C$3)+SUM($U$7:U56))</f>
        <v/>
      </c>
      <c r="Z56" s="15" t="str">
        <f aca="false">IF(Y56="","",Y56-MAX(N($C$3),MAX($Y$7:Y56)))</f>
        <v/>
      </c>
      <c r="AA56" s="13" t="str">
        <f aca="false">IF(U56="","",IF(U56&gt;0,"Win",IF(U56&lt;0,"Loss","Scratch")))</f>
        <v/>
      </c>
      <c r="AB56" s="18" t="e">
        <f aca="false">IF(W56="",NA(),W56)</f>
        <v>#N/A</v>
      </c>
      <c r="AC56" s="19" t="e">
        <f aca="false">IF(W56="",NA(),Y56)</f>
        <v>#N/A</v>
      </c>
    </row>
    <row r="57" customFormat="false" ht="15" hidden="false" customHeight="false" outlineLevel="0" collapsed="false">
      <c r="A57" s="10"/>
      <c r="B57" s="10"/>
      <c r="C57" s="24"/>
      <c r="D57" s="24"/>
      <c r="E57" s="24"/>
      <c r="F57" s="24"/>
      <c r="G57" s="11"/>
      <c r="H57" s="12"/>
      <c r="I57" s="12"/>
      <c r="J57" s="12"/>
      <c r="K57" s="5"/>
      <c r="L57" s="5"/>
      <c r="M57" s="5"/>
      <c r="N57" s="24"/>
      <c r="O57" s="7"/>
      <c r="P57" s="13" t="str">
        <f aca="false">IF(C57="","",IF(ISNUMBER(SEARCH("JPY",C57)),100,10000))</f>
        <v/>
      </c>
      <c r="Q57" s="14" t="str">
        <f aca="false">IF(OR(C57="",H57="",J57=""),"",ROUND((J57-H57)*P57*IF(D57="Short",-1,1),1))</f>
        <v/>
      </c>
      <c r="R57" s="14" t="str">
        <f aca="false">IF(OR(C57="",H57="",I57=""),"",ROUND(ABS(H57-I57)*P57,1))</f>
        <v/>
      </c>
      <c r="S57" s="15" t="str">
        <f aca="false">IF(OR(R57="",G57="",K57=""),"",R57*K57*G57)</f>
        <v/>
      </c>
      <c r="T57" s="15" t="str">
        <f aca="false">IF(OR(Q57="",G57="",K57=""),"",Q57*K57*G57)</f>
        <v/>
      </c>
      <c r="U57" s="15" t="str">
        <f aca="false">IF(T57="","",T57+N(L57)-N(M57))</f>
        <v/>
      </c>
      <c r="V57" s="16" t="str">
        <f aca="false">IF(OR(U57="",N(S57)=0),"",U57/S57)</f>
        <v/>
      </c>
      <c r="W57" s="13" t="str">
        <f aca="false">IF(U57="","",COUNT($U$7:U57))</f>
        <v/>
      </c>
      <c r="X57" s="17" t="str">
        <f aca="false">IF(U57="","",DATE(YEAR(IF(B57="",A57,B57)),MONTH(IF(B57="",A57,B57)),1))</f>
        <v/>
      </c>
      <c r="Y57" s="15" t="str">
        <f aca="false">IF(U57="","",N($C$3)+SUM($U$7:U57))</f>
        <v/>
      </c>
      <c r="Z57" s="15" t="str">
        <f aca="false">IF(Y57="","",Y57-MAX(N($C$3),MAX($Y$7:Y57)))</f>
        <v/>
      </c>
      <c r="AA57" s="13" t="str">
        <f aca="false">IF(U57="","",IF(U57&gt;0,"Win",IF(U57&lt;0,"Loss","Scratch")))</f>
        <v/>
      </c>
      <c r="AB57" s="18" t="e">
        <f aca="false">IF(W57="",NA(),W57)</f>
        <v>#N/A</v>
      </c>
      <c r="AC57" s="19" t="e">
        <f aca="false">IF(W57="",NA(),Y57)</f>
        <v>#N/A</v>
      </c>
    </row>
    <row r="58" customFormat="false" ht="15" hidden="false" customHeight="false" outlineLevel="0" collapsed="false">
      <c r="A58" s="10"/>
      <c r="B58" s="10"/>
      <c r="C58" s="24"/>
      <c r="D58" s="24"/>
      <c r="E58" s="24"/>
      <c r="F58" s="24"/>
      <c r="G58" s="11"/>
      <c r="H58" s="12"/>
      <c r="I58" s="12"/>
      <c r="J58" s="12"/>
      <c r="K58" s="5"/>
      <c r="L58" s="5"/>
      <c r="M58" s="5"/>
      <c r="N58" s="24"/>
      <c r="O58" s="7"/>
      <c r="P58" s="13" t="str">
        <f aca="false">IF(C58="","",IF(ISNUMBER(SEARCH("JPY",C58)),100,10000))</f>
        <v/>
      </c>
      <c r="Q58" s="14" t="str">
        <f aca="false">IF(OR(C58="",H58="",J58=""),"",ROUND((J58-H58)*P58*IF(D58="Short",-1,1),1))</f>
        <v/>
      </c>
      <c r="R58" s="14" t="str">
        <f aca="false">IF(OR(C58="",H58="",I58=""),"",ROUND(ABS(H58-I58)*P58,1))</f>
        <v/>
      </c>
      <c r="S58" s="15" t="str">
        <f aca="false">IF(OR(R58="",G58="",K58=""),"",R58*K58*G58)</f>
        <v/>
      </c>
      <c r="T58" s="15" t="str">
        <f aca="false">IF(OR(Q58="",G58="",K58=""),"",Q58*K58*G58)</f>
        <v/>
      </c>
      <c r="U58" s="15" t="str">
        <f aca="false">IF(T58="","",T58+N(L58)-N(M58))</f>
        <v/>
      </c>
      <c r="V58" s="16" t="str">
        <f aca="false">IF(OR(U58="",N(S58)=0),"",U58/S58)</f>
        <v/>
      </c>
      <c r="W58" s="13" t="str">
        <f aca="false">IF(U58="","",COUNT($U$7:U58))</f>
        <v/>
      </c>
      <c r="X58" s="17" t="str">
        <f aca="false">IF(U58="","",DATE(YEAR(IF(B58="",A58,B58)),MONTH(IF(B58="",A58,B58)),1))</f>
        <v/>
      </c>
      <c r="Y58" s="15" t="str">
        <f aca="false">IF(U58="","",N($C$3)+SUM($U$7:U58))</f>
        <v/>
      </c>
      <c r="Z58" s="15" t="str">
        <f aca="false">IF(Y58="","",Y58-MAX(N($C$3),MAX($Y$7:Y58)))</f>
        <v/>
      </c>
      <c r="AA58" s="13" t="str">
        <f aca="false">IF(U58="","",IF(U58&gt;0,"Win",IF(U58&lt;0,"Loss","Scratch")))</f>
        <v/>
      </c>
      <c r="AB58" s="18" t="e">
        <f aca="false">IF(W58="",NA(),W58)</f>
        <v>#N/A</v>
      </c>
      <c r="AC58" s="19" t="e">
        <f aca="false">IF(W58="",NA(),Y58)</f>
        <v>#N/A</v>
      </c>
    </row>
    <row r="59" customFormat="false" ht="15" hidden="false" customHeight="false" outlineLevel="0" collapsed="false">
      <c r="A59" s="10"/>
      <c r="B59" s="10"/>
      <c r="C59" s="24"/>
      <c r="D59" s="24"/>
      <c r="E59" s="24"/>
      <c r="F59" s="24"/>
      <c r="G59" s="11"/>
      <c r="H59" s="12"/>
      <c r="I59" s="12"/>
      <c r="J59" s="12"/>
      <c r="K59" s="5"/>
      <c r="L59" s="5"/>
      <c r="M59" s="5"/>
      <c r="N59" s="24"/>
      <c r="O59" s="7"/>
      <c r="P59" s="13" t="str">
        <f aca="false">IF(C59="","",IF(ISNUMBER(SEARCH("JPY",C59)),100,10000))</f>
        <v/>
      </c>
      <c r="Q59" s="14" t="str">
        <f aca="false">IF(OR(C59="",H59="",J59=""),"",ROUND((J59-H59)*P59*IF(D59="Short",-1,1),1))</f>
        <v/>
      </c>
      <c r="R59" s="14" t="str">
        <f aca="false">IF(OR(C59="",H59="",I59=""),"",ROUND(ABS(H59-I59)*P59,1))</f>
        <v/>
      </c>
      <c r="S59" s="15" t="str">
        <f aca="false">IF(OR(R59="",G59="",K59=""),"",R59*K59*G59)</f>
        <v/>
      </c>
      <c r="T59" s="15" t="str">
        <f aca="false">IF(OR(Q59="",G59="",K59=""),"",Q59*K59*G59)</f>
        <v/>
      </c>
      <c r="U59" s="15" t="str">
        <f aca="false">IF(T59="","",T59+N(L59)-N(M59))</f>
        <v/>
      </c>
      <c r="V59" s="16" t="str">
        <f aca="false">IF(OR(U59="",N(S59)=0),"",U59/S59)</f>
        <v/>
      </c>
      <c r="W59" s="13" t="str">
        <f aca="false">IF(U59="","",COUNT($U$7:U59))</f>
        <v/>
      </c>
      <c r="X59" s="17" t="str">
        <f aca="false">IF(U59="","",DATE(YEAR(IF(B59="",A59,B59)),MONTH(IF(B59="",A59,B59)),1))</f>
        <v/>
      </c>
      <c r="Y59" s="15" t="str">
        <f aca="false">IF(U59="","",N($C$3)+SUM($U$7:U59))</f>
        <v/>
      </c>
      <c r="Z59" s="15" t="str">
        <f aca="false">IF(Y59="","",Y59-MAX(N($C$3),MAX($Y$7:Y59)))</f>
        <v/>
      </c>
      <c r="AA59" s="13" t="str">
        <f aca="false">IF(U59="","",IF(U59&gt;0,"Win",IF(U59&lt;0,"Loss","Scratch")))</f>
        <v/>
      </c>
      <c r="AB59" s="18" t="e">
        <f aca="false">IF(W59="",NA(),W59)</f>
        <v>#N/A</v>
      </c>
      <c r="AC59" s="19" t="e">
        <f aca="false">IF(W59="",NA(),Y59)</f>
        <v>#N/A</v>
      </c>
    </row>
    <row r="60" customFormat="false" ht="15" hidden="false" customHeight="false" outlineLevel="0" collapsed="false">
      <c r="A60" s="10"/>
      <c r="B60" s="10"/>
      <c r="C60" s="24"/>
      <c r="D60" s="24"/>
      <c r="E60" s="24"/>
      <c r="F60" s="24"/>
      <c r="G60" s="11"/>
      <c r="H60" s="12"/>
      <c r="I60" s="12"/>
      <c r="J60" s="12"/>
      <c r="K60" s="5"/>
      <c r="L60" s="5"/>
      <c r="M60" s="5"/>
      <c r="N60" s="24"/>
      <c r="O60" s="7"/>
      <c r="P60" s="13" t="str">
        <f aca="false">IF(C60="","",IF(ISNUMBER(SEARCH("JPY",C60)),100,10000))</f>
        <v/>
      </c>
      <c r="Q60" s="14" t="str">
        <f aca="false">IF(OR(C60="",H60="",J60=""),"",ROUND((J60-H60)*P60*IF(D60="Short",-1,1),1))</f>
        <v/>
      </c>
      <c r="R60" s="14" t="str">
        <f aca="false">IF(OR(C60="",H60="",I60=""),"",ROUND(ABS(H60-I60)*P60,1))</f>
        <v/>
      </c>
      <c r="S60" s="15" t="str">
        <f aca="false">IF(OR(R60="",G60="",K60=""),"",R60*K60*G60)</f>
        <v/>
      </c>
      <c r="T60" s="15" t="str">
        <f aca="false">IF(OR(Q60="",G60="",K60=""),"",Q60*K60*G60)</f>
        <v/>
      </c>
      <c r="U60" s="15" t="str">
        <f aca="false">IF(T60="","",T60+N(L60)-N(M60))</f>
        <v/>
      </c>
      <c r="V60" s="16" t="str">
        <f aca="false">IF(OR(U60="",N(S60)=0),"",U60/S60)</f>
        <v/>
      </c>
      <c r="W60" s="13" t="str">
        <f aca="false">IF(U60="","",COUNT($U$7:U60))</f>
        <v/>
      </c>
      <c r="X60" s="17" t="str">
        <f aca="false">IF(U60="","",DATE(YEAR(IF(B60="",A60,B60)),MONTH(IF(B60="",A60,B60)),1))</f>
        <v/>
      </c>
      <c r="Y60" s="15" t="str">
        <f aca="false">IF(U60="","",N($C$3)+SUM($U$7:U60))</f>
        <v/>
      </c>
      <c r="Z60" s="15" t="str">
        <f aca="false">IF(Y60="","",Y60-MAX(N($C$3),MAX($Y$7:Y60)))</f>
        <v/>
      </c>
      <c r="AA60" s="13" t="str">
        <f aca="false">IF(U60="","",IF(U60&gt;0,"Win",IF(U60&lt;0,"Loss","Scratch")))</f>
        <v/>
      </c>
      <c r="AB60" s="18" t="e">
        <f aca="false">IF(W60="",NA(),W60)</f>
        <v>#N/A</v>
      </c>
      <c r="AC60" s="19" t="e">
        <f aca="false">IF(W60="",NA(),Y60)</f>
        <v>#N/A</v>
      </c>
    </row>
    <row r="61" customFormat="false" ht="15" hidden="false" customHeight="false" outlineLevel="0" collapsed="false">
      <c r="A61" s="10"/>
      <c r="B61" s="10"/>
      <c r="C61" s="24"/>
      <c r="D61" s="24"/>
      <c r="E61" s="24"/>
      <c r="F61" s="24"/>
      <c r="G61" s="11"/>
      <c r="H61" s="12"/>
      <c r="I61" s="12"/>
      <c r="J61" s="12"/>
      <c r="K61" s="5"/>
      <c r="L61" s="5"/>
      <c r="M61" s="5"/>
      <c r="N61" s="24"/>
      <c r="O61" s="7"/>
      <c r="P61" s="13" t="str">
        <f aca="false">IF(C61="","",IF(ISNUMBER(SEARCH("JPY",C61)),100,10000))</f>
        <v/>
      </c>
      <c r="Q61" s="14" t="str">
        <f aca="false">IF(OR(C61="",H61="",J61=""),"",ROUND((J61-H61)*P61*IF(D61="Short",-1,1),1))</f>
        <v/>
      </c>
      <c r="R61" s="14" t="str">
        <f aca="false">IF(OR(C61="",H61="",I61=""),"",ROUND(ABS(H61-I61)*P61,1))</f>
        <v/>
      </c>
      <c r="S61" s="15" t="str">
        <f aca="false">IF(OR(R61="",G61="",K61=""),"",R61*K61*G61)</f>
        <v/>
      </c>
      <c r="T61" s="15" t="str">
        <f aca="false">IF(OR(Q61="",G61="",K61=""),"",Q61*K61*G61)</f>
        <v/>
      </c>
      <c r="U61" s="15" t="str">
        <f aca="false">IF(T61="","",T61+N(L61)-N(M61))</f>
        <v/>
      </c>
      <c r="V61" s="16" t="str">
        <f aca="false">IF(OR(U61="",N(S61)=0),"",U61/S61)</f>
        <v/>
      </c>
      <c r="W61" s="13" t="str">
        <f aca="false">IF(U61="","",COUNT($U$7:U61))</f>
        <v/>
      </c>
      <c r="X61" s="17" t="str">
        <f aca="false">IF(U61="","",DATE(YEAR(IF(B61="",A61,B61)),MONTH(IF(B61="",A61,B61)),1))</f>
        <v/>
      </c>
      <c r="Y61" s="15" t="str">
        <f aca="false">IF(U61="","",N($C$3)+SUM($U$7:U61))</f>
        <v/>
      </c>
      <c r="Z61" s="15" t="str">
        <f aca="false">IF(Y61="","",Y61-MAX(N($C$3),MAX($Y$7:Y61)))</f>
        <v/>
      </c>
      <c r="AA61" s="13" t="str">
        <f aca="false">IF(U61="","",IF(U61&gt;0,"Win",IF(U61&lt;0,"Loss","Scratch")))</f>
        <v/>
      </c>
      <c r="AB61" s="18" t="e">
        <f aca="false">IF(W61="",NA(),W61)</f>
        <v>#N/A</v>
      </c>
      <c r="AC61" s="19" t="e">
        <f aca="false">IF(W61="",NA(),Y61)</f>
        <v>#N/A</v>
      </c>
    </row>
    <row r="62" customFormat="false" ht="15" hidden="false" customHeight="false" outlineLevel="0" collapsed="false">
      <c r="A62" s="10"/>
      <c r="B62" s="10"/>
      <c r="C62" s="24"/>
      <c r="D62" s="24"/>
      <c r="E62" s="24"/>
      <c r="F62" s="24"/>
      <c r="G62" s="11"/>
      <c r="H62" s="12"/>
      <c r="I62" s="12"/>
      <c r="J62" s="12"/>
      <c r="K62" s="5"/>
      <c r="L62" s="5"/>
      <c r="M62" s="5"/>
      <c r="N62" s="24"/>
      <c r="O62" s="7"/>
      <c r="P62" s="13" t="str">
        <f aca="false">IF(C62="","",IF(ISNUMBER(SEARCH("JPY",C62)),100,10000))</f>
        <v/>
      </c>
      <c r="Q62" s="14" t="str">
        <f aca="false">IF(OR(C62="",H62="",J62=""),"",ROUND((J62-H62)*P62*IF(D62="Short",-1,1),1))</f>
        <v/>
      </c>
      <c r="R62" s="14" t="str">
        <f aca="false">IF(OR(C62="",H62="",I62=""),"",ROUND(ABS(H62-I62)*P62,1))</f>
        <v/>
      </c>
      <c r="S62" s="15" t="str">
        <f aca="false">IF(OR(R62="",G62="",K62=""),"",R62*K62*G62)</f>
        <v/>
      </c>
      <c r="T62" s="15" t="str">
        <f aca="false">IF(OR(Q62="",G62="",K62=""),"",Q62*K62*G62)</f>
        <v/>
      </c>
      <c r="U62" s="15" t="str">
        <f aca="false">IF(T62="","",T62+N(L62)-N(M62))</f>
        <v/>
      </c>
      <c r="V62" s="16" t="str">
        <f aca="false">IF(OR(U62="",N(S62)=0),"",U62/S62)</f>
        <v/>
      </c>
      <c r="W62" s="13" t="str">
        <f aca="false">IF(U62="","",COUNT($U$7:U62))</f>
        <v/>
      </c>
      <c r="X62" s="17" t="str">
        <f aca="false">IF(U62="","",DATE(YEAR(IF(B62="",A62,B62)),MONTH(IF(B62="",A62,B62)),1))</f>
        <v/>
      </c>
      <c r="Y62" s="15" t="str">
        <f aca="false">IF(U62="","",N($C$3)+SUM($U$7:U62))</f>
        <v/>
      </c>
      <c r="Z62" s="15" t="str">
        <f aca="false">IF(Y62="","",Y62-MAX(N($C$3),MAX($Y$7:Y62)))</f>
        <v/>
      </c>
      <c r="AA62" s="13" t="str">
        <f aca="false">IF(U62="","",IF(U62&gt;0,"Win",IF(U62&lt;0,"Loss","Scratch")))</f>
        <v/>
      </c>
      <c r="AB62" s="18" t="e">
        <f aca="false">IF(W62="",NA(),W62)</f>
        <v>#N/A</v>
      </c>
      <c r="AC62" s="19" t="e">
        <f aca="false">IF(W62="",NA(),Y62)</f>
        <v>#N/A</v>
      </c>
    </row>
    <row r="63" customFormat="false" ht="15" hidden="false" customHeight="false" outlineLevel="0" collapsed="false">
      <c r="A63" s="10"/>
      <c r="B63" s="10"/>
      <c r="C63" s="24"/>
      <c r="D63" s="24"/>
      <c r="E63" s="24"/>
      <c r="F63" s="24"/>
      <c r="G63" s="11"/>
      <c r="H63" s="12"/>
      <c r="I63" s="12"/>
      <c r="J63" s="12"/>
      <c r="K63" s="5"/>
      <c r="L63" s="5"/>
      <c r="M63" s="5"/>
      <c r="N63" s="24"/>
      <c r="O63" s="7"/>
      <c r="P63" s="13" t="str">
        <f aca="false">IF(C63="","",IF(ISNUMBER(SEARCH("JPY",C63)),100,10000))</f>
        <v/>
      </c>
      <c r="Q63" s="14" t="str">
        <f aca="false">IF(OR(C63="",H63="",J63=""),"",ROUND((J63-H63)*P63*IF(D63="Short",-1,1),1))</f>
        <v/>
      </c>
      <c r="R63" s="14" t="str">
        <f aca="false">IF(OR(C63="",H63="",I63=""),"",ROUND(ABS(H63-I63)*P63,1))</f>
        <v/>
      </c>
      <c r="S63" s="15" t="str">
        <f aca="false">IF(OR(R63="",G63="",K63=""),"",R63*K63*G63)</f>
        <v/>
      </c>
      <c r="T63" s="15" t="str">
        <f aca="false">IF(OR(Q63="",G63="",K63=""),"",Q63*K63*G63)</f>
        <v/>
      </c>
      <c r="U63" s="15" t="str">
        <f aca="false">IF(T63="","",T63+N(L63)-N(M63))</f>
        <v/>
      </c>
      <c r="V63" s="16" t="str">
        <f aca="false">IF(OR(U63="",N(S63)=0),"",U63/S63)</f>
        <v/>
      </c>
      <c r="W63" s="13" t="str">
        <f aca="false">IF(U63="","",COUNT($U$7:U63))</f>
        <v/>
      </c>
      <c r="X63" s="17" t="str">
        <f aca="false">IF(U63="","",DATE(YEAR(IF(B63="",A63,B63)),MONTH(IF(B63="",A63,B63)),1))</f>
        <v/>
      </c>
      <c r="Y63" s="15" t="str">
        <f aca="false">IF(U63="","",N($C$3)+SUM($U$7:U63))</f>
        <v/>
      </c>
      <c r="Z63" s="15" t="str">
        <f aca="false">IF(Y63="","",Y63-MAX(N($C$3),MAX($Y$7:Y63)))</f>
        <v/>
      </c>
      <c r="AA63" s="13" t="str">
        <f aca="false">IF(U63="","",IF(U63&gt;0,"Win",IF(U63&lt;0,"Loss","Scratch")))</f>
        <v/>
      </c>
      <c r="AB63" s="18" t="e">
        <f aca="false">IF(W63="",NA(),W63)</f>
        <v>#N/A</v>
      </c>
      <c r="AC63" s="19" t="e">
        <f aca="false">IF(W63="",NA(),Y63)</f>
        <v>#N/A</v>
      </c>
    </row>
    <row r="64" customFormat="false" ht="15" hidden="false" customHeight="false" outlineLevel="0" collapsed="false">
      <c r="A64" s="10"/>
      <c r="B64" s="10"/>
      <c r="C64" s="24"/>
      <c r="D64" s="24"/>
      <c r="E64" s="24"/>
      <c r="F64" s="24"/>
      <c r="G64" s="11"/>
      <c r="H64" s="12"/>
      <c r="I64" s="12"/>
      <c r="J64" s="12"/>
      <c r="K64" s="5"/>
      <c r="L64" s="5"/>
      <c r="M64" s="5"/>
      <c r="N64" s="24"/>
      <c r="O64" s="7"/>
      <c r="P64" s="13" t="str">
        <f aca="false">IF(C64="","",IF(ISNUMBER(SEARCH("JPY",C64)),100,10000))</f>
        <v/>
      </c>
      <c r="Q64" s="14" t="str">
        <f aca="false">IF(OR(C64="",H64="",J64=""),"",ROUND((J64-H64)*P64*IF(D64="Short",-1,1),1))</f>
        <v/>
      </c>
      <c r="R64" s="14" t="str">
        <f aca="false">IF(OR(C64="",H64="",I64=""),"",ROUND(ABS(H64-I64)*P64,1))</f>
        <v/>
      </c>
      <c r="S64" s="15" t="str">
        <f aca="false">IF(OR(R64="",G64="",K64=""),"",R64*K64*G64)</f>
        <v/>
      </c>
      <c r="T64" s="15" t="str">
        <f aca="false">IF(OR(Q64="",G64="",K64=""),"",Q64*K64*G64)</f>
        <v/>
      </c>
      <c r="U64" s="15" t="str">
        <f aca="false">IF(T64="","",T64+N(L64)-N(M64))</f>
        <v/>
      </c>
      <c r="V64" s="16" t="str">
        <f aca="false">IF(OR(U64="",N(S64)=0),"",U64/S64)</f>
        <v/>
      </c>
      <c r="W64" s="13" t="str">
        <f aca="false">IF(U64="","",COUNT($U$7:U64))</f>
        <v/>
      </c>
      <c r="X64" s="17" t="str">
        <f aca="false">IF(U64="","",DATE(YEAR(IF(B64="",A64,B64)),MONTH(IF(B64="",A64,B64)),1))</f>
        <v/>
      </c>
      <c r="Y64" s="15" t="str">
        <f aca="false">IF(U64="","",N($C$3)+SUM($U$7:U64))</f>
        <v/>
      </c>
      <c r="Z64" s="15" t="str">
        <f aca="false">IF(Y64="","",Y64-MAX(N($C$3),MAX($Y$7:Y64)))</f>
        <v/>
      </c>
      <c r="AA64" s="13" t="str">
        <f aca="false">IF(U64="","",IF(U64&gt;0,"Win",IF(U64&lt;0,"Loss","Scratch")))</f>
        <v/>
      </c>
      <c r="AB64" s="18" t="e">
        <f aca="false">IF(W64="",NA(),W64)</f>
        <v>#N/A</v>
      </c>
      <c r="AC64" s="19" t="e">
        <f aca="false">IF(W64="",NA(),Y64)</f>
        <v>#N/A</v>
      </c>
    </row>
    <row r="65" customFormat="false" ht="15" hidden="false" customHeight="false" outlineLevel="0" collapsed="false">
      <c r="A65" s="10"/>
      <c r="B65" s="10"/>
      <c r="C65" s="24"/>
      <c r="D65" s="24"/>
      <c r="E65" s="24"/>
      <c r="F65" s="24"/>
      <c r="G65" s="11"/>
      <c r="H65" s="12"/>
      <c r="I65" s="12"/>
      <c r="J65" s="12"/>
      <c r="K65" s="5"/>
      <c r="L65" s="5"/>
      <c r="M65" s="5"/>
      <c r="N65" s="24"/>
      <c r="O65" s="7"/>
      <c r="P65" s="13" t="str">
        <f aca="false">IF(C65="","",IF(ISNUMBER(SEARCH("JPY",C65)),100,10000))</f>
        <v/>
      </c>
      <c r="Q65" s="14" t="str">
        <f aca="false">IF(OR(C65="",H65="",J65=""),"",ROUND((J65-H65)*P65*IF(D65="Short",-1,1),1))</f>
        <v/>
      </c>
      <c r="R65" s="14" t="str">
        <f aca="false">IF(OR(C65="",H65="",I65=""),"",ROUND(ABS(H65-I65)*P65,1))</f>
        <v/>
      </c>
      <c r="S65" s="15" t="str">
        <f aca="false">IF(OR(R65="",G65="",K65=""),"",R65*K65*G65)</f>
        <v/>
      </c>
      <c r="T65" s="15" t="str">
        <f aca="false">IF(OR(Q65="",G65="",K65=""),"",Q65*K65*G65)</f>
        <v/>
      </c>
      <c r="U65" s="15" t="str">
        <f aca="false">IF(T65="","",T65+N(L65)-N(M65))</f>
        <v/>
      </c>
      <c r="V65" s="16" t="str">
        <f aca="false">IF(OR(U65="",N(S65)=0),"",U65/S65)</f>
        <v/>
      </c>
      <c r="W65" s="13" t="str">
        <f aca="false">IF(U65="","",COUNT($U$7:U65))</f>
        <v/>
      </c>
      <c r="X65" s="17" t="str">
        <f aca="false">IF(U65="","",DATE(YEAR(IF(B65="",A65,B65)),MONTH(IF(B65="",A65,B65)),1))</f>
        <v/>
      </c>
      <c r="Y65" s="15" t="str">
        <f aca="false">IF(U65="","",N($C$3)+SUM($U$7:U65))</f>
        <v/>
      </c>
      <c r="Z65" s="15" t="str">
        <f aca="false">IF(Y65="","",Y65-MAX(N($C$3),MAX($Y$7:Y65)))</f>
        <v/>
      </c>
      <c r="AA65" s="13" t="str">
        <f aca="false">IF(U65="","",IF(U65&gt;0,"Win",IF(U65&lt;0,"Loss","Scratch")))</f>
        <v/>
      </c>
      <c r="AB65" s="18" t="e">
        <f aca="false">IF(W65="",NA(),W65)</f>
        <v>#N/A</v>
      </c>
      <c r="AC65" s="19" t="e">
        <f aca="false">IF(W65="",NA(),Y65)</f>
        <v>#N/A</v>
      </c>
    </row>
    <row r="66" customFormat="false" ht="15" hidden="false" customHeight="false" outlineLevel="0" collapsed="false">
      <c r="A66" s="10"/>
      <c r="B66" s="10"/>
      <c r="C66" s="24"/>
      <c r="D66" s="24"/>
      <c r="E66" s="24"/>
      <c r="F66" s="24"/>
      <c r="G66" s="11"/>
      <c r="H66" s="12"/>
      <c r="I66" s="12"/>
      <c r="J66" s="12"/>
      <c r="K66" s="5"/>
      <c r="L66" s="5"/>
      <c r="M66" s="5"/>
      <c r="N66" s="24"/>
      <c r="O66" s="7"/>
      <c r="P66" s="13" t="str">
        <f aca="false">IF(C66="","",IF(ISNUMBER(SEARCH("JPY",C66)),100,10000))</f>
        <v/>
      </c>
      <c r="Q66" s="14" t="str">
        <f aca="false">IF(OR(C66="",H66="",J66=""),"",ROUND((J66-H66)*P66*IF(D66="Short",-1,1),1))</f>
        <v/>
      </c>
      <c r="R66" s="14" t="str">
        <f aca="false">IF(OR(C66="",H66="",I66=""),"",ROUND(ABS(H66-I66)*P66,1))</f>
        <v/>
      </c>
      <c r="S66" s="15" t="str">
        <f aca="false">IF(OR(R66="",G66="",K66=""),"",R66*K66*G66)</f>
        <v/>
      </c>
      <c r="T66" s="15" t="str">
        <f aca="false">IF(OR(Q66="",G66="",K66=""),"",Q66*K66*G66)</f>
        <v/>
      </c>
      <c r="U66" s="15" t="str">
        <f aca="false">IF(T66="","",T66+N(L66)-N(M66))</f>
        <v/>
      </c>
      <c r="V66" s="16" t="str">
        <f aca="false">IF(OR(U66="",N(S66)=0),"",U66/S66)</f>
        <v/>
      </c>
      <c r="W66" s="13" t="str">
        <f aca="false">IF(U66="","",COUNT($U$7:U66))</f>
        <v/>
      </c>
      <c r="X66" s="17" t="str">
        <f aca="false">IF(U66="","",DATE(YEAR(IF(B66="",A66,B66)),MONTH(IF(B66="",A66,B66)),1))</f>
        <v/>
      </c>
      <c r="Y66" s="15" t="str">
        <f aca="false">IF(U66="","",N($C$3)+SUM($U$7:U66))</f>
        <v/>
      </c>
      <c r="Z66" s="15" t="str">
        <f aca="false">IF(Y66="","",Y66-MAX(N($C$3),MAX($Y$7:Y66)))</f>
        <v/>
      </c>
      <c r="AA66" s="13" t="str">
        <f aca="false">IF(U66="","",IF(U66&gt;0,"Win",IF(U66&lt;0,"Loss","Scratch")))</f>
        <v/>
      </c>
      <c r="AB66" s="18" t="e">
        <f aca="false">IF(W66="",NA(),W66)</f>
        <v>#N/A</v>
      </c>
      <c r="AC66" s="19" t="e">
        <f aca="false">IF(W66="",NA(),Y66)</f>
        <v>#N/A</v>
      </c>
    </row>
    <row r="67" customFormat="false" ht="15" hidden="false" customHeight="false" outlineLevel="0" collapsed="false">
      <c r="A67" s="10"/>
      <c r="B67" s="10"/>
      <c r="C67" s="24"/>
      <c r="D67" s="24"/>
      <c r="E67" s="24"/>
      <c r="F67" s="24"/>
      <c r="G67" s="11"/>
      <c r="H67" s="12"/>
      <c r="I67" s="12"/>
      <c r="J67" s="12"/>
      <c r="K67" s="5"/>
      <c r="L67" s="5"/>
      <c r="M67" s="5"/>
      <c r="N67" s="24"/>
      <c r="O67" s="7"/>
      <c r="P67" s="13" t="str">
        <f aca="false">IF(C67="","",IF(ISNUMBER(SEARCH("JPY",C67)),100,10000))</f>
        <v/>
      </c>
      <c r="Q67" s="14" t="str">
        <f aca="false">IF(OR(C67="",H67="",J67=""),"",ROUND((J67-H67)*P67*IF(D67="Short",-1,1),1))</f>
        <v/>
      </c>
      <c r="R67" s="14" t="str">
        <f aca="false">IF(OR(C67="",H67="",I67=""),"",ROUND(ABS(H67-I67)*P67,1))</f>
        <v/>
      </c>
      <c r="S67" s="15" t="str">
        <f aca="false">IF(OR(R67="",G67="",K67=""),"",R67*K67*G67)</f>
        <v/>
      </c>
      <c r="T67" s="15" t="str">
        <f aca="false">IF(OR(Q67="",G67="",K67=""),"",Q67*K67*G67)</f>
        <v/>
      </c>
      <c r="U67" s="15" t="str">
        <f aca="false">IF(T67="","",T67+N(L67)-N(M67))</f>
        <v/>
      </c>
      <c r="V67" s="16" t="str">
        <f aca="false">IF(OR(U67="",N(S67)=0),"",U67/S67)</f>
        <v/>
      </c>
      <c r="W67" s="13" t="str">
        <f aca="false">IF(U67="","",COUNT($U$7:U67))</f>
        <v/>
      </c>
      <c r="X67" s="17" t="str">
        <f aca="false">IF(U67="","",DATE(YEAR(IF(B67="",A67,B67)),MONTH(IF(B67="",A67,B67)),1))</f>
        <v/>
      </c>
      <c r="Y67" s="15" t="str">
        <f aca="false">IF(U67="","",N($C$3)+SUM($U$7:U67))</f>
        <v/>
      </c>
      <c r="Z67" s="15" t="str">
        <f aca="false">IF(Y67="","",Y67-MAX(N($C$3),MAX($Y$7:Y67)))</f>
        <v/>
      </c>
      <c r="AA67" s="13" t="str">
        <f aca="false">IF(U67="","",IF(U67&gt;0,"Win",IF(U67&lt;0,"Loss","Scratch")))</f>
        <v/>
      </c>
      <c r="AB67" s="18" t="e">
        <f aca="false">IF(W67="",NA(),W67)</f>
        <v>#N/A</v>
      </c>
      <c r="AC67" s="19" t="e">
        <f aca="false">IF(W67="",NA(),Y67)</f>
        <v>#N/A</v>
      </c>
    </row>
    <row r="68" customFormat="false" ht="15" hidden="false" customHeight="false" outlineLevel="0" collapsed="false">
      <c r="A68" s="10"/>
      <c r="B68" s="10"/>
      <c r="C68" s="24"/>
      <c r="D68" s="24"/>
      <c r="E68" s="24"/>
      <c r="F68" s="24"/>
      <c r="G68" s="11"/>
      <c r="H68" s="12"/>
      <c r="I68" s="12"/>
      <c r="J68" s="12"/>
      <c r="K68" s="5"/>
      <c r="L68" s="5"/>
      <c r="M68" s="5"/>
      <c r="N68" s="24"/>
      <c r="O68" s="7"/>
      <c r="P68" s="13" t="str">
        <f aca="false">IF(C68="","",IF(ISNUMBER(SEARCH("JPY",C68)),100,10000))</f>
        <v/>
      </c>
      <c r="Q68" s="14" t="str">
        <f aca="false">IF(OR(C68="",H68="",J68=""),"",ROUND((J68-H68)*P68*IF(D68="Short",-1,1),1))</f>
        <v/>
      </c>
      <c r="R68" s="14" t="str">
        <f aca="false">IF(OR(C68="",H68="",I68=""),"",ROUND(ABS(H68-I68)*P68,1))</f>
        <v/>
      </c>
      <c r="S68" s="15" t="str">
        <f aca="false">IF(OR(R68="",G68="",K68=""),"",R68*K68*G68)</f>
        <v/>
      </c>
      <c r="T68" s="15" t="str">
        <f aca="false">IF(OR(Q68="",G68="",K68=""),"",Q68*K68*G68)</f>
        <v/>
      </c>
      <c r="U68" s="15" t="str">
        <f aca="false">IF(T68="","",T68+N(L68)-N(M68))</f>
        <v/>
      </c>
      <c r="V68" s="16" t="str">
        <f aca="false">IF(OR(U68="",N(S68)=0),"",U68/S68)</f>
        <v/>
      </c>
      <c r="W68" s="13" t="str">
        <f aca="false">IF(U68="","",COUNT($U$7:U68))</f>
        <v/>
      </c>
      <c r="X68" s="17" t="str">
        <f aca="false">IF(U68="","",DATE(YEAR(IF(B68="",A68,B68)),MONTH(IF(B68="",A68,B68)),1))</f>
        <v/>
      </c>
      <c r="Y68" s="15" t="str">
        <f aca="false">IF(U68="","",N($C$3)+SUM($U$7:U68))</f>
        <v/>
      </c>
      <c r="Z68" s="15" t="str">
        <f aca="false">IF(Y68="","",Y68-MAX(N($C$3),MAX($Y$7:Y68)))</f>
        <v/>
      </c>
      <c r="AA68" s="13" t="str">
        <f aca="false">IF(U68="","",IF(U68&gt;0,"Win",IF(U68&lt;0,"Loss","Scratch")))</f>
        <v/>
      </c>
      <c r="AB68" s="18" t="e">
        <f aca="false">IF(W68="",NA(),W68)</f>
        <v>#N/A</v>
      </c>
      <c r="AC68" s="19" t="e">
        <f aca="false">IF(W68="",NA(),Y68)</f>
        <v>#N/A</v>
      </c>
    </row>
    <row r="69" customFormat="false" ht="15" hidden="false" customHeight="false" outlineLevel="0" collapsed="false">
      <c r="A69" s="10"/>
      <c r="B69" s="10"/>
      <c r="C69" s="24"/>
      <c r="D69" s="24"/>
      <c r="E69" s="24"/>
      <c r="F69" s="24"/>
      <c r="G69" s="11"/>
      <c r="H69" s="12"/>
      <c r="I69" s="12"/>
      <c r="J69" s="12"/>
      <c r="K69" s="5"/>
      <c r="L69" s="5"/>
      <c r="M69" s="5"/>
      <c r="N69" s="24"/>
      <c r="O69" s="7"/>
      <c r="P69" s="13" t="str">
        <f aca="false">IF(C69="","",IF(ISNUMBER(SEARCH("JPY",C69)),100,10000))</f>
        <v/>
      </c>
      <c r="Q69" s="14" t="str">
        <f aca="false">IF(OR(C69="",H69="",J69=""),"",ROUND((J69-H69)*P69*IF(D69="Short",-1,1),1))</f>
        <v/>
      </c>
      <c r="R69" s="14" t="str">
        <f aca="false">IF(OR(C69="",H69="",I69=""),"",ROUND(ABS(H69-I69)*P69,1))</f>
        <v/>
      </c>
      <c r="S69" s="15" t="str">
        <f aca="false">IF(OR(R69="",G69="",K69=""),"",R69*K69*G69)</f>
        <v/>
      </c>
      <c r="T69" s="15" t="str">
        <f aca="false">IF(OR(Q69="",G69="",K69=""),"",Q69*K69*G69)</f>
        <v/>
      </c>
      <c r="U69" s="15" t="str">
        <f aca="false">IF(T69="","",T69+N(L69)-N(M69))</f>
        <v/>
      </c>
      <c r="V69" s="16" t="str">
        <f aca="false">IF(OR(U69="",N(S69)=0),"",U69/S69)</f>
        <v/>
      </c>
      <c r="W69" s="13" t="str">
        <f aca="false">IF(U69="","",COUNT($U$7:U69))</f>
        <v/>
      </c>
      <c r="X69" s="17" t="str">
        <f aca="false">IF(U69="","",DATE(YEAR(IF(B69="",A69,B69)),MONTH(IF(B69="",A69,B69)),1))</f>
        <v/>
      </c>
      <c r="Y69" s="15" t="str">
        <f aca="false">IF(U69="","",N($C$3)+SUM($U$7:U69))</f>
        <v/>
      </c>
      <c r="Z69" s="15" t="str">
        <f aca="false">IF(Y69="","",Y69-MAX(N($C$3),MAX($Y$7:Y69)))</f>
        <v/>
      </c>
      <c r="AA69" s="13" t="str">
        <f aca="false">IF(U69="","",IF(U69&gt;0,"Win",IF(U69&lt;0,"Loss","Scratch")))</f>
        <v/>
      </c>
      <c r="AB69" s="18" t="e">
        <f aca="false">IF(W69="",NA(),W69)</f>
        <v>#N/A</v>
      </c>
      <c r="AC69" s="19" t="e">
        <f aca="false">IF(W69="",NA(),Y69)</f>
        <v>#N/A</v>
      </c>
    </row>
    <row r="70" customFormat="false" ht="15" hidden="false" customHeight="false" outlineLevel="0" collapsed="false">
      <c r="A70" s="10"/>
      <c r="B70" s="10"/>
      <c r="C70" s="24"/>
      <c r="D70" s="24"/>
      <c r="E70" s="24"/>
      <c r="F70" s="24"/>
      <c r="G70" s="11"/>
      <c r="H70" s="12"/>
      <c r="I70" s="12"/>
      <c r="J70" s="12"/>
      <c r="K70" s="5"/>
      <c r="L70" s="5"/>
      <c r="M70" s="5"/>
      <c r="N70" s="24"/>
      <c r="O70" s="7"/>
      <c r="P70" s="13" t="str">
        <f aca="false">IF(C70="","",IF(ISNUMBER(SEARCH("JPY",C70)),100,10000))</f>
        <v/>
      </c>
      <c r="Q70" s="14" t="str">
        <f aca="false">IF(OR(C70="",H70="",J70=""),"",ROUND((J70-H70)*P70*IF(D70="Short",-1,1),1))</f>
        <v/>
      </c>
      <c r="R70" s="14" t="str">
        <f aca="false">IF(OR(C70="",H70="",I70=""),"",ROUND(ABS(H70-I70)*P70,1))</f>
        <v/>
      </c>
      <c r="S70" s="15" t="str">
        <f aca="false">IF(OR(R70="",G70="",K70=""),"",R70*K70*G70)</f>
        <v/>
      </c>
      <c r="T70" s="15" t="str">
        <f aca="false">IF(OR(Q70="",G70="",K70=""),"",Q70*K70*G70)</f>
        <v/>
      </c>
      <c r="U70" s="15" t="str">
        <f aca="false">IF(T70="","",T70+N(L70)-N(M70))</f>
        <v/>
      </c>
      <c r="V70" s="16" t="str">
        <f aca="false">IF(OR(U70="",N(S70)=0),"",U70/S70)</f>
        <v/>
      </c>
      <c r="W70" s="13" t="str">
        <f aca="false">IF(U70="","",COUNT($U$7:U70))</f>
        <v/>
      </c>
      <c r="X70" s="17" t="str">
        <f aca="false">IF(U70="","",DATE(YEAR(IF(B70="",A70,B70)),MONTH(IF(B70="",A70,B70)),1))</f>
        <v/>
      </c>
      <c r="Y70" s="15" t="str">
        <f aca="false">IF(U70="","",N($C$3)+SUM($U$7:U70))</f>
        <v/>
      </c>
      <c r="Z70" s="15" t="str">
        <f aca="false">IF(Y70="","",Y70-MAX(N($C$3),MAX($Y$7:Y70)))</f>
        <v/>
      </c>
      <c r="AA70" s="13" t="str">
        <f aca="false">IF(U70="","",IF(U70&gt;0,"Win",IF(U70&lt;0,"Loss","Scratch")))</f>
        <v/>
      </c>
      <c r="AB70" s="18" t="e">
        <f aca="false">IF(W70="",NA(),W70)</f>
        <v>#N/A</v>
      </c>
      <c r="AC70" s="19" t="e">
        <f aca="false">IF(W70="",NA(),Y70)</f>
        <v>#N/A</v>
      </c>
    </row>
    <row r="71" customFormat="false" ht="15" hidden="false" customHeight="false" outlineLevel="0" collapsed="false">
      <c r="A71" s="10"/>
      <c r="B71" s="10"/>
      <c r="C71" s="24"/>
      <c r="D71" s="24"/>
      <c r="E71" s="24"/>
      <c r="F71" s="24"/>
      <c r="G71" s="11"/>
      <c r="H71" s="12"/>
      <c r="I71" s="12"/>
      <c r="J71" s="12"/>
      <c r="K71" s="5"/>
      <c r="L71" s="5"/>
      <c r="M71" s="5"/>
      <c r="N71" s="24"/>
      <c r="O71" s="7"/>
      <c r="P71" s="13" t="str">
        <f aca="false">IF(C71="","",IF(ISNUMBER(SEARCH("JPY",C71)),100,10000))</f>
        <v/>
      </c>
      <c r="Q71" s="14" t="str">
        <f aca="false">IF(OR(C71="",H71="",J71=""),"",ROUND((J71-H71)*P71*IF(D71="Short",-1,1),1))</f>
        <v/>
      </c>
      <c r="R71" s="14" t="str">
        <f aca="false">IF(OR(C71="",H71="",I71=""),"",ROUND(ABS(H71-I71)*P71,1))</f>
        <v/>
      </c>
      <c r="S71" s="15" t="str">
        <f aca="false">IF(OR(R71="",G71="",K71=""),"",R71*K71*G71)</f>
        <v/>
      </c>
      <c r="T71" s="15" t="str">
        <f aca="false">IF(OR(Q71="",G71="",K71=""),"",Q71*K71*G71)</f>
        <v/>
      </c>
      <c r="U71" s="15" t="str">
        <f aca="false">IF(T71="","",T71+N(L71)-N(M71))</f>
        <v/>
      </c>
      <c r="V71" s="16" t="str">
        <f aca="false">IF(OR(U71="",N(S71)=0),"",U71/S71)</f>
        <v/>
      </c>
      <c r="W71" s="13" t="str">
        <f aca="false">IF(U71="","",COUNT($U$7:U71))</f>
        <v/>
      </c>
      <c r="X71" s="17" t="str">
        <f aca="false">IF(U71="","",DATE(YEAR(IF(B71="",A71,B71)),MONTH(IF(B71="",A71,B71)),1))</f>
        <v/>
      </c>
      <c r="Y71" s="15" t="str">
        <f aca="false">IF(U71="","",N($C$3)+SUM($U$7:U71))</f>
        <v/>
      </c>
      <c r="Z71" s="15" t="str">
        <f aca="false">IF(Y71="","",Y71-MAX(N($C$3),MAX($Y$7:Y71)))</f>
        <v/>
      </c>
      <c r="AA71" s="13" t="str">
        <f aca="false">IF(U71="","",IF(U71&gt;0,"Win",IF(U71&lt;0,"Loss","Scratch")))</f>
        <v/>
      </c>
      <c r="AB71" s="18" t="e">
        <f aca="false">IF(W71="",NA(),W71)</f>
        <v>#N/A</v>
      </c>
      <c r="AC71" s="19" t="e">
        <f aca="false">IF(W71="",NA(),Y71)</f>
        <v>#N/A</v>
      </c>
    </row>
    <row r="72" customFormat="false" ht="15" hidden="false" customHeight="false" outlineLevel="0" collapsed="false">
      <c r="A72" s="10"/>
      <c r="B72" s="10"/>
      <c r="C72" s="24"/>
      <c r="D72" s="24"/>
      <c r="E72" s="24"/>
      <c r="F72" s="24"/>
      <c r="G72" s="11"/>
      <c r="H72" s="12"/>
      <c r="I72" s="12"/>
      <c r="J72" s="12"/>
      <c r="K72" s="5"/>
      <c r="L72" s="5"/>
      <c r="M72" s="5"/>
      <c r="N72" s="24"/>
      <c r="O72" s="7"/>
      <c r="P72" s="13" t="str">
        <f aca="false">IF(C72="","",IF(ISNUMBER(SEARCH("JPY",C72)),100,10000))</f>
        <v/>
      </c>
      <c r="Q72" s="14" t="str">
        <f aca="false">IF(OR(C72="",H72="",J72=""),"",ROUND((J72-H72)*P72*IF(D72="Short",-1,1),1))</f>
        <v/>
      </c>
      <c r="R72" s="14" t="str">
        <f aca="false">IF(OR(C72="",H72="",I72=""),"",ROUND(ABS(H72-I72)*P72,1))</f>
        <v/>
      </c>
      <c r="S72" s="15" t="str">
        <f aca="false">IF(OR(R72="",G72="",K72=""),"",R72*K72*G72)</f>
        <v/>
      </c>
      <c r="T72" s="15" t="str">
        <f aca="false">IF(OR(Q72="",G72="",K72=""),"",Q72*K72*G72)</f>
        <v/>
      </c>
      <c r="U72" s="15" t="str">
        <f aca="false">IF(T72="","",T72+N(L72)-N(M72))</f>
        <v/>
      </c>
      <c r="V72" s="16" t="str">
        <f aca="false">IF(OR(U72="",N(S72)=0),"",U72/S72)</f>
        <v/>
      </c>
      <c r="W72" s="13" t="str">
        <f aca="false">IF(U72="","",COUNT($U$7:U72))</f>
        <v/>
      </c>
      <c r="X72" s="17" t="str">
        <f aca="false">IF(U72="","",DATE(YEAR(IF(B72="",A72,B72)),MONTH(IF(B72="",A72,B72)),1))</f>
        <v/>
      </c>
      <c r="Y72" s="15" t="str">
        <f aca="false">IF(U72="","",N($C$3)+SUM($U$7:U72))</f>
        <v/>
      </c>
      <c r="Z72" s="15" t="str">
        <f aca="false">IF(Y72="","",Y72-MAX(N($C$3),MAX($Y$7:Y72)))</f>
        <v/>
      </c>
      <c r="AA72" s="13" t="str">
        <f aca="false">IF(U72="","",IF(U72&gt;0,"Win",IF(U72&lt;0,"Loss","Scratch")))</f>
        <v/>
      </c>
      <c r="AB72" s="18" t="e">
        <f aca="false">IF(W72="",NA(),W72)</f>
        <v>#N/A</v>
      </c>
      <c r="AC72" s="19" t="e">
        <f aca="false">IF(W72="",NA(),Y72)</f>
        <v>#N/A</v>
      </c>
    </row>
    <row r="73" customFormat="false" ht="15" hidden="false" customHeight="false" outlineLevel="0" collapsed="false">
      <c r="A73" s="10"/>
      <c r="B73" s="10"/>
      <c r="C73" s="24"/>
      <c r="D73" s="24"/>
      <c r="E73" s="24"/>
      <c r="F73" s="24"/>
      <c r="G73" s="11"/>
      <c r="H73" s="12"/>
      <c r="I73" s="12"/>
      <c r="J73" s="12"/>
      <c r="K73" s="5"/>
      <c r="L73" s="5"/>
      <c r="M73" s="5"/>
      <c r="N73" s="24"/>
      <c r="O73" s="7"/>
      <c r="P73" s="13" t="str">
        <f aca="false">IF(C73="","",IF(ISNUMBER(SEARCH("JPY",C73)),100,10000))</f>
        <v/>
      </c>
      <c r="Q73" s="14" t="str">
        <f aca="false">IF(OR(C73="",H73="",J73=""),"",ROUND((J73-H73)*P73*IF(D73="Short",-1,1),1))</f>
        <v/>
      </c>
      <c r="R73" s="14" t="str">
        <f aca="false">IF(OR(C73="",H73="",I73=""),"",ROUND(ABS(H73-I73)*P73,1))</f>
        <v/>
      </c>
      <c r="S73" s="15" t="str">
        <f aca="false">IF(OR(R73="",G73="",K73=""),"",R73*K73*G73)</f>
        <v/>
      </c>
      <c r="T73" s="15" t="str">
        <f aca="false">IF(OR(Q73="",G73="",K73=""),"",Q73*K73*G73)</f>
        <v/>
      </c>
      <c r="U73" s="15" t="str">
        <f aca="false">IF(T73="","",T73+N(L73)-N(M73))</f>
        <v/>
      </c>
      <c r="V73" s="16" t="str">
        <f aca="false">IF(OR(U73="",N(S73)=0),"",U73/S73)</f>
        <v/>
      </c>
      <c r="W73" s="13" t="str">
        <f aca="false">IF(U73="","",COUNT($U$7:U73))</f>
        <v/>
      </c>
      <c r="X73" s="17" t="str">
        <f aca="false">IF(U73="","",DATE(YEAR(IF(B73="",A73,B73)),MONTH(IF(B73="",A73,B73)),1))</f>
        <v/>
      </c>
      <c r="Y73" s="15" t="str">
        <f aca="false">IF(U73="","",N($C$3)+SUM($U$7:U73))</f>
        <v/>
      </c>
      <c r="Z73" s="15" t="str">
        <f aca="false">IF(Y73="","",Y73-MAX(N($C$3),MAX($Y$7:Y73)))</f>
        <v/>
      </c>
      <c r="AA73" s="13" t="str">
        <f aca="false">IF(U73="","",IF(U73&gt;0,"Win",IF(U73&lt;0,"Loss","Scratch")))</f>
        <v/>
      </c>
      <c r="AB73" s="18" t="e">
        <f aca="false">IF(W73="",NA(),W73)</f>
        <v>#N/A</v>
      </c>
      <c r="AC73" s="19" t="e">
        <f aca="false">IF(W73="",NA(),Y73)</f>
        <v>#N/A</v>
      </c>
    </row>
    <row r="74" customFormat="false" ht="15" hidden="false" customHeight="false" outlineLevel="0" collapsed="false">
      <c r="A74" s="10"/>
      <c r="B74" s="10"/>
      <c r="C74" s="24"/>
      <c r="D74" s="24"/>
      <c r="E74" s="24"/>
      <c r="F74" s="24"/>
      <c r="G74" s="11"/>
      <c r="H74" s="12"/>
      <c r="I74" s="12"/>
      <c r="J74" s="12"/>
      <c r="K74" s="5"/>
      <c r="L74" s="5"/>
      <c r="M74" s="5"/>
      <c r="N74" s="24"/>
      <c r="O74" s="7"/>
      <c r="P74" s="13" t="str">
        <f aca="false">IF(C74="","",IF(ISNUMBER(SEARCH("JPY",C74)),100,10000))</f>
        <v/>
      </c>
      <c r="Q74" s="14" t="str">
        <f aca="false">IF(OR(C74="",H74="",J74=""),"",ROUND((J74-H74)*P74*IF(D74="Short",-1,1),1))</f>
        <v/>
      </c>
      <c r="R74" s="14" t="str">
        <f aca="false">IF(OR(C74="",H74="",I74=""),"",ROUND(ABS(H74-I74)*P74,1))</f>
        <v/>
      </c>
      <c r="S74" s="15" t="str">
        <f aca="false">IF(OR(R74="",G74="",K74=""),"",R74*K74*G74)</f>
        <v/>
      </c>
      <c r="T74" s="15" t="str">
        <f aca="false">IF(OR(Q74="",G74="",K74=""),"",Q74*K74*G74)</f>
        <v/>
      </c>
      <c r="U74" s="15" t="str">
        <f aca="false">IF(T74="","",T74+N(L74)-N(M74))</f>
        <v/>
      </c>
      <c r="V74" s="16" t="str">
        <f aca="false">IF(OR(U74="",N(S74)=0),"",U74/S74)</f>
        <v/>
      </c>
      <c r="W74" s="13" t="str">
        <f aca="false">IF(U74="","",COUNT($U$7:U74))</f>
        <v/>
      </c>
      <c r="X74" s="17" t="str">
        <f aca="false">IF(U74="","",DATE(YEAR(IF(B74="",A74,B74)),MONTH(IF(B74="",A74,B74)),1))</f>
        <v/>
      </c>
      <c r="Y74" s="15" t="str">
        <f aca="false">IF(U74="","",N($C$3)+SUM($U$7:U74))</f>
        <v/>
      </c>
      <c r="Z74" s="15" t="str">
        <f aca="false">IF(Y74="","",Y74-MAX(N($C$3),MAX($Y$7:Y74)))</f>
        <v/>
      </c>
      <c r="AA74" s="13" t="str">
        <f aca="false">IF(U74="","",IF(U74&gt;0,"Win",IF(U74&lt;0,"Loss","Scratch")))</f>
        <v/>
      </c>
      <c r="AB74" s="18" t="e">
        <f aca="false">IF(W74="",NA(),W74)</f>
        <v>#N/A</v>
      </c>
      <c r="AC74" s="19" t="e">
        <f aca="false">IF(W74="",NA(),Y74)</f>
        <v>#N/A</v>
      </c>
    </row>
    <row r="75" customFormat="false" ht="15" hidden="false" customHeight="false" outlineLevel="0" collapsed="false">
      <c r="A75" s="10"/>
      <c r="B75" s="10"/>
      <c r="C75" s="24"/>
      <c r="D75" s="24"/>
      <c r="E75" s="24"/>
      <c r="F75" s="24"/>
      <c r="G75" s="11"/>
      <c r="H75" s="12"/>
      <c r="I75" s="12"/>
      <c r="J75" s="12"/>
      <c r="K75" s="5"/>
      <c r="L75" s="5"/>
      <c r="M75" s="5"/>
      <c r="N75" s="24"/>
      <c r="O75" s="7"/>
      <c r="P75" s="13" t="str">
        <f aca="false">IF(C75="","",IF(ISNUMBER(SEARCH("JPY",C75)),100,10000))</f>
        <v/>
      </c>
      <c r="Q75" s="14" t="str">
        <f aca="false">IF(OR(C75="",H75="",J75=""),"",ROUND((J75-H75)*P75*IF(D75="Short",-1,1),1))</f>
        <v/>
      </c>
      <c r="R75" s="14" t="str">
        <f aca="false">IF(OR(C75="",H75="",I75=""),"",ROUND(ABS(H75-I75)*P75,1))</f>
        <v/>
      </c>
      <c r="S75" s="15" t="str">
        <f aca="false">IF(OR(R75="",G75="",K75=""),"",R75*K75*G75)</f>
        <v/>
      </c>
      <c r="T75" s="15" t="str">
        <f aca="false">IF(OR(Q75="",G75="",K75=""),"",Q75*K75*G75)</f>
        <v/>
      </c>
      <c r="U75" s="15" t="str">
        <f aca="false">IF(T75="","",T75+N(L75)-N(M75))</f>
        <v/>
      </c>
      <c r="V75" s="16" t="str">
        <f aca="false">IF(OR(U75="",N(S75)=0),"",U75/S75)</f>
        <v/>
      </c>
      <c r="W75" s="13" t="str">
        <f aca="false">IF(U75="","",COUNT($U$7:U75))</f>
        <v/>
      </c>
      <c r="X75" s="17" t="str">
        <f aca="false">IF(U75="","",DATE(YEAR(IF(B75="",A75,B75)),MONTH(IF(B75="",A75,B75)),1))</f>
        <v/>
      </c>
      <c r="Y75" s="15" t="str">
        <f aca="false">IF(U75="","",N($C$3)+SUM($U$7:U75))</f>
        <v/>
      </c>
      <c r="Z75" s="15" t="str">
        <f aca="false">IF(Y75="","",Y75-MAX(N($C$3),MAX($Y$7:Y75)))</f>
        <v/>
      </c>
      <c r="AA75" s="13" t="str">
        <f aca="false">IF(U75="","",IF(U75&gt;0,"Win",IF(U75&lt;0,"Loss","Scratch")))</f>
        <v/>
      </c>
      <c r="AB75" s="18" t="e">
        <f aca="false">IF(W75="",NA(),W75)</f>
        <v>#N/A</v>
      </c>
      <c r="AC75" s="19" t="e">
        <f aca="false">IF(W75="",NA(),Y75)</f>
        <v>#N/A</v>
      </c>
    </row>
    <row r="76" customFormat="false" ht="15" hidden="false" customHeight="false" outlineLevel="0" collapsed="false">
      <c r="A76" s="10"/>
      <c r="B76" s="10"/>
      <c r="C76" s="24"/>
      <c r="D76" s="24"/>
      <c r="E76" s="24"/>
      <c r="F76" s="24"/>
      <c r="G76" s="11"/>
      <c r="H76" s="12"/>
      <c r="I76" s="12"/>
      <c r="J76" s="12"/>
      <c r="K76" s="5"/>
      <c r="L76" s="5"/>
      <c r="M76" s="5"/>
      <c r="N76" s="24"/>
      <c r="O76" s="7"/>
      <c r="P76" s="13" t="str">
        <f aca="false">IF(C76="","",IF(ISNUMBER(SEARCH("JPY",C76)),100,10000))</f>
        <v/>
      </c>
      <c r="Q76" s="14" t="str">
        <f aca="false">IF(OR(C76="",H76="",J76=""),"",ROUND((J76-H76)*P76*IF(D76="Short",-1,1),1))</f>
        <v/>
      </c>
      <c r="R76" s="14" t="str">
        <f aca="false">IF(OR(C76="",H76="",I76=""),"",ROUND(ABS(H76-I76)*P76,1))</f>
        <v/>
      </c>
      <c r="S76" s="15" t="str">
        <f aca="false">IF(OR(R76="",G76="",K76=""),"",R76*K76*G76)</f>
        <v/>
      </c>
      <c r="T76" s="15" t="str">
        <f aca="false">IF(OR(Q76="",G76="",K76=""),"",Q76*K76*G76)</f>
        <v/>
      </c>
      <c r="U76" s="15" t="str">
        <f aca="false">IF(T76="","",T76+N(L76)-N(M76))</f>
        <v/>
      </c>
      <c r="V76" s="16" t="str">
        <f aca="false">IF(OR(U76="",N(S76)=0),"",U76/S76)</f>
        <v/>
      </c>
      <c r="W76" s="13" t="str">
        <f aca="false">IF(U76="","",COUNT($U$7:U76))</f>
        <v/>
      </c>
      <c r="X76" s="17" t="str">
        <f aca="false">IF(U76="","",DATE(YEAR(IF(B76="",A76,B76)),MONTH(IF(B76="",A76,B76)),1))</f>
        <v/>
      </c>
      <c r="Y76" s="15" t="str">
        <f aca="false">IF(U76="","",N($C$3)+SUM($U$7:U76))</f>
        <v/>
      </c>
      <c r="Z76" s="15" t="str">
        <f aca="false">IF(Y76="","",Y76-MAX(N($C$3),MAX($Y$7:Y76)))</f>
        <v/>
      </c>
      <c r="AA76" s="13" t="str">
        <f aca="false">IF(U76="","",IF(U76&gt;0,"Win",IF(U76&lt;0,"Loss","Scratch")))</f>
        <v/>
      </c>
      <c r="AB76" s="18" t="e">
        <f aca="false">IF(W76="",NA(),W76)</f>
        <v>#N/A</v>
      </c>
      <c r="AC76" s="19" t="e">
        <f aca="false">IF(W76="",NA(),Y76)</f>
        <v>#N/A</v>
      </c>
    </row>
    <row r="77" customFormat="false" ht="15" hidden="false" customHeight="false" outlineLevel="0" collapsed="false">
      <c r="A77" s="10"/>
      <c r="B77" s="10"/>
      <c r="C77" s="24"/>
      <c r="D77" s="24"/>
      <c r="E77" s="24"/>
      <c r="F77" s="24"/>
      <c r="G77" s="11"/>
      <c r="H77" s="12"/>
      <c r="I77" s="12"/>
      <c r="J77" s="12"/>
      <c r="K77" s="5"/>
      <c r="L77" s="5"/>
      <c r="M77" s="5"/>
      <c r="N77" s="24"/>
      <c r="O77" s="7"/>
      <c r="P77" s="13" t="str">
        <f aca="false">IF(C77="","",IF(ISNUMBER(SEARCH("JPY",C77)),100,10000))</f>
        <v/>
      </c>
      <c r="Q77" s="14" t="str">
        <f aca="false">IF(OR(C77="",H77="",J77=""),"",ROUND((J77-H77)*P77*IF(D77="Short",-1,1),1))</f>
        <v/>
      </c>
      <c r="R77" s="14" t="str">
        <f aca="false">IF(OR(C77="",H77="",I77=""),"",ROUND(ABS(H77-I77)*P77,1))</f>
        <v/>
      </c>
      <c r="S77" s="15" t="str">
        <f aca="false">IF(OR(R77="",G77="",K77=""),"",R77*K77*G77)</f>
        <v/>
      </c>
      <c r="T77" s="15" t="str">
        <f aca="false">IF(OR(Q77="",G77="",K77=""),"",Q77*K77*G77)</f>
        <v/>
      </c>
      <c r="U77" s="15" t="str">
        <f aca="false">IF(T77="","",T77+N(L77)-N(M77))</f>
        <v/>
      </c>
      <c r="V77" s="16" t="str">
        <f aca="false">IF(OR(U77="",N(S77)=0),"",U77/S77)</f>
        <v/>
      </c>
      <c r="W77" s="13" t="str">
        <f aca="false">IF(U77="","",COUNT($U$7:U77))</f>
        <v/>
      </c>
      <c r="X77" s="17" t="str">
        <f aca="false">IF(U77="","",DATE(YEAR(IF(B77="",A77,B77)),MONTH(IF(B77="",A77,B77)),1))</f>
        <v/>
      </c>
      <c r="Y77" s="15" t="str">
        <f aca="false">IF(U77="","",N($C$3)+SUM($U$7:U77))</f>
        <v/>
      </c>
      <c r="Z77" s="15" t="str">
        <f aca="false">IF(Y77="","",Y77-MAX(N($C$3),MAX($Y$7:Y77)))</f>
        <v/>
      </c>
      <c r="AA77" s="13" t="str">
        <f aca="false">IF(U77="","",IF(U77&gt;0,"Win",IF(U77&lt;0,"Loss","Scratch")))</f>
        <v/>
      </c>
      <c r="AB77" s="18" t="e">
        <f aca="false">IF(W77="",NA(),W77)</f>
        <v>#N/A</v>
      </c>
      <c r="AC77" s="19" t="e">
        <f aca="false">IF(W77="",NA(),Y77)</f>
        <v>#N/A</v>
      </c>
    </row>
    <row r="78" customFormat="false" ht="15" hidden="false" customHeight="false" outlineLevel="0" collapsed="false">
      <c r="A78" s="10"/>
      <c r="B78" s="10"/>
      <c r="C78" s="24"/>
      <c r="D78" s="24"/>
      <c r="E78" s="24"/>
      <c r="F78" s="24"/>
      <c r="G78" s="11"/>
      <c r="H78" s="12"/>
      <c r="I78" s="12"/>
      <c r="J78" s="12"/>
      <c r="K78" s="5"/>
      <c r="L78" s="5"/>
      <c r="M78" s="5"/>
      <c r="N78" s="24"/>
      <c r="O78" s="7"/>
      <c r="P78" s="13" t="str">
        <f aca="false">IF(C78="","",IF(ISNUMBER(SEARCH("JPY",C78)),100,10000))</f>
        <v/>
      </c>
      <c r="Q78" s="14" t="str">
        <f aca="false">IF(OR(C78="",H78="",J78=""),"",ROUND((J78-H78)*P78*IF(D78="Short",-1,1),1))</f>
        <v/>
      </c>
      <c r="R78" s="14" t="str">
        <f aca="false">IF(OR(C78="",H78="",I78=""),"",ROUND(ABS(H78-I78)*P78,1))</f>
        <v/>
      </c>
      <c r="S78" s="15" t="str">
        <f aca="false">IF(OR(R78="",G78="",K78=""),"",R78*K78*G78)</f>
        <v/>
      </c>
      <c r="T78" s="15" t="str">
        <f aca="false">IF(OR(Q78="",G78="",K78=""),"",Q78*K78*G78)</f>
        <v/>
      </c>
      <c r="U78" s="15" t="str">
        <f aca="false">IF(T78="","",T78+N(L78)-N(M78))</f>
        <v/>
      </c>
      <c r="V78" s="16" t="str">
        <f aca="false">IF(OR(U78="",N(S78)=0),"",U78/S78)</f>
        <v/>
      </c>
      <c r="W78" s="13" t="str">
        <f aca="false">IF(U78="","",COUNT($U$7:U78))</f>
        <v/>
      </c>
      <c r="X78" s="17" t="str">
        <f aca="false">IF(U78="","",DATE(YEAR(IF(B78="",A78,B78)),MONTH(IF(B78="",A78,B78)),1))</f>
        <v/>
      </c>
      <c r="Y78" s="15" t="str">
        <f aca="false">IF(U78="","",N($C$3)+SUM($U$7:U78))</f>
        <v/>
      </c>
      <c r="Z78" s="15" t="str">
        <f aca="false">IF(Y78="","",Y78-MAX(N($C$3),MAX($Y$7:Y78)))</f>
        <v/>
      </c>
      <c r="AA78" s="13" t="str">
        <f aca="false">IF(U78="","",IF(U78&gt;0,"Win",IF(U78&lt;0,"Loss","Scratch")))</f>
        <v/>
      </c>
      <c r="AB78" s="18" t="e">
        <f aca="false">IF(W78="",NA(),W78)</f>
        <v>#N/A</v>
      </c>
      <c r="AC78" s="19" t="e">
        <f aca="false">IF(W78="",NA(),Y78)</f>
        <v>#N/A</v>
      </c>
    </row>
    <row r="79" customFormat="false" ht="15" hidden="false" customHeight="false" outlineLevel="0" collapsed="false">
      <c r="A79" s="10"/>
      <c r="B79" s="10"/>
      <c r="C79" s="24"/>
      <c r="D79" s="24"/>
      <c r="E79" s="24"/>
      <c r="F79" s="24"/>
      <c r="G79" s="11"/>
      <c r="H79" s="12"/>
      <c r="I79" s="12"/>
      <c r="J79" s="12"/>
      <c r="K79" s="5"/>
      <c r="L79" s="5"/>
      <c r="M79" s="5"/>
      <c r="N79" s="24"/>
      <c r="O79" s="7"/>
      <c r="P79" s="13" t="str">
        <f aca="false">IF(C79="","",IF(ISNUMBER(SEARCH("JPY",C79)),100,10000))</f>
        <v/>
      </c>
      <c r="Q79" s="14" t="str">
        <f aca="false">IF(OR(C79="",H79="",J79=""),"",ROUND((J79-H79)*P79*IF(D79="Short",-1,1),1))</f>
        <v/>
      </c>
      <c r="R79" s="14" t="str">
        <f aca="false">IF(OR(C79="",H79="",I79=""),"",ROUND(ABS(H79-I79)*P79,1))</f>
        <v/>
      </c>
      <c r="S79" s="15" t="str">
        <f aca="false">IF(OR(R79="",G79="",K79=""),"",R79*K79*G79)</f>
        <v/>
      </c>
      <c r="T79" s="15" t="str">
        <f aca="false">IF(OR(Q79="",G79="",K79=""),"",Q79*K79*G79)</f>
        <v/>
      </c>
      <c r="U79" s="15" t="str">
        <f aca="false">IF(T79="","",T79+N(L79)-N(M79))</f>
        <v/>
      </c>
      <c r="V79" s="16" t="str">
        <f aca="false">IF(OR(U79="",N(S79)=0),"",U79/S79)</f>
        <v/>
      </c>
      <c r="W79" s="13" t="str">
        <f aca="false">IF(U79="","",COUNT($U$7:U79))</f>
        <v/>
      </c>
      <c r="X79" s="17" t="str">
        <f aca="false">IF(U79="","",DATE(YEAR(IF(B79="",A79,B79)),MONTH(IF(B79="",A79,B79)),1))</f>
        <v/>
      </c>
      <c r="Y79" s="15" t="str">
        <f aca="false">IF(U79="","",N($C$3)+SUM($U$7:U79))</f>
        <v/>
      </c>
      <c r="Z79" s="15" t="str">
        <f aca="false">IF(Y79="","",Y79-MAX(N($C$3),MAX($Y$7:Y79)))</f>
        <v/>
      </c>
      <c r="AA79" s="13" t="str">
        <f aca="false">IF(U79="","",IF(U79&gt;0,"Win",IF(U79&lt;0,"Loss","Scratch")))</f>
        <v/>
      </c>
      <c r="AB79" s="18" t="e">
        <f aca="false">IF(W79="",NA(),W79)</f>
        <v>#N/A</v>
      </c>
      <c r="AC79" s="19" t="e">
        <f aca="false">IF(W79="",NA(),Y79)</f>
        <v>#N/A</v>
      </c>
    </row>
    <row r="80" customFormat="false" ht="15" hidden="false" customHeight="false" outlineLevel="0" collapsed="false">
      <c r="A80" s="10"/>
      <c r="B80" s="10"/>
      <c r="C80" s="24"/>
      <c r="D80" s="24"/>
      <c r="E80" s="24"/>
      <c r="F80" s="24"/>
      <c r="G80" s="11"/>
      <c r="H80" s="12"/>
      <c r="I80" s="12"/>
      <c r="J80" s="12"/>
      <c r="K80" s="5"/>
      <c r="L80" s="5"/>
      <c r="M80" s="5"/>
      <c r="N80" s="24"/>
      <c r="O80" s="7"/>
      <c r="P80" s="13" t="str">
        <f aca="false">IF(C80="","",IF(ISNUMBER(SEARCH("JPY",C80)),100,10000))</f>
        <v/>
      </c>
      <c r="Q80" s="14" t="str">
        <f aca="false">IF(OR(C80="",H80="",J80=""),"",ROUND((J80-H80)*P80*IF(D80="Short",-1,1),1))</f>
        <v/>
      </c>
      <c r="R80" s="14" t="str">
        <f aca="false">IF(OR(C80="",H80="",I80=""),"",ROUND(ABS(H80-I80)*P80,1))</f>
        <v/>
      </c>
      <c r="S80" s="15" t="str">
        <f aca="false">IF(OR(R80="",G80="",K80=""),"",R80*K80*G80)</f>
        <v/>
      </c>
      <c r="T80" s="15" t="str">
        <f aca="false">IF(OR(Q80="",G80="",K80=""),"",Q80*K80*G80)</f>
        <v/>
      </c>
      <c r="U80" s="15" t="str">
        <f aca="false">IF(T80="","",T80+N(L80)-N(M80))</f>
        <v/>
      </c>
      <c r="V80" s="16" t="str">
        <f aca="false">IF(OR(U80="",N(S80)=0),"",U80/S80)</f>
        <v/>
      </c>
      <c r="W80" s="13" t="str">
        <f aca="false">IF(U80="","",COUNT($U$7:U80))</f>
        <v/>
      </c>
      <c r="X80" s="17" t="str">
        <f aca="false">IF(U80="","",DATE(YEAR(IF(B80="",A80,B80)),MONTH(IF(B80="",A80,B80)),1))</f>
        <v/>
      </c>
      <c r="Y80" s="15" t="str">
        <f aca="false">IF(U80="","",N($C$3)+SUM($U$7:U80))</f>
        <v/>
      </c>
      <c r="Z80" s="15" t="str">
        <f aca="false">IF(Y80="","",Y80-MAX(N($C$3),MAX($Y$7:Y80)))</f>
        <v/>
      </c>
      <c r="AA80" s="13" t="str">
        <f aca="false">IF(U80="","",IF(U80&gt;0,"Win",IF(U80&lt;0,"Loss","Scratch")))</f>
        <v/>
      </c>
      <c r="AB80" s="18" t="e">
        <f aca="false">IF(W80="",NA(),W80)</f>
        <v>#N/A</v>
      </c>
      <c r="AC80" s="19" t="e">
        <f aca="false">IF(W80="",NA(),Y80)</f>
        <v>#N/A</v>
      </c>
    </row>
    <row r="81" customFormat="false" ht="15" hidden="false" customHeight="false" outlineLevel="0" collapsed="false">
      <c r="A81" s="10"/>
      <c r="B81" s="10"/>
      <c r="C81" s="24"/>
      <c r="D81" s="24"/>
      <c r="E81" s="24"/>
      <c r="F81" s="24"/>
      <c r="G81" s="11"/>
      <c r="H81" s="12"/>
      <c r="I81" s="12"/>
      <c r="J81" s="12"/>
      <c r="K81" s="5"/>
      <c r="L81" s="5"/>
      <c r="M81" s="5"/>
      <c r="N81" s="24"/>
      <c r="O81" s="7"/>
      <c r="P81" s="13" t="str">
        <f aca="false">IF(C81="","",IF(ISNUMBER(SEARCH("JPY",C81)),100,10000))</f>
        <v/>
      </c>
      <c r="Q81" s="14" t="str">
        <f aca="false">IF(OR(C81="",H81="",J81=""),"",ROUND((J81-H81)*P81*IF(D81="Short",-1,1),1))</f>
        <v/>
      </c>
      <c r="R81" s="14" t="str">
        <f aca="false">IF(OR(C81="",H81="",I81=""),"",ROUND(ABS(H81-I81)*P81,1))</f>
        <v/>
      </c>
      <c r="S81" s="15" t="str">
        <f aca="false">IF(OR(R81="",G81="",K81=""),"",R81*K81*G81)</f>
        <v/>
      </c>
      <c r="T81" s="15" t="str">
        <f aca="false">IF(OR(Q81="",G81="",K81=""),"",Q81*K81*G81)</f>
        <v/>
      </c>
      <c r="U81" s="15" t="str">
        <f aca="false">IF(T81="","",T81+N(L81)-N(M81))</f>
        <v/>
      </c>
      <c r="V81" s="16" t="str">
        <f aca="false">IF(OR(U81="",N(S81)=0),"",U81/S81)</f>
        <v/>
      </c>
      <c r="W81" s="13" t="str">
        <f aca="false">IF(U81="","",COUNT($U$7:U81))</f>
        <v/>
      </c>
      <c r="X81" s="17" t="str">
        <f aca="false">IF(U81="","",DATE(YEAR(IF(B81="",A81,B81)),MONTH(IF(B81="",A81,B81)),1))</f>
        <v/>
      </c>
      <c r="Y81" s="15" t="str">
        <f aca="false">IF(U81="","",N($C$3)+SUM($U$7:U81))</f>
        <v/>
      </c>
      <c r="Z81" s="15" t="str">
        <f aca="false">IF(Y81="","",Y81-MAX(N($C$3),MAX($Y$7:Y81)))</f>
        <v/>
      </c>
      <c r="AA81" s="13" t="str">
        <f aca="false">IF(U81="","",IF(U81&gt;0,"Win",IF(U81&lt;0,"Loss","Scratch")))</f>
        <v/>
      </c>
      <c r="AB81" s="18" t="e">
        <f aca="false">IF(W81="",NA(),W81)</f>
        <v>#N/A</v>
      </c>
      <c r="AC81" s="19" t="e">
        <f aca="false">IF(W81="",NA(),Y81)</f>
        <v>#N/A</v>
      </c>
    </row>
    <row r="82" customFormat="false" ht="15" hidden="false" customHeight="false" outlineLevel="0" collapsed="false">
      <c r="A82" s="10"/>
      <c r="B82" s="10"/>
      <c r="C82" s="24"/>
      <c r="D82" s="24"/>
      <c r="E82" s="24"/>
      <c r="F82" s="24"/>
      <c r="G82" s="11"/>
      <c r="H82" s="12"/>
      <c r="I82" s="12"/>
      <c r="J82" s="12"/>
      <c r="K82" s="5"/>
      <c r="L82" s="5"/>
      <c r="M82" s="5"/>
      <c r="N82" s="24"/>
      <c r="O82" s="7"/>
      <c r="P82" s="13" t="str">
        <f aca="false">IF(C82="","",IF(ISNUMBER(SEARCH("JPY",C82)),100,10000))</f>
        <v/>
      </c>
      <c r="Q82" s="14" t="str">
        <f aca="false">IF(OR(C82="",H82="",J82=""),"",ROUND((J82-H82)*P82*IF(D82="Short",-1,1),1))</f>
        <v/>
      </c>
      <c r="R82" s="14" t="str">
        <f aca="false">IF(OR(C82="",H82="",I82=""),"",ROUND(ABS(H82-I82)*P82,1))</f>
        <v/>
      </c>
      <c r="S82" s="15" t="str">
        <f aca="false">IF(OR(R82="",G82="",K82=""),"",R82*K82*G82)</f>
        <v/>
      </c>
      <c r="T82" s="15" t="str">
        <f aca="false">IF(OR(Q82="",G82="",K82=""),"",Q82*K82*G82)</f>
        <v/>
      </c>
      <c r="U82" s="15" t="str">
        <f aca="false">IF(T82="","",T82+N(L82)-N(M82))</f>
        <v/>
      </c>
      <c r="V82" s="16" t="str">
        <f aca="false">IF(OR(U82="",N(S82)=0),"",U82/S82)</f>
        <v/>
      </c>
      <c r="W82" s="13" t="str">
        <f aca="false">IF(U82="","",COUNT($U$7:U82))</f>
        <v/>
      </c>
      <c r="X82" s="17" t="str">
        <f aca="false">IF(U82="","",DATE(YEAR(IF(B82="",A82,B82)),MONTH(IF(B82="",A82,B82)),1))</f>
        <v/>
      </c>
      <c r="Y82" s="15" t="str">
        <f aca="false">IF(U82="","",N($C$3)+SUM($U$7:U82))</f>
        <v/>
      </c>
      <c r="Z82" s="15" t="str">
        <f aca="false">IF(Y82="","",Y82-MAX(N($C$3),MAX($Y$7:Y82)))</f>
        <v/>
      </c>
      <c r="AA82" s="13" t="str">
        <f aca="false">IF(U82="","",IF(U82&gt;0,"Win",IF(U82&lt;0,"Loss","Scratch")))</f>
        <v/>
      </c>
      <c r="AB82" s="18" t="e">
        <f aca="false">IF(W82="",NA(),W82)</f>
        <v>#N/A</v>
      </c>
      <c r="AC82" s="19" t="e">
        <f aca="false">IF(W82="",NA(),Y82)</f>
        <v>#N/A</v>
      </c>
    </row>
    <row r="83" customFormat="false" ht="15" hidden="false" customHeight="false" outlineLevel="0" collapsed="false">
      <c r="A83" s="10"/>
      <c r="B83" s="10"/>
      <c r="C83" s="24"/>
      <c r="D83" s="24"/>
      <c r="E83" s="24"/>
      <c r="F83" s="24"/>
      <c r="G83" s="11"/>
      <c r="H83" s="12"/>
      <c r="I83" s="12"/>
      <c r="J83" s="12"/>
      <c r="K83" s="5"/>
      <c r="L83" s="5"/>
      <c r="M83" s="5"/>
      <c r="N83" s="24"/>
      <c r="O83" s="7"/>
      <c r="P83" s="13" t="str">
        <f aca="false">IF(C83="","",IF(ISNUMBER(SEARCH("JPY",C83)),100,10000))</f>
        <v/>
      </c>
      <c r="Q83" s="14" t="str">
        <f aca="false">IF(OR(C83="",H83="",J83=""),"",ROUND((J83-H83)*P83*IF(D83="Short",-1,1),1))</f>
        <v/>
      </c>
      <c r="R83" s="14" t="str">
        <f aca="false">IF(OR(C83="",H83="",I83=""),"",ROUND(ABS(H83-I83)*P83,1))</f>
        <v/>
      </c>
      <c r="S83" s="15" t="str">
        <f aca="false">IF(OR(R83="",G83="",K83=""),"",R83*K83*G83)</f>
        <v/>
      </c>
      <c r="T83" s="15" t="str">
        <f aca="false">IF(OR(Q83="",G83="",K83=""),"",Q83*K83*G83)</f>
        <v/>
      </c>
      <c r="U83" s="15" t="str">
        <f aca="false">IF(T83="","",T83+N(L83)-N(M83))</f>
        <v/>
      </c>
      <c r="V83" s="16" t="str">
        <f aca="false">IF(OR(U83="",N(S83)=0),"",U83/S83)</f>
        <v/>
      </c>
      <c r="W83" s="13" t="str">
        <f aca="false">IF(U83="","",COUNT($U$7:U83))</f>
        <v/>
      </c>
      <c r="X83" s="17" t="str">
        <f aca="false">IF(U83="","",DATE(YEAR(IF(B83="",A83,B83)),MONTH(IF(B83="",A83,B83)),1))</f>
        <v/>
      </c>
      <c r="Y83" s="15" t="str">
        <f aca="false">IF(U83="","",N($C$3)+SUM($U$7:U83))</f>
        <v/>
      </c>
      <c r="Z83" s="15" t="str">
        <f aca="false">IF(Y83="","",Y83-MAX(N($C$3),MAX($Y$7:Y83)))</f>
        <v/>
      </c>
      <c r="AA83" s="13" t="str">
        <f aca="false">IF(U83="","",IF(U83&gt;0,"Win",IF(U83&lt;0,"Loss","Scratch")))</f>
        <v/>
      </c>
      <c r="AB83" s="18" t="e">
        <f aca="false">IF(W83="",NA(),W83)</f>
        <v>#N/A</v>
      </c>
      <c r="AC83" s="19" t="e">
        <f aca="false">IF(W83="",NA(),Y83)</f>
        <v>#N/A</v>
      </c>
    </row>
    <row r="84" customFormat="false" ht="15" hidden="false" customHeight="false" outlineLevel="0" collapsed="false">
      <c r="A84" s="10"/>
      <c r="B84" s="10"/>
      <c r="C84" s="24"/>
      <c r="D84" s="24"/>
      <c r="E84" s="24"/>
      <c r="F84" s="24"/>
      <c r="G84" s="11"/>
      <c r="H84" s="12"/>
      <c r="I84" s="12"/>
      <c r="J84" s="12"/>
      <c r="K84" s="5"/>
      <c r="L84" s="5"/>
      <c r="M84" s="5"/>
      <c r="N84" s="24"/>
      <c r="O84" s="7"/>
      <c r="P84" s="13" t="str">
        <f aca="false">IF(C84="","",IF(ISNUMBER(SEARCH("JPY",C84)),100,10000))</f>
        <v/>
      </c>
      <c r="Q84" s="14" t="str">
        <f aca="false">IF(OR(C84="",H84="",J84=""),"",ROUND((J84-H84)*P84*IF(D84="Short",-1,1),1))</f>
        <v/>
      </c>
      <c r="R84" s="14" t="str">
        <f aca="false">IF(OR(C84="",H84="",I84=""),"",ROUND(ABS(H84-I84)*P84,1))</f>
        <v/>
      </c>
      <c r="S84" s="15" t="str">
        <f aca="false">IF(OR(R84="",G84="",K84=""),"",R84*K84*G84)</f>
        <v/>
      </c>
      <c r="T84" s="15" t="str">
        <f aca="false">IF(OR(Q84="",G84="",K84=""),"",Q84*K84*G84)</f>
        <v/>
      </c>
      <c r="U84" s="15" t="str">
        <f aca="false">IF(T84="","",T84+N(L84)-N(M84))</f>
        <v/>
      </c>
      <c r="V84" s="16" t="str">
        <f aca="false">IF(OR(U84="",N(S84)=0),"",U84/S84)</f>
        <v/>
      </c>
      <c r="W84" s="13" t="str">
        <f aca="false">IF(U84="","",COUNT($U$7:U84))</f>
        <v/>
      </c>
      <c r="X84" s="17" t="str">
        <f aca="false">IF(U84="","",DATE(YEAR(IF(B84="",A84,B84)),MONTH(IF(B84="",A84,B84)),1))</f>
        <v/>
      </c>
      <c r="Y84" s="15" t="str">
        <f aca="false">IF(U84="","",N($C$3)+SUM($U$7:U84))</f>
        <v/>
      </c>
      <c r="Z84" s="15" t="str">
        <f aca="false">IF(Y84="","",Y84-MAX(N($C$3),MAX($Y$7:Y84)))</f>
        <v/>
      </c>
      <c r="AA84" s="13" t="str">
        <f aca="false">IF(U84="","",IF(U84&gt;0,"Win",IF(U84&lt;0,"Loss","Scratch")))</f>
        <v/>
      </c>
      <c r="AB84" s="18" t="e">
        <f aca="false">IF(W84="",NA(),W84)</f>
        <v>#N/A</v>
      </c>
      <c r="AC84" s="19" t="e">
        <f aca="false">IF(W84="",NA(),Y84)</f>
        <v>#N/A</v>
      </c>
    </row>
    <row r="85" customFormat="false" ht="15" hidden="false" customHeight="false" outlineLevel="0" collapsed="false">
      <c r="A85" s="10"/>
      <c r="B85" s="10"/>
      <c r="C85" s="24"/>
      <c r="D85" s="24"/>
      <c r="E85" s="24"/>
      <c r="F85" s="24"/>
      <c r="G85" s="11"/>
      <c r="H85" s="12"/>
      <c r="I85" s="12"/>
      <c r="J85" s="12"/>
      <c r="K85" s="5"/>
      <c r="L85" s="5"/>
      <c r="M85" s="5"/>
      <c r="N85" s="24"/>
      <c r="O85" s="7"/>
      <c r="P85" s="13" t="str">
        <f aca="false">IF(C85="","",IF(ISNUMBER(SEARCH("JPY",C85)),100,10000))</f>
        <v/>
      </c>
      <c r="Q85" s="14" t="str">
        <f aca="false">IF(OR(C85="",H85="",J85=""),"",ROUND((J85-H85)*P85*IF(D85="Short",-1,1),1))</f>
        <v/>
      </c>
      <c r="R85" s="14" t="str">
        <f aca="false">IF(OR(C85="",H85="",I85=""),"",ROUND(ABS(H85-I85)*P85,1))</f>
        <v/>
      </c>
      <c r="S85" s="15" t="str">
        <f aca="false">IF(OR(R85="",G85="",K85=""),"",R85*K85*G85)</f>
        <v/>
      </c>
      <c r="T85" s="15" t="str">
        <f aca="false">IF(OR(Q85="",G85="",K85=""),"",Q85*K85*G85)</f>
        <v/>
      </c>
      <c r="U85" s="15" t="str">
        <f aca="false">IF(T85="","",T85+N(L85)-N(M85))</f>
        <v/>
      </c>
      <c r="V85" s="16" t="str">
        <f aca="false">IF(OR(U85="",N(S85)=0),"",U85/S85)</f>
        <v/>
      </c>
      <c r="W85" s="13" t="str">
        <f aca="false">IF(U85="","",COUNT($U$7:U85))</f>
        <v/>
      </c>
      <c r="X85" s="17" t="str">
        <f aca="false">IF(U85="","",DATE(YEAR(IF(B85="",A85,B85)),MONTH(IF(B85="",A85,B85)),1))</f>
        <v/>
      </c>
      <c r="Y85" s="15" t="str">
        <f aca="false">IF(U85="","",N($C$3)+SUM($U$7:U85))</f>
        <v/>
      </c>
      <c r="Z85" s="15" t="str">
        <f aca="false">IF(Y85="","",Y85-MAX(N($C$3),MAX($Y$7:Y85)))</f>
        <v/>
      </c>
      <c r="AA85" s="13" t="str">
        <f aca="false">IF(U85="","",IF(U85&gt;0,"Win",IF(U85&lt;0,"Loss","Scratch")))</f>
        <v/>
      </c>
      <c r="AB85" s="18" t="e">
        <f aca="false">IF(W85="",NA(),W85)</f>
        <v>#N/A</v>
      </c>
      <c r="AC85" s="19" t="e">
        <f aca="false">IF(W85="",NA(),Y85)</f>
        <v>#N/A</v>
      </c>
    </row>
    <row r="86" customFormat="false" ht="15" hidden="false" customHeight="false" outlineLevel="0" collapsed="false">
      <c r="A86" s="10"/>
      <c r="B86" s="10"/>
      <c r="C86" s="24"/>
      <c r="D86" s="24"/>
      <c r="E86" s="24"/>
      <c r="F86" s="24"/>
      <c r="G86" s="11"/>
      <c r="H86" s="12"/>
      <c r="I86" s="12"/>
      <c r="J86" s="12"/>
      <c r="K86" s="5"/>
      <c r="L86" s="5"/>
      <c r="M86" s="5"/>
      <c r="N86" s="24"/>
      <c r="O86" s="7"/>
      <c r="P86" s="13" t="str">
        <f aca="false">IF(C86="","",IF(ISNUMBER(SEARCH("JPY",C86)),100,10000))</f>
        <v/>
      </c>
      <c r="Q86" s="14" t="str">
        <f aca="false">IF(OR(C86="",H86="",J86=""),"",ROUND((J86-H86)*P86*IF(D86="Short",-1,1),1))</f>
        <v/>
      </c>
      <c r="R86" s="14" t="str">
        <f aca="false">IF(OR(C86="",H86="",I86=""),"",ROUND(ABS(H86-I86)*P86,1))</f>
        <v/>
      </c>
      <c r="S86" s="15" t="str">
        <f aca="false">IF(OR(R86="",G86="",K86=""),"",R86*K86*G86)</f>
        <v/>
      </c>
      <c r="T86" s="15" t="str">
        <f aca="false">IF(OR(Q86="",G86="",K86=""),"",Q86*K86*G86)</f>
        <v/>
      </c>
      <c r="U86" s="15" t="str">
        <f aca="false">IF(T86="","",T86+N(L86)-N(M86))</f>
        <v/>
      </c>
      <c r="V86" s="16" t="str">
        <f aca="false">IF(OR(U86="",N(S86)=0),"",U86/S86)</f>
        <v/>
      </c>
      <c r="W86" s="13" t="str">
        <f aca="false">IF(U86="","",COUNT($U$7:U86))</f>
        <v/>
      </c>
      <c r="X86" s="17" t="str">
        <f aca="false">IF(U86="","",DATE(YEAR(IF(B86="",A86,B86)),MONTH(IF(B86="",A86,B86)),1))</f>
        <v/>
      </c>
      <c r="Y86" s="15" t="str">
        <f aca="false">IF(U86="","",N($C$3)+SUM($U$7:U86))</f>
        <v/>
      </c>
      <c r="Z86" s="15" t="str">
        <f aca="false">IF(Y86="","",Y86-MAX(N($C$3),MAX($Y$7:Y86)))</f>
        <v/>
      </c>
      <c r="AA86" s="13" t="str">
        <f aca="false">IF(U86="","",IF(U86&gt;0,"Win",IF(U86&lt;0,"Loss","Scratch")))</f>
        <v/>
      </c>
      <c r="AB86" s="18" t="e">
        <f aca="false">IF(W86="",NA(),W86)</f>
        <v>#N/A</v>
      </c>
      <c r="AC86" s="19" t="e">
        <f aca="false">IF(W86="",NA(),Y86)</f>
        <v>#N/A</v>
      </c>
    </row>
    <row r="87" customFormat="false" ht="15" hidden="false" customHeight="false" outlineLevel="0" collapsed="false">
      <c r="A87" s="10"/>
      <c r="B87" s="10"/>
      <c r="C87" s="24"/>
      <c r="D87" s="24"/>
      <c r="E87" s="24"/>
      <c r="F87" s="24"/>
      <c r="G87" s="11"/>
      <c r="H87" s="12"/>
      <c r="I87" s="12"/>
      <c r="J87" s="12"/>
      <c r="K87" s="5"/>
      <c r="L87" s="5"/>
      <c r="M87" s="5"/>
      <c r="N87" s="24"/>
      <c r="O87" s="7"/>
      <c r="P87" s="13" t="str">
        <f aca="false">IF(C87="","",IF(ISNUMBER(SEARCH("JPY",C87)),100,10000))</f>
        <v/>
      </c>
      <c r="Q87" s="14" t="str">
        <f aca="false">IF(OR(C87="",H87="",J87=""),"",ROUND((J87-H87)*P87*IF(D87="Short",-1,1),1))</f>
        <v/>
      </c>
      <c r="R87" s="14" t="str">
        <f aca="false">IF(OR(C87="",H87="",I87=""),"",ROUND(ABS(H87-I87)*P87,1))</f>
        <v/>
      </c>
      <c r="S87" s="15" t="str">
        <f aca="false">IF(OR(R87="",G87="",K87=""),"",R87*K87*G87)</f>
        <v/>
      </c>
      <c r="T87" s="15" t="str">
        <f aca="false">IF(OR(Q87="",G87="",K87=""),"",Q87*K87*G87)</f>
        <v/>
      </c>
      <c r="U87" s="15" t="str">
        <f aca="false">IF(T87="","",T87+N(L87)-N(M87))</f>
        <v/>
      </c>
      <c r="V87" s="16" t="str">
        <f aca="false">IF(OR(U87="",N(S87)=0),"",U87/S87)</f>
        <v/>
      </c>
      <c r="W87" s="13" t="str">
        <f aca="false">IF(U87="","",COUNT($U$7:U87))</f>
        <v/>
      </c>
      <c r="X87" s="17" t="str">
        <f aca="false">IF(U87="","",DATE(YEAR(IF(B87="",A87,B87)),MONTH(IF(B87="",A87,B87)),1))</f>
        <v/>
      </c>
      <c r="Y87" s="15" t="str">
        <f aca="false">IF(U87="","",N($C$3)+SUM($U$7:U87))</f>
        <v/>
      </c>
      <c r="Z87" s="15" t="str">
        <f aca="false">IF(Y87="","",Y87-MAX(N($C$3),MAX($Y$7:Y87)))</f>
        <v/>
      </c>
      <c r="AA87" s="13" t="str">
        <f aca="false">IF(U87="","",IF(U87&gt;0,"Win",IF(U87&lt;0,"Loss","Scratch")))</f>
        <v/>
      </c>
      <c r="AB87" s="18" t="e">
        <f aca="false">IF(W87="",NA(),W87)</f>
        <v>#N/A</v>
      </c>
      <c r="AC87" s="19" t="e">
        <f aca="false">IF(W87="",NA(),Y87)</f>
        <v>#N/A</v>
      </c>
    </row>
    <row r="88" customFormat="false" ht="15" hidden="false" customHeight="false" outlineLevel="0" collapsed="false">
      <c r="A88" s="10"/>
      <c r="B88" s="10"/>
      <c r="C88" s="24"/>
      <c r="D88" s="24"/>
      <c r="E88" s="24"/>
      <c r="F88" s="24"/>
      <c r="G88" s="11"/>
      <c r="H88" s="12"/>
      <c r="I88" s="12"/>
      <c r="J88" s="12"/>
      <c r="K88" s="5"/>
      <c r="L88" s="5"/>
      <c r="M88" s="5"/>
      <c r="N88" s="24"/>
      <c r="O88" s="7"/>
      <c r="P88" s="13" t="str">
        <f aca="false">IF(C88="","",IF(ISNUMBER(SEARCH("JPY",C88)),100,10000))</f>
        <v/>
      </c>
      <c r="Q88" s="14" t="str">
        <f aca="false">IF(OR(C88="",H88="",J88=""),"",ROUND((J88-H88)*P88*IF(D88="Short",-1,1),1))</f>
        <v/>
      </c>
      <c r="R88" s="14" t="str">
        <f aca="false">IF(OR(C88="",H88="",I88=""),"",ROUND(ABS(H88-I88)*P88,1))</f>
        <v/>
      </c>
      <c r="S88" s="15" t="str">
        <f aca="false">IF(OR(R88="",G88="",K88=""),"",R88*K88*G88)</f>
        <v/>
      </c>
      <c r="T88" s="15" t="str">
        <f aca="false">IF(OR(Q88="",G88="",K88=""),"",Q88*K88*G88)</f>
        <v/>
      </c>
      <c r="U88" s="15" t="str">
        <f aca="false">IF(T88="","",T88+N(L88)-N(M88))</f>
        <v/>
      </c>
      <c r="V88" s="16" t="str">
        <f aca="false">IF(OR(U88="",N(S88)=0),"",U88/S88)</f>
        <v/>
      </c>
      <c r="W88" s="13" t="str">
        <f aca="false">IF(U88="","",COUNT($U$7:U88))</f>
        <v/>
      </c>
      <c r="X88" s="17" t="str">
        <f aca="false">IF(U88="","",DATE(YEAR(IF(B88="",A88,B88)),MONTH(IF(B88="",A88,B88)),1))</f>
        <v/>
      </c>
      <c r="Y88" s="15" t="str">
        <f aca="false">IF(U88="","",N($C$3)+SUM($U$7:U88))</f>
        <v/>
      </c>
      <c r="Z88" s="15" t="str">
        <f aca="false">IF(Y88="","",Y88-MAX(N($C$3),MAX($Y$7:Y88)))</f>
        <v/>
      </c>
      <c r="AA88" s="13" t="str">
        <f aca="false">IF(U88="","",IF(U88&gt;0,"Win",IF(U88&lt;0,"Loss","Scratch")))</f>
        <v/>
      </c>
      <c r="AB88" s="18" t="e">
        <f aca="false">IF(W88="",NA(),W88)</f>
        <v>#N/A</v>
      </c>
      <c r="AC88" s="19" t="e">
        <f aca="false">IF(W88="",NA(),Y88)</f>
        <v>#N/A</v>
      </c>
    </row>
    <row r="89" customFormat="false" ht="15" hidden="false" customHeight="false" outlineLevel="0" collapsed="false">
      <c r="A89" s="10"/>
      <c r="B89" s="10"/>
      <c r="C89" s="24"/>
      <c r="D89" s="24"/>
      <c r="E89" s="24"/>
      <c r="F89" s="24"/>
      <c r="G89" s="11"/>
      <c r="H89" s="12"/>
      <c r="I89" s="12"/>
      <c r="J89" s="12"/>
      <c r="K89" s="5"/>
      <c r="L89" s="5"/>
      <c r="M89" s="5"/>
      <c r="N89" s="24"/>
      <c r="O89" s="7"/>
      <c r="P89" s="13" t="str">
        <f aca="false">IF(C89="","",IF(ISNUMBER(SEARCH("JPY",C89)),100,10000))</f>
        <v/>
      </c>
      <c r="Q89" s="14" t="str">
        <f aca="false">IF(OR(C89="",H89="",J89=""),"",ROUND((J89-H89)*P89*IF(D89="Short",-1,1),1))</f>
        <v/>
      </c>
      <c r="R89" s="14" t="str">
        <f aca="false">IF(OR(C89="",H89="",I89=""),"",ROUND(ABS(H89-I89)*P89,1))</f>
        <v/>
      </c>
      <c r="S89" s="15" t="str">
        <f aca="false">IF(OR(R89="",G89="",K89=""),"",R89*K89*G89)</f>
        <v/>
      </c>
      <c r="T89" s="15" t="str">
        <f aca="false">IF(OR(Q89="",G89="",K89=""),"",Q89*K89*G89)</f>
        <v/>
      </c>
      <c r="U89" s="15" t="str">
        <f aca="false">IF(T89="","",T89+N(L89)-N(M89))</f>
        <v/>
      </c>
      <c r="V89" s="16" t="str">
        <f aca="false">IF(OR(U89="",N(S89)=0),"",U89/S89)</f>
        <v/>
      </c>
      <c r="W89" s="13" t="str">
        <f aca="false">IF(U89="","",COUNT($U$7:U89))</f>
        <v/>
      </c>
      <c r="X89" s="17" t="str">
        <f aca="false">IF(U89="","",DATE(YEAR(IF(B89="",A89,B89)),MONTH(IF(B89="",A89,B89)),1))</f>
        <v/>
      </c>
      <c r="Y89" s="15" t="str">
        <f aca="false">IF(U89="","",N($C$3)+SUM($U$7:U89))</f>
        <v/>
      </c>
      <c r="Z89" s="15" t="str">
        <f aca="false">IF(Y89="","",Y89-MAX(N($C$3),MAX($Y$7:Y89)))</f>
        <v/>
      </c>
      <c r="AA89" s="13" t="str">
        <f aca="false">IF(U89="","",IF(U89&gt;0,"Win",IF(U89&lt;0,"Loss","Scratch")))</f>
        <v/>
      </c>
      <c r="AB89" s="18" t="e">
        <f aca="false">IF(W89="",NA(),W89)</f>
        <v>#N/A</v>
      </c>
      <c r="AC89" s="19" t="e">
        <f aca="false">IF(W89="",NA(),Y89)</f>
        <v>#N/A</v>
      </c>
    </row>
    <row r="90" customFormat="false" ht="15" hidden="false" customHeight="false" outlineLevel="0" collapsed="false">
      <c r="A90" s="10"/>
      <c r="B90" s="10"/>
      <c r="C90" s="24"/>
      <c r="D90" s="24"/>
      <c r="E90" s="24"/>
      <c r="F90" s="24"/>
      <c r="G90" s="11"/>
      <c r="H90" s="12"/>
      <c r="I90" s="12"/>
      <c r="J90" s="12"/>
      <c r="K90" s="5"/>
      <c r="L90" s="5"/>
      <c r="M90" s="5"/>
      <c r="N90" s="24"/>
      <c r="O90" s="7"/>
      <c r="P90" s="13" t="str">
        <f aca="false">IF(C90="","",IF(ISNUMBER(SEARCH("JPY",C90)),100,10000))</f>
        <v/>
      </c>
      <c r="Q90" s="14" t="str">
        <f aca="false">IF(OR(C90="",H90="",J90=""),"",ROUND((J90-H90)*P90*IF(D90="Short",-1,1),1))</f>
        <v/>
      </c>
      <c r="R90" s="14" t="str">
        <f aca="false">IF(OR(C90="",H90="",I90=""),"",ROUND(ABS(H90-I90)*P90,1))</f>
        <v/>
      </c>
      <c r="S90" s="15" t="str">
        <f aca="false">IF(OR(R90="",G90="",K90=""),"",R90*K90*G90)</f>
        <v/>
      </c>
      <c r="T90" s="15" t="str">
        <f aca="false">IF(OR(Q90="",G90="",K90=""),"",Q90*K90*G90)</f>
        <v/>
      </c>
      <c r="U90" s="15" t="str">
        <f aca="false">IF(T90="","",T90+N(L90)-N(M90))</f>
        <v/>
      </c>
      <c r="V90" s="16" t="str">
        <f aca="false">IF(OR(U90="",N(S90)=0),"",U90/S90)</f>
        <v/>
      </c>
      <c r="W90" s="13" t="str">
        <f aca="false">IF(U90="","",COUNT($U$7:U90))</f>
        <v/>
      </c>
      <c r="X90" s="17" t="str">
        <f aca="false">IF(U90="","",DATE(YEAR(IF(B90="",A90,B90)),MONTH(IF(B90="",A90,B90)),1))</f>
        <v/>
      </c>
      <c r="Y90" s="15" t="str">
        <f aca="false">IF(U90="","",N($C$3)+SUM($U$7:U90))</f>
        <v/>
      </c>
      <c r="Z90" s="15" t="str">
        <f aca="false">IF(Y90="","",Y90-MAX(N($C$3),MAX($Y$7:Y90)))</f>
        <v/>
      </c>
      <c r="AA90" s="13" t="str">
        <f aca="false">IF(U90="","",IF(U90&gt;0,"Win",IF(U90&lt;0,"Loss","Scratch")))</f>
        <v/>
      </c>
      <c r="AB90" s="18" t="e">
        <f aca="false">IF(W90="",NA(),W90)</f>
        <v>#N/A</v>
      </c>
      <c r="AC90" s="19" t="e">
        <f aca="false">IF(W90="",NA(),Y90)</f>
        <v>#N/A</v>
      </c>
    </row>
    <row r="91" customFormat="false" ht="15" hidden="false" customHeight="false" outlineLevel="0" collapsed="false">
      <c r="A91" s="10"/>
      <c r="B91" s="10"/>
      <c r="C91" s="24"/>
      <c r="D91" s="24"/>
      <c r="E91" s="24"/>
      <c r="F91" s="24"/>
      <c r="G91" s="11"/>
      <c r="H91" s="12"/>
      <c r="I91" s="12"/>
      <c r="J91" s="12"/>
      <c r="K91" s="5"/>
      <c r="L91" s="5"/>
      <c r="M91" s="5"/>
      <c r="N91" s="24"/>
      <c r="O91" s="7"/>
      <c r="P91" s="13" t="str">
        <f aca="false">IF(C91="","",IF(ISNUMBER(SEARCH("JPY",C91)),100,10000))</f>
        <v/>
      </c>
      <c r="Q91" s="14" t="str">
        <f aca="false">IF(OR(C91="",H91="",J91=""),"",ROUND((J91-H91)*P91*IF(D91="Short",-1,1),1))</f>
        <v/>
      </c>
      <c r="R91" s="14" t="str">
        <f aca="false">IF(OR(C91="",H91="",I91=""),"",ROUND(ABS(H91-I91)*P91,1))</f>
        <v/>
      </c>
      <c r="S91" s="15" t="str">
        <f aca="false">IF(OR(R91="",G91="",K91=""),"",R91*K91*G91)</f>
        <v/>
      </c>
      <c r="T91" s="15" t="str">
        <f aca="false">IF(OR(Q91="",G91="",K91=""),"",Q91*K91*G91)</f>
        <v/>
      </c>
      <c r="U91" s="15" t="str">
        <f aca="false">IF(T91="","",T91+N(L91)-N(M91))</f>
        <v/>
      </c>
      <c r="V91" s="16" t="str">
        <f aca="false">IF(OR(U91="",N(S91)=0),"",U91/S91)</f>
        <v/>
      </c>
      <c r="W91" s="13" t="str">
        <f aca="false">IF(U91="","",COUNT($U$7:U91))</f>
        <v/>
      </c>
      <c r="X91" s="17" t="str">
        <f aca="false">IF(U91="","",DATE(YEAR(IF(B91="",A91,B91)),MONTH(IF(B91="",A91,B91)),1))</f>
        <v/>
      </c>
      <c r="Y91" s="15" t="str">
        <f aca="false">IF(U91="","",N($C$3)+SUM($U$7:U91))</f>
        <v/>
      </c>
      <c r="Z91" s="15" t="str">
        <f aca="false">IF(Y91="","",Y91-MAX(N($C$3),MAX($Y$7:Y91)))</f>
        <v/>
      </c>
      <c r="AA91" s="13" t="str">
        <f aca="false">IF(U91="","",IF(U91&gt;0,"Win",IF(U91&lt;0,"Loss","Scratch")))</f>
        <v/>
      </c>
      <c r="AB91" s="18" t="e">
        <f aca="false">IF(W91="",NA(),W91)</f>
        <v>#N/A</v>
      </c>
      <c r="AC91" s="19" t="e">
        <f aca="false">IF(W91="",NA(),Y91)</f>
        <v>#N/A</v>
      </c>
    </row>
    <row r="92" customFormat="false" ht="15" hidden="false" customHeight="false" outlineLevel="0" collapsed="false">
      <c r="A92" s="10"/>
      <c r="B92" s="10"/>
      <c r="C92" s="24"/>
      <c r="D92" s="24"/>
      <c r="E92" s="24"/>
      <c r="F92" s="24"/>
      <c r="G92" s="11"/>
      <c r="H92" s="12"/>
      <c r="I92" s="12"/>
      <c r="J92" s="12"/>
      <c r="K92" s="5"/>
      <c r="L92" s="5"/>
      <c r="M92" s="5"/>
      <c r="N92" s="24"/>
      <c r="O92" s="7"/>
      <c r="P92" s="13" t="str">
        <f aca="false">IF(C92="","",IF(ISNUMBER(SEARCH("JPY",C92)),100,10000))</f>
        <v/>
      </c>
      <c r="Q92" s="14" t="str">
        <f aca="false">IF(OR(C92="",H92="",J92=""),"",ROUND((J92-H92)*P92*IF(D92="Short",-1,1),1))</f>
        <v/>
      </c>
      <c r="R92" s="14" t="str">
        <f aca="false">IF(OR(C92="",H92="",I92=""),"",ROUND(ABS(H92-I92)*P92,1))</f>
        <v/>
      </c>
      <c r="S92" s="15" t="str">
        <f aca="false">IF(OR(R92="",G92="",K92=""),"",R92*K92*G92)</f>
        <v/>
      </c>
      <c r="T92" s="15" t="str">
        <f aca="false">IF(OR(Q92="",G92="",K92=""),"",Q92*K92*G92)</f>
        <v/>
      </c>
      <c r="U92" s="15" t="str">
        <f aca="false">IF(T92="","",T92+N(L92)-N(M92))</f>
        <v/>
      </c>
      <c r="V92" s="16" t="str">
        <f aca="false">IF(OR(U92="",N(S92)=0),"",U92/S92)</f>
        <v/>
      </c>
      <c r="W92" s="13" t="str">
        <f aca="false">IF(U92="","",COUNT($U$7:U92))</f>
        <v/>
      </c>
      <c r="X92" s="17" t="str">
        <f aca="false">IF(U92="","",DATE(YEAR(IF(B92="",A92,B92)),MONTH(IF(B92="",A92,B92)),1))</f>
        <v/>
      </c>
      <c r="Y92" s="15" t="str">
        <f aca="false">IF(U92="","",N($C$3)+SUM($U$7:U92))</f>
        <v/>
      </c>
      <c r="Z92" s="15" t="str">
        <f aca="false">IF(Y92="","",Y92-MAX(N($C$3),MAX($Y$7:Y92)))</f>
        <v/>
      </c>
      <c r="AA92" s="13" t="str">
        <f aca="false">IF(U92="","",IF(U92&gt;0,"Win",IF(U92&lt;0,"Loss","Scratch")))</f>
        <v/>
      </c>
      <c r="AB92" s="18" t="e">
        <f aca="false">IF(W92="",NA(),W92)</f>
        <v>#N/A</v>
      </c>
      <c r="AC92" s="19" t="e">
        <f aca="false">IF(W92="",NA(),Y92)</f>
        <v>#N/A</v>
      </c>
    </row>
    <row r="93" customFormat="false" ht="15" hidden="false" customHeight="false" outlineLevel="0" collapsed="false">
      <c r="A93" s="10"/>
      <c r="B93" s="10"/>
      <c r="C93" s="24"/>
      <c r="D93" s="24"/>
      <c r="E93" s="24"/>
      <c r="F93" s="24"/>
      <c r="G93" s="11"/>
      <c r="H93" s="12"/>
      <c r="I93" s="12"/>
      <c r="J93" s="12"/>
      <c r="K93" s="5"/>
      <c r="L93" s="5"/>
      <c r="M93" s="5"/>
      <c r="N93" s="24"/>
      <c r="O93" s="7"/>
      <c r="P93" s="13" t="str">
        <f aca="false">IF(C93="","",IF(ISNUMBER(SEARCH("JPY",C93)),100,10000))</f>
        <v/>
      </c>
      <c r="Q93" s="14" t="str">
        <f aca="false">IF(OR(C93="",H93="",J93=""),"",ROUND((J93-H93)*P93*IF(D93="Short",-1,1),1))</f>
        <v/>
      </c>
      <c r="R93" s="14" t="str">
        <f aca="false">IF(OR(C93="",H93="",I93=""),"",ROUND(ABS(H93-I93)*P93,1))</f>
        <v/>
      </c>
      <c r="S93" s="15" t="str">
        <f aca="false">IF(OR(R93="",G93="",K93=""),"",R93*K93*G93)</f>
        <v/>
      </c>
      <c r="T93" s="15" t="str">
        <f aca="false">IF(OR(Q93="",G93="",K93=""),"",Q93*K93*G93)</f>
        <v/>
      </c>
      <c r="U93" s="15" t="str">
        <f aca="false">IF(T93="","",T93+N(L93)-N(M93))</f>
        <v/>
      </c>
      <c r="V93" s="16" t="str">
        <f aca="false">IF(OR(U93="",N(S93)=0),"",U93/S93)</f>
        <v/>
      </c>
      <c r="W93" s="13" t="str">
        <f aca="false">IF(U93="","",COUNT($U$7:U93))</f>
        <v/>
      </c>
      <c r="X93" s="17" t="str">
        <f aca="false">IF(U93="","",DATE(YEAR(IF(B93="",A93,B93)),MONTH(IF(B93="",A93,B93)),1))</f>
        <v/>
      </c>
      <c r="Y93" s="15" t="str">
        <f aca="false">IF(U93="","",N($C$3)+SUM($U$7:U93))</f>
        <v/>
      </c>
      <c r="Z93" s="15" t="str">
        <f aca="false">IF(Y93="","",Y93-MAX(N($C$3),MAX($Y$7:Y93)))</f>
        <v/>
      </c>
      <c r="AA93" s="13" t="str">
        <f aca="false">IF(U93="","",IF(U93&gt;0,"Win",IF(U93&lt;0,"Loss","Scratch")))</f>
        <v/>
      </c>
      <c r="AB93" s="18" t="e">
        <f aca="false">IF(W93="",NA(),W93)</f>
        <v>#N/A</v>
      </c>
      <c r="AC93" s="19" t="e">
        <f aca="false">IF(W93="",NA(),Y93)</f>
        <v>#N/A</v>
      </c>
    </row>
    <row r="94" customFormat="false" ht="15" hidden="false" customHeight="false" outlineLevel="0" collapsed="false">
      <c r="A94" s="10"/>
      <c r="B94" s="10"/>
      <c r="C94" s="24"/>
      <c r="D94" s="24"/>
      <c r="E94" s="24"/>
      <c r="F94" s="24"/>
      <c r="G94" s="11"/>
      <c r="H94" s="12"/>
      <c r="I94" s="12"/>
      <c r="J94" s="12"/>
      <c r="K94" s="5"/>
      <c r="L94" s="5"/>
      <c r="M94" s="5"/>
      <c r="N94" s="24"/>
      <c r="O94" s="7"/>
      <c r="P94" s="13" t="str">
        <f aca="false">IF(C94="","",IF(ISNUMBER(SEARCH("JPY",C94)),100,10000))</f>
        <v/>
      </c>
      <c r="Q94" s="14" t="str">
        <f aca="false">IF(OR(C94="",H94="",J94=""),"",ROUND((J94-H94)*P94*IF(D94="Short",-1,1),1))</f>
        <v/>
      </c>
      <c r="R94" s="14" t="str">
        <f aca="false">IF(OR(C94="",H94="",I94=""),"",ROUND(ABS(H94-I94)*P94,1))</f>
        <v/>
      </c>
      <c r="S94" s="15" t="str">
        <f aca="false">IF(OR(R94="",G94="",K94=""),"",R94*K94*G94)</f>
        <v/>
      </c>
      <c r="T94" s="15" t="str">
        <f aca="false">IF(OR(Q94="",G94="",K94=""),"",Q94*K94*G94)</f>
        <v/>
      </c>
      <c r="U94" s="15" t="str">
        <f aca="false">IF(T94="","",T94+N(L94)-N(M94))</f>
        <v/>
      </c>
      <c r="V94" s="16" t="str">
        <f aca="false">IF(OR(U94="",N(S94)=0),"",U94/S94)</f>
        <v/>
      </c>
      <c r="W94" s="13" t="str">
        <f aca="false">IF(U94="","",COUNT($U$7:U94))</f>
        <v/>
      </c>
      <c r="X94" s="17" t="str">
        <f aca="false">IF(U94="","",DATE(YEAR(IF(B94="",A94,B94)),MONTH(IF(B94="",A94,B94)),1))</f>
        <v/>
      </c>
      <c r="Y94" s="15" t="str">
        <f aca="false">IF(U94="","",N($C$3)+SUM($U$7:U94))</f>
        <v/>
      </c>
      <c r="Z94" s="15" t="str">
        <f aca="false">IF(Y94="","",Y94-MAX(N($C$3),MAX($Y$7:Y94)))</f>
        <v/>
      </c>
      <c r="AA94" s="13" t="str">
        <f aca="false">IF(U94="","",IF(U94&gt;0,"Win",IF(U94&lt;0,"Loss","Scratch")))</f>
        <v/>
      </c>
      <c r="AB94" s="18" t="e">
        <f aca="false">IF(W94="",NA(),W94)</f>
        <v>#N/A</v>
      </c>
      <c r="AC94" s="19" t="e">
        <f aca="false">IF(W94="",NA(),Y94)</f>
        <v>#N/A</v>
      </c>
    </row>
    <row r="95" customFormat="false" ht="15" hidden="false" customHeight="false" outlineLevel="0" collapsed="false">
      <c r="A95" s="10"/>
      <c r="B95" s="10"/>
      <c r="C95" s="24"/>
      <c r="D95" s="24"/>
      <c r="E95" s="24"/>
      <c r="F95" s="24"/>
      <c r="G95" s="11"/>
      <c r="H95" s="12"/>
      <c r="I95" s="12"/>
      <c r="J95" s="12"/>
      <c r="K95" s="5"/>
      <c r="L95" s="5"/>
      <c r="M95" s="5"/>
      <c r="N95" s="24"/>
      <c r="O95" s="7"/>
      <c r="P95" s="13" t="str">
        <f aca="false">IF(C95="","",IF(ISNUMBER(SEARCH("JPY",C95)),100,10000))</f>
        <v/>
      </c>
      <c r="Q95" s="14" t="str">
        <f aca="false">IF(OR(C95="",H95="",J95=""),"",ROUND((J95-H95)*P95*IF(D95="Short",-1,1),1))</f>
        <v/>
      </c>
      <c r="R95" s="14" t="str">
        <f aca="false">IF(OR(C95="",H95="",I95=""),"",ROUND(ABS(H95-I95)*P95,1))</f>
        <v/>
      </c>
      <c r="S95" s="15" t="str">
        <f aca="false">IF(OR(R95="",G95="",K95=""),"",R95*K95*G95)</f>
        <v/>
      </c>
      <c r="T95" s="15" t="str">
        <f aca="false">IF(OR(Q95="",G95="",K95=""),"",Q95*K95*G95)</f>
        <v/>
      </c>
      <c r="U95" s="15" t="str">
        <f aca="false">IF(T95="","",T95+N(L95)-N(M95))</f>
        <v/>
      </c>
      <c r="V95" s="16" t="str">
        <f aca="false">IF(OR(U95="",N(S95)=0),"",U95/S95)</f>
        <v/>
      </c>
      <c r="W95" s="13" t="str">
        <f aca="false">IF(U95="","",COUNT($U$7:U95))</f>
        <v/>
      </c>
      <c r="X95" s="17" t="str">
        <f aca="false">IF(U95="","",DATE(YEAR(IF(B95="",A95,B95)),MONTH(IF(B95="",A95,B95)),1))</f>
        <v/>
      </c>
      <c r="Y95" s="15" t="str">
        <f aca="false">IF(U95="","",N($C$3)+SUM($U$7:U95))</f>
        <v/>
      </c>
      <c r="Z95" s="15" t="str">
        <f aca="false">IF(Y95="","",Y95-MAX(N($C$3),MAX($Y$7:Y95)))</f>
        <v/>
      </c>
      <c r="AA95" s="13" t="str">
        <f aca="false">IF(U95="","",IF(U95&gt;0,"Win",IF(U95&lt;0,"Loss","Scratch")))</f>
        <v/>
      </c>
      <c r="AB95" s="18" t="e">
        <f aca="false">IF(W95="",NA(),W95)</f>
        <v>#N/A</v>
      </c>
      <c r="AC95" s="19" t="e">
        <f aca="false">IF(W95="",NA(),Y95)</f>
        <v>#N/A</v>
      </c>
    </row>
    <row r="96" customFormat="false" ht="15" hidden="false" customHeight="false" outlineLevel="0" collapsed="false">
      <c r="A96" s="10"/>
      <c r="B96" s="10"/>
      <c r="C96" s="24"/>
      <c r="D96" s="24"/>
      <c r="E96" s="24"/>
      <c r="F96" s="24"/>
      <c r="G96" s="11"/>
      <c r="H96" s="12"/>
      <c r="I96" s="12"/>
      <c r="J96" s="12"/>
      <c r="K96" s="5"/>
      <c r="L96" s="5"/>
      <c r="M96" s="5"/>
      <c r="N96" s="24"/>
      <c r="O96" s="7"/>
      <c r="P96" s="13" t="str">
        <f aca="false">IF(C96="","",IF(ISNUMBER(SEARCH("JPY",C96)),100,10000))</f>
        <v/>
      </c>
      <c r="Q96" s="14" t="str">
        <f aca="false">IF(OR(C96="",H96="",J96=""),"",ROUND((J96-H96)*P96*IF(D96="Short",-1,1),1))</f>
        <v/>
      </c>
      <c r="R96" s="14" t="str">
        <f aca="false">IF(OR(C96="",H96="",I96=""),"",ROUND(ABS(H96-I96)*P96,1))</f>
        <v/>
      </c>
      <c r="S96" s="15" t="str">
        <f aca="false">IF(OR(R96="",G96="",K96=""),"",R96*K96*G96)</f>
        <v/>
      </c>
      <c r="T96" s="15" t="str">
        <f aca="false">IF(OR(Q96="",G96="",K96=""),"",Q96*K96*G96)</f>
        <v/>
      </c>
      <c r="U96" s="15" t="str">
        <f aca="false">IF(T96="","",T96+N(L96)-N(M96))</f>
        <v/>
      </c>
      <c r="V96" s="16" t="str">
        <f aca="false">IF(OR(U96="",N(S96)=0),"",U96/S96)</f>
        <v/>
      </c>
      <c r="W96" s="13" t="str">
        <f aca="false">IF(U96="","",COUNT($U$7:U96))</f>
        <v/>
      </c>
      <c r="X96" s="17" t="str">
        <f aca="false">IF(U96="","",DATE(YEAR(IF(B96="",A96,B96)),MONTH(IF(B96="",A96,B96)),1))</f>
        <v/>
      </c>
      <c r="Y96" s="15" t="str">
        <f aca="false">IF(U96="","",N($C$3)+SUM($U$7:U96))</f>
        <v/>
      </c>
      <c r="Z96" s="15" t="str">
        <f aca="false">IF(Y96="","",Y96-MAX(N($C$3),MAX($Y$7:Y96)))</f>
        <v/>
      </c>
      <c r="AA96" s="13" t="str">
        <f aca="false">IF(U96="","",IF(U96&gt;0,"Win",IF(U96&lt;0,"Loss","Scratch")))</f>
        <v/>
      </c>
      <c r="AB96" s="18" t="e">
        <f aca="false">IF(W96="",NA(),W96)</f>
        <v>#N/A</v>
      </c>
      <c r="AC96" s="19" t="e">
        <f aca="false">IF(W96="",NA(),Y96)</f>
        <v>#N/A</v>
      </c>
    </row>
    <row r="97" customFormat="false" ht="15" hidden="false" customHeight="false" outlineLevel="0" collapsed="false">
      <c r="A97" s="10"/>
      <c r="B97" s="10"/>
      <c r="C97" s="24"/>
      <c r="D97" s="24"/>
      <c r="E97" s="24"/>
      <c r="F97" s="24"/>
      <c r="G97" s="11"/>
      <c r="H97" s="12"/>
      <c r="I97" s="12"/>
      <c r="J97" s="12"/>
      <c r="K97" s="5"/>
      <c r="L97" s="5"/>
      <c r="M97" s="5"/>
      <c r="N97" s="24"/>
      <c r="O97" s="7"/>
      <c r="P97" s="13" t="str">
        <f aca="false">IF(C97="","",IF(ISNUMBER(SEARCH("JPY",C97)),100,10000))</f>
        <v/>
      </c>
      <c r="Q97" s="14" t="str">
        <f aca="false">IF(OR(C97="",H97="",J97=""),"",ROUND((J97-H97)*P97*IF(D97="Short",-1,1),1))</f>
        <v/>
      </c>
      <c r="R97" s="14" t="str">
        <f aca="false">IF(OR(C97="",H97="",I97=""),"",ROUND(ABS(H97-I97)*P97,1))</f>
        <v/>
      </c>
      <c r="S97" s="15" t="str">
        <f aca="false">IF(OR(R97="",G97="",K97=""),"",R97*K97*G97)</f>
        <v/>
      </c>
      <c r="T97" s="15" t="str">
        <f aca="false">IF(OR(Q97="",G97="",K97=""),"",Q97*K97*G97)</f>
        <v/>
      </c>
      <c r="U97" s="15" t="str">
        <f aca="false">IF(T97="","",T97+N(L97)-N(M97))</f>
        <v/>
      </c>
      <c r="V97" s="16" t="str">
        <f aca="false">IF(OR(U97="",N(S97)=0),"",U97/S97)</f>
        <v/>
      </c>
      <c r="W97" s="13" t="str">
        <f aca="false">IF(U97="","",COUNT($U$7:U97))</f>
        <v/>
      </c>
      <c r="X97" s="17" t="str">
        <f aca="false">IF(U97="","",DATE(YEAR(IF(B97="",A97,B97)),MONTH(IF(B97="",A97,B97)),1))</f>
        <v/>
      </c>
      <c r="Y97" s="15" t="str">
        <f aca="false">IF(U97="","",N($C$3)+SUM($U$7:U97))</f>
        <v/>
      </c>
      <c r="Z97" s="15" t="str">
        <f aca="false">IF(Y97="","",Y97-MAX(N($C$3),MAX($Y$7:Y97)))</f>
        <v/>
      </c>
      <c r="AA97" s="13" t="str">
        <f aca="false">IF(U97="","",IF(U97&gt;0,"Win",IF(U97&lt;0,"Loss","Scratch")))</f>
        <v/>
      </c>
      <c r="AB97" s="18" t="e">
        <f aca="false">IF(W97="",NA(),W97)</f>
        <v>#N/A</v>
      </c>
      <c r="AC97" s="19" t="e">
        <f aca="false">IF(W97="",NA(),Y97)</f>
        <v>#N/A</v>
      </c>
    </row>
    <row r="98" customFormat="false" ht="15" hidden="false" customHeight="false" outlineLevel="0" collapsed="false">
      <c r="A98" s="10"/>
      <c r="B98" s="10"/>
      <c r="C98" s="24"/>
      <c r="D98" s="24"/>
      <c r="E98" s="24"/>
      <c r="F98" s="24"/>
      <c r="G98" s="11"/>
      <c r="H98" s="12"/>
      <c r="I98" s="12"/>
      <c r="J98" s="12"/>
      <c r="K98" s="5"/>
      <c r="L98" s="5"/>
      <c r="M98" s="5"/>
      <c r="N98" s="24"/>
      <c r="O98" s="7"/>
      <c r="P98" s="13" t="str">
        <f aca="false">IF(C98="","",IF(ISNUMBER(SEARCH("JPY",C98)),100,10000))</f>
        <v/>
      </c>
      <c r="Q98" s="14" t="str">
        <f aca="false">IF(OR(C98="",H98="",J98=""),"",ROUND((J98-H98)*P98*IF(D98="Short",-1,1),1))</f>
        <v/>
      </c>
      <c r="R98" s="14" t="str">
        <f aca="false">IF(OR(C98="",H98="",I98=""),"",ROUND(ABS(H98-I98)*P98,1))</f>
        <v/>
      </c>
      <c r="S98" s="15" t="str">
        <f aca="false">IF(OR(R98="",G98="",K98=""),"",R98*K98*G98)</f>
        <v/>
      </c>
      <c r="T98" s="15" t="str">
        <f aca="false">IF(OR(Q98="",G98="",K98=""),"",Q98*K98*G98)</f>
        <v/>
      </c>
      <c r="U98" s="15" t="str">
        <f aca="false">IF(T98="","",T98+N(L98)-N(M98))</f>
        <v/>
      </c>
      <c r="V98" s="16" t="str">
        <f aca="false">IF(OR(U98="",N(S98)=0),"",U98/S98)</f>
        <v/>
      </c>
      <c r="W98" s="13" t="str">
        <f aca="false">IF(U98="","",COUNT($U$7:U98))</f>
        <v/>
      </c>
      <c r="X98" s="17" t="str">
        <f aca="false">IF(U98="","",DATE(YEAR(IF(B98="",A98,B98)),MONTH(IF(B98="",A98,B98)),1))</f>
        <v/>
      </c>
      <c r="Y98" s="15" t="str">
        <f aca="false">IF(U98="","",N($C$3)+SUM($U$7:U98))</f>
        <v/>
      </c>
      <c r="Z98" s="15" t="str">
        <f aca="false">IF(Y98="","",Y98-MAX(N($C$3),MAX($Y$7:Y98)))</f>
        <v/>
      </c>
      <c r="AA98" s="13" t="str">
        <f aca="false">IF(U98="","",IF(U98&gt;0,"Win",IF(U98&lt;0,"Loss","Scratch")))</f>
        <v/>
      </c>
      <c r="AB98" s="18" t="e">
        <f aca="false">IF(W98="",NA(),W98)</f>
        <v>#N/A</v>
      </c>
      <c r="AC98" s="19" t="e">
        <f aca="false">IF(W98="",NA(),Y98)</f>
        <v>#N/A</v>
      </c>
    </row>
    <row r="99" customFormat="false" ht="15" hidden="false" customHeight="false" outlineLevel="0" collapsed="false">
      <c r="A99" s="10"/>
      <c r="B99" s="10"/>
      <c r="C99" s="24"/>
      <c r="D99" s="24"/>
      <c r="E99" s="24"/>
      <c r="F99" s="24"/>
      <c r="G99" s="11"/>
      <c r="H99" s="12"/>
      <c r="I99" s="12"/>
      <c r="J99" s="12"/>
      <c r="K99" s="5"/>
      <c r="L99" s="5"/>
      <c r="M99" s="5"/>
      <c r="N99" s="24"/>
      <c r="O99" s="7"/>
      <c r="P99" s="13" t="str">
        <f aca="false">IF(C99="","",IF(ISNUMBER(SEARCH("JPY",C99)),100,10000))</f>
        <v/>
      </c>
      <c r="Q99" s="14" t="str">
        <f aca="false">IF(OR(C99="",H99="",J99=""),"",ROUND((J99-H99)*P99*IF(D99="Short",-1,1),1))</f>
        <v/>
      </c>
      <c r="R99" s="14" t="str">
        <f aca="false">IF(OR(C99="",H99="",I99=""),"",ROUND(ABS(H99-I99)*P99,1))</f>
        <v/>
      </c>
      <c r="S99" s="15" t="str">
        <f aca="false">IF(OR(R99="",G99="",K99=""),"",R99*K99*G99)</f>
        <v/>
      </c>
      <c r="T99" s="15" t="str">
        <f aca="false">IF(OR(Q99="",G99="",K99=""),"",Q99*K99*G99)</f>
        <v/>
      </c>
      <c r="U99" s="15" t="str">
        <f aca="false">IF(T99="","",T99+N(L99)-N(M99))</f>
        <v/>
      </c>
      <c r="V99" s="16" t="str">
        <f aca="false">IF(OR(U99="",N(S99)=0),"",U99/S99)</f>
        <v/>
      </c>
      <c r="W99" s="13" t="str">
        <f aca="false">IF(U99="","",COUNT($U$7:U99))</f>
        <v/>
      </c>
      <c r="X99" s="17" t="str">
        <f aca="false">IF(U99="","",DATE(YEAR(IF(B99="",A99,B99)),MONTH(IF(B99="",A99,B99)),1))</f>
        <v/>
      </c>
      <c r="Y99" s="15" t="str">
        <f aca="false">IF(U99="","",N($C$3)+SUM($U$7:U99))</f>
        <v/>
      </c>
      <c r="Z99" s="15" t="str">
        <f aca="false">IF(Y99="","",Y99-MAX(N($C$3),MAX($Y$7:Y99)))</f>
        <v/>
      </c>
      <c r="AA99" s="13" t="str">
        <f aca="false">IF(U99="","",IF(U99&gt;0,"Win",IF(U99&lt;0,"Loss","Scratch")))</f>
        <v/>
      </c>
      <c r="AB99" s="18" t="e">
        <f aca="false">IF(W99="",NA(),W99)</f>
        <v>#N/A</v>
      </c>
      <c r="AC99" s="19" t="e">
        <f aca="false">IF(W99="",NA(),Y99)</f>
        <v>#N/A</v>
      </c>
    </row>
    <row r="100" customFormat="false" ht="15" hidden="false" customHeight="false" outlineLevel="0" collapsed="false">
      <c r="A100" s="10"/>
      <c r="B100" s="10"/>
      <c r="C100" s="24"/>
      <c r="D100" s="24"/>
      <c r="E100" s="24"/>
      <c r="F100" s="24"/>
      <c r="G100" s="11"/>
      <c r="H100" s="12"/>
      <c r="I100" s="12"/>
      <c r="J100" s="12"/>
      <c r="K100" s="5"/>
      <c r="L100" s="5"/>
      <c r="M100" s="5"/>
      <c r="N100" s="24"/>
      <c r="O100" s="7"/>
      <c r="P100" s="13" t="str">
        <f aca="false">IF(C100="","",IF(ISNUMBER(SEARCH("JPY",C100)),100,10000))</f>
        <v/>
      </c>
      <c r="Q100" s="14" t="str">
        <f aca="false">IF(OR(C100="",H100="",J100=""),"",ROUND((J100-H100)*P100*IF(D100="Short",-1,1),1))</f>
        <v/>
      </c>
      <c r="R100" s="14" t="str">
        <f aca="false">IF(OR(C100="",H100="",I100=""),"",ROUND(ABS(H100-I100)*P100,1))</f>
        <v/>
      </c>
      <c r="S100" s="15" t="str">
        <f aca="false">IF(OR(R100="",G100="",K100=""),"",R100*K100*G100)</f>
        <v/>
      </c>
      <c r="T100" s="15" t="str">
        <f aca="false">IF(OR(Q100="",G100="",K100=""),"",Q100*K100*G100)</f>
        <v/>
      </c>
      <c r="U100" s="15" t="str">
        <f aca="false">IF(T100="","",T100+N(L100)-N(M100))</f>
        <v/>
      </c>
      <c r="V100" s="16" t="str">
        <f aca="false">IF(OR(U100="",N(S100)=0),"",U100/S100)</f>
        <v/>
      </c>
      <c r="W100" s="13" t="str">
        <f aca="false">IF(U100="","",COUNT($U$7:U100))</f>
        <v/>
      </c>
      <c r="X100" s="17" t="str">
        <f aca="false">IF(U100="","",DATE(YEAR(IF(B100="",A100,B100)),MONTH(IF(B100="",A100,B100)),1))</f>
        <v/>
      </c>
      <c r="Y100" s="15" t="str">
        <f aca="false">IF(U100="","",N($C$3)+SUM($U$7:U100))</f>
        <v/>
      </c>
      <c r="Z100" s="15" t="str">
        <f aca="false">IF(Y100="","",Y100-MAX(N($C$3),MAX($Y$7:Y100)))</f>
        <v/>
      </c>
      <c r="AA100" s="13" t="str">
        <f aca="false">IF(U100="","",IF(U100&gt;0,"Win",IF(U100&lt;0,"Loss","Scratch")))</f>
        <v/>
      </c>
      <c r="AB100" s="18" t="e">
        <f aca="false">IF(W100="",NA(),W100)</f>
        <v>#N/A</v>
      </c>
      <c r="AC100" s="19" t="e">
        <f aca="false">IF(W100="",NA(),Y100)</f>
        <v>#N/A</v>
      </c>
    </row>
    <row r="101" customFormat="false" ht="15" hidden="false" customHeight="false" outlineLevel="0" collapsed="false">
      <c r="A101" s="10"/>
      <c r="B101" s="10"/>
      <c r="C101" s="24"/>
      <c r="D101" s="24"/>
      <c r="E101" s="24"/>
      <c r="F101" s="24"/>
      <c r="G101" s="11"/>
      <c r="H101" s="12"/>
      <c r="I101" s="12"/>
      <c r="J101" s="12"/>
      <c r="K101" s="5"/>
      <c r="L101" s="5"/>
      <c r="M101" s="5"/>
      <c r="N101" s="24"/>
      <c r="O101" s="7"/>
      <c r="P101" s="13" t="str">
        <f aca="false">IF(C101="","",IF(ISNUMBER(SEARCH("JPY",C101)),100,10000))</f>
        <v/>
      </c>
      <c r="Q101" s="14" t="str">
        <f aca="false">IF(OR(C101="",H101="",J101=""),"",ROUND((J101-H101)*P101*IF(D101="Short",-1,1),1))</f>
        <v/>
      </c>
      <c r="R101" s="14" t="str">
        <f aca="false">IF(OR(C101="",H101="",I101=""),"",ROUND(ABS(H101-I101)*P101,1))</f>
        <v/>
      </c>
      <c r="S101" s="15" t="str">
        <f aca="false">IF(OR(R101="",G101="",K101=""),"",R101*K101*G101)</f>
        <v/>
      </c>
      <c r="T101" s="15" t="str">
        <f aca="false">IF(OR(Q101="",G101="",K101=""),"",Q101*K101*G101)</f>
        <v/>
      </c>
      <c r="U101" s="15" t="str">
        <f aca="false">IF(T101="","",T101+N(L101)-N(M101))</f>
        <v/>
      </c>
      <c r="V101" s="16" t="str">
        <f aca="false">IF(OR(U101="",N(S101)=0),"",U101/S101)</f>
        <v/>
      </c>
      <c r="W101" s="13" t="str">
        <f aca="false">IF(U101="","",COUNT($U$7:U101))</f>
        <v/>
      </c>
      <c r="X101" s="17" t="str">
        <f aca="false">IF(U101="","",DATE(YEAR(IF(B101="",A101,B101)),MONTH(IF(B101="",A101,B101)),1))</f>
        <v/>
      </c>
      <c r="Y101" s="15" t="str">
        <f aca="false">IF(U101="","",N($C$3)+SUM($U$7:U101))</f>
        <v/>
      </c>
      <c r="Z101" s="15" t="str">
        <f aca="false">IF(Y101="","",Y101-MAX(N($C$3),MAX($Y$7:Y101)))</f>
        <v/>
      </c>
      <c r="AA101" s="13" t="str">
        <f aca="false">IF(U101="","",IF(U101&gt;0,"Win",IF(U101&lt;0,"Loss","Scratch")))</f>
        <v/>
      </c>
      <c r="AB101" s="18" t="e">
        <f aca="false">IF(W101="",NA(),W101)</f>
        <v>#N/A</v>
      </c>
      <c r="AC101" s="19" t="e">
        <f aca="false">IF(W101="",NA(),Y101)</f>
        <v>#N/A</v>
      </c>
    </row>
    <row r="102" customFormat="false" ht="15" hidden="false" customHeight="false" outlineLevel="0" collapsed="false">
      <c r="A102" s="10"/>
      <c r="B102" s="10"/>
      <c r="C102" s="24"/>
      <c r="D102" s="24"/>
      <c r="E102" s="24"/>
      <c r="F102" s="24"/>
      <c r="G102" s="11"/>
      <c r="H102" s="12"/>
      <c r="I102" s="12"/>
      <c r="J102" s="12"/>
      <c r="K102" s="5"/>
      <c r="L102" s="5"/>
      <c r="M102" s="5"/>
      <c r="N102" s="24"/>
      <c r="O102" s="7"/>
      <c r="P102" s="13" t="str">
        <f aca="false">IF(C102="","",IF(ISNUMBER(SEARCH("JPY",C102)),100,10000))</f>
        <v/>
      </c>
      <c r="Q102" s="14" t="str">
        <f aca="false">IF(OR(C102="",H102="",J102=""),"",ROUND((J102-H102)*P102*IF(D102="Short",-1,1),1))</f>
        <v/>
      </c>
      <c r="R102" s="14" t="str">
        <f aca="false">IF(OR(C102="",H102="",I102=""),"",ROUND(ABS(H102-I102)*P102,1))</f>
        <v/>
      </c>
      <c r="S102" s="15" t="str">
        <f aca="false">IF(OR(R102="",G102="",K102=""),"",R102*K102*G102)</f>
        <v/>
      </c>
      <c r="T102" s="15" t="str">
        <f aca="false">IF(OR(Q102="",G102="",K102=""),"",Q102*K102*G102)</f>
        <v/>
      </c>
      <c r="U102" s="15" t="str">
        <f aca="false">IF(T102="","",T102+N(L102)-N(M102))</f>
        <v/>
      </c>
      <c r="V102" s="16" t="str">
        <f aca="false">IF(OR(U102="",N(S102)=0),"",U102/S102)</f>
        <v/>
      </c>
      <c r="W102" s="13" t="str">
        <f aca="false">IF(U102="","",COUNT($U$7:U102))</f>
        <v/>
      </c>
      <c r="X102" s="17" t="str">
        <f aca="false">IF(U102="","",DATE(YEAR(IF(B102="",A102,B102)),MONTH(IF(B102="",A102,B102)),1))</f>
        <v/>
      </c>
      <c r="Y102" s="15" t="str">
        <f aca="false">IF(U102="","",N($C$3)+SUM($U$7:U102))</f>
        <v/>
      </c>
      <c r="Z102" s="15" t="str">
        <f aca="false">IF(Y102="","",Y102-MAX(N($C$3),MAX($Y$7:Y102)))</f>
        <v/>
      </c>
      <c r="AA102" s="13" t="str">
        <f aca="false">IF(U102="","",IF(U102&gt;0,"Win",IF(U102&lt;0,"Loss","Scratch")))</f>
        <v/>
      </c>
      <c r="AB102" s="18" t="e">
        <f aca="false">IF(W102="",NA(),W102)</f>
        <v>#N/A</v>
      </c>
      <c r="AC102" s="19" t="e">
        <f aca="false">IF(W102="",NA(),Y102)</f>
        <v>#N/A</v>
      </c>
    </row>
    <row r="103" customFormat="false" ht="15" hidden="false" customHeight="false" outlineLevel="0" collapsed="false">
      <c r="A103" s="10"/>
      <c r="B103" s="10"/>
      <c r="C103" s="24"/>
      <c r="D103" s="24"/>
      <c r="E103" s="24"/>
      <c r="F103" s="24"/>
      <c r="G103" s="11"/>
      <c r="H103" s="12"/>
      <c r="I103" s="12"/>
      <c r="J103" s="12"/>
      <c r="K103" s="5"/>
      <c r="L103" s="5"/>
      <c r="M103" s="5"/>
      <c r="N103" s="24"/>
      <c r="O103" s="7"/>
      <c r="P103" s="13" t="str">
        <f aca="false">IF(C103="","",IF(ISNUMBER(SEARCH("JPY",C103)),100,10000))</f>
        <v/>
      </c>
      <c r="Q103" s="14" t="str">
        <f aca="false">IF(OR(C103="",H103="",J103=""),"",ROUND((J103-H103)*P103*IF(D103="Short",-1,1),1))</f>
        <v/>
      </c>
      <c r="R103" s="14" t="str">
        <f aca="false">IF(OR(C103="",H103="",I103=""),"",ROUND(ABS(H103-I103)*P103,1))</f>
        <v/>
      </c>
      <c r="S103" s="15" t="str">
        <f aca="false">IF(OR(R103="",G103="",K103=""),"",R103*K103*G103)</f>
        <v/>
      </c>
      <c r="T103" s="15" t="str">
        <f aca="false">IF(OR(Q103="",G103="",K103=""),"",Q103*K103*G103)</f>
        <v/>
      </c>
      <c r="U103" s="15" t="str">
        <f aca="false">IF(T103="","",T103+N(L103)-N(M103))</f>
        <v/>
      </c>
      <c r="V103" s="16" t="str">
        <f aca="false">IF(OR(U103="",N(S103)=0),"",U103/S103)</f>
        <v/>
      </c>
      <c r="W103" s="13" t="str">
        <f aca="false">IF(U103="","",COUNT($U$7:U103))</f>
        <v/>
      </c>
      <c r="X103" s="17" t="str">
        <f aca="false">IF(U103="","",DATE(YEAR(IF(B103="",A103,B103)),MONTH(IF(B103="",A103,B103)),1))</f>
        <v/>
      </c>
      <c r="Y103" s="15" t="str">
        <f aca="false">IF(U103="","",N($C$3)+SUM($U$7:U103))</f>
        <v/>
      </c>
      <c r="Z103" s="15" t="str">
        <f aca="false">IF(Y103="","",Y103-MAX(N($C$3),MAX($Y$7:Y103)))</f>
        <v/>
      </c>
      <c r="AA103" s="13" t="str">
        <f aca="false">IF(U103="","",IF(U103&gt;0,"Win",IF(U103&lt;0,"Loss","Scratch")))</f>
        <v/>
      </c>
      <c r="AB103" s="18" t="e">
        <f aca="false">IF(W103="",NA(),W103)</f>
        <v>#N/A</v>
      </c>
      <c r="AC103" s="19" t="e">
        <f aca="false">IF(W103="",NA(),Y103)</f>
        <v>#N/A</v>
      </c>
    </row>
    <row r="104" customFormat="false" ht="15" hidden="false" customHeight="false" outlineLevel="0" collapsed="false">
      <c r="A104" s="10"/>
      <c r="B104" s="10"/>
      <c r="C104" s="24"/>
      <c r="D104" s="24"/>
      <c r="E104" s="24"/>
      <c r="F104" s="24"/>
      <c r="G104" s="11"/>
      <c r="H104" s="12"/>
      <c r="I104" s="12"/>
      <c r="J104" s="12"/>
      <c r="K104" s="5"/>
      <c r="L104" s="5"/>
      <c r="M104" s="5"/>
      <c r="N104" s="24"/>
      <c r="O104" s="7"/>
      <c r="P104" s="13" t="str">
        <f aca="false">IF(C104="","",IF(ISNUMBER(SEARCH("JPY",C104)),100,10000))</f>
        <v/>
      </c>
      <c r="Q104" s="14" t="str">
        <f aca="false">IF(OR(C104="",H104="",J104=""),"",ROUND((J104-H104)*P104*IF(D104="Short",-1,1),1))</f>
        <v/>
      </c>
      <c r="R104" s="14" t="str">
        <f aca="false">IF(OR(C104="",H104="",I104=""),"",ROUND(ABS(H104-I104)*P104,1))</f>
        <v/>
      </c>
      <c r="S104" s="15" t="str">
        <f aca="false">IF(OR(R104="",G104="",K104=""),"",R104*K104*G104)</f>
        <v/>
      </c>
      <c r="T104" s="15" t="str">
        <f aca="false">IF(OR(Q104="",G104="",K104=""),"",Q104*K104*G104)</f>
        <v/>
      </c>
      <c r="U104" s="15" t="str">
        <f aca="false">IF(T104="","",T104+N(L104)-N(M104))</f>
        <v/>
      </c>
      <c r="V104" s="16" t="str">
        <f aca="false">IF(OR(U104="",N(S104)=0),"",U104/S104)</f>
        <v/>
      </c>
      <c r="W104" s="13" t="str">
        <f aca="false">IF(U104="","",COUNT($U$7:U104))</f>
        <v/>
      </c>
      <c r="X104" s="17" t="str">
        <f aca="false">IF(U104="","",DATE(YEAR(IF(B104="",A104,B104)),MONTH(IF(B104="",A104,B104)),1))</f>
        <v/>
      </c>
      <c r="Y104" s="15" t="str">
        <f aca="false">IF(U104="","",N($C$3)+SUM($U$7:U104))</f>
        <v/>
      </c>
      <c r="Z104" s="15" t="str">
        <f aca="false">IF(Y104="","",Y104-MAX(N($C$3),MAX($Y$7:Y104)))</f>
        <v/>
      </c>
      <c r="AA104" s="13" t="str">
        <f aca="false">IF(U104="","",IF(U104&gt;0,"Win",IF(U104&lt;0,"Loss","Scratch")))</f>
        <v/>
      </c>
      <c r="AB104" s="18" t="e">
        <f aca="false">IF(W104="",NA(),W104)</f>
        <v>#N/A</v>
      </c>
      <c r="AC104" s="19" t="e">
        <f aca="false">IF(W104="",NA(),Y104)</f>
        <v>#N/A</v>
      </c>
    </row>
    <row r="105" customFormat="false" ht="15" hidden="false" customHeight="false" outlineLevel="0" collapsed="false">
      <c r="A105" s="10"/>
      <c r="B105" s="10"/>
      <c r="C105" s="24"/>
      <c r="D105" s="24"/>
      <c r="E105" s="24"/>
      <c r="F105" s="24"/>
      <c r="G105" s="11"/>
      <c r="H105" s="12"/>
      <c r="I105" s="12"/>
      <c r="J105" s="12"/>
      <c r="K105" s="5"/>
      <c r="L105" s="5"/>
      <c r="M105" s="5"/>
      <c r="N105" s="24"/>
      <c r="O105" s="7"/>
      <c r="P105" s="13" t="str">
        <f aca="false">IF(C105="","",IF(ISNUMBER(SEARCH("JPY",C105)),100,10000))</f>
        <v/>
      </c>
      <c r="Q105" s="14" t="str">
        <f aca="false">IF(OR(C105="",H105="",J105=""),"",ROUND((J105-H105)*P105*IF(D105="Short",-1,1),1))</f>
        <v/>
      </c>
      <c r="R105" s="14" t="str">
        <f aca="false">IF(OR(C105="",H105="",I105=""),"",ROUND(ABS(H105-I105)*P105,1))</f>
        <v/>
      </c>
      <c r="S105" s="15" t="str">
        <f aca="false">IF(OR(R105="",G105="",K105=""),"",R105*K105*G105)</f>
        <v/>
      </c>
      <c r="T105" s="15" t="str">
        <f aca="false">IF(OR(Q105="",G105="",K105=""),"",Q105*K105*G105)</f>
        <v/>
      </c>
      <c r="U105" s="15" t="str">
        <f aca="false">IF(T105="","",T105+N(L105)-N(M105))</f>
        <v/>
      </c>
      <c r="V105" s="16" t="str">
        <f aca="false">IF(OR(U105="",N(S105)=0),"",U105/S105)</f>
        <v/>
      </c>
      <c r="W105" s="13" t="str">
        <f aca="false">IF(U105="","",COUNT($U$7:U105))</f>
        <v/>
      </c>
      <c r="X105" s="17" t="str">
        <f aca="false">IF(U105="","",DATE(YEAR(IF(B105="",A105,B105)),MONTH(IF(B105="",A105,B105)),1))</f>
        <v/>
      </c>
      <c r="Y105" s="15" t="str">
        <f aca="false">IF(U105="","",N($C$3)+SUM($U$7:U105))</f>
        <v/>
      </c>
      <c r="Z105" s="15" t="str">
        <f aca="false">IF(Y105="","",Y105-MAX(N($C$3),MAX($Y$7:Y105)))</f>
        <v/>
      </c>
      <c r="AA105" s="13" t="str">
        <f aca="false">IF(U105="","",IF(U105&gt;0,"Win",IF(U105&lt;0,"Loss","Scratch")))</f>
        <v/>
      </c>
      <c r="AB105" s="18" t="e">
        <f aca="false">IF(W105="",NA(),W105)</f>
        <v>#N/A</v>
      </c>
      <c r="AC105" s="19" t="e">
        <f aca="false">IF(W105="",NA(),Y105)</f>
        <v>#N/A</v>
      </c>
    </row>
    <row r="106" customFormat="false" ht="15" hidden="false" customHeight="false" outlineLevel="0" collapsed="false">
      <c r="A106" s="10"/>
      <c r="B106" s="10"/>
      <c r="C106" s="24"/>
      <c r="D106" s="24"/>
      <c r="E106" s="24"/>
      <c r="F106" s="24"/>
      <c r="G106" s="11"/>
      <c r="H106" s="12"/>
      <c r="I106" s="12"/>
      <c r="J106" s="12"/>
      <c r="K106" s="5"/>
      <c r="L106" s="5"/>
      <c r="M106" s="5"/>
      <c r="N106" s="24"/>
      <c r="O106" s="7"/>
      <c r="P106" s="13" t="str">
        <f aca="false">IF(C106="","",IF(ISNUMBER(SEARCH("JPY",C106)),100,10000))</f>
        <v/>
      </c>
      <c r="Q106" s="14" t="str">
        <f aca="false">IF(OR(C106="",H106="",J106=""),"",ROUND((J106-H106)*P106*IF(D106="Short",-1,1),1))</f>
        <v/>
      </c>
      <c r="R106" s="14" t="str">
        <f aca="false">IF(OR(C106="",H106="",I106=""),"",ROUND(ABS(H106-I106)*P106,1))</f>
        <v/>
      </c>
      <c r="S106" s="15" t="str">
        <f aca="false">IF(OR(R106="",G106="",K106=""),"",R106*K106*G106)</f>
        <v/>
      </c>
      <c r="T106" s="15" t="str">
        <f aca="false">IF(OR(Q106="",G106="",K106=""),"",Q106*K106*G106)</f>
        <v/>
      </c>
      <c r="U106" s="15" t="str">
        <f aca="false">IF(T106="","",T106+N(L106)-N(M106))</f>
        <v/>
      </c>
      <c r="V106" s="16" t="str">
        <f aca="false">IF(OR(U106="",N(S106)=0),"",U106/S106)</f>
        <v/>
      </c>
      <c r="W106" s="13" t="str">
        <f aca="false">IF(U106="","",COUNT($U$7:U106))</f>
        <v/>
      </c>
      <c r="X106" s="17" t="str">
        <f aca="false">IF(U106="","",DATE(YEAR(IF(B106="",A106,B106)),MONTH(IF(B106="",A106,B106)),1))</f>
        <v/>
      </c>
      <c r="Y106" s="15" t="str">
        <f aca="false">IF(U106="","",N($C$3)+SUM($U$7:U106))</f>
        <v/>
      </c>
      <c r="Z106" s="15" t="str">
        <f aca="false">IF(Y106="","",Y106-MAX(N($C$3),MAX($Y$7:Y106)))</f>
        <v/>
      </c>
      <c r="AA106" s="13" t="str">
        <f aca="false">IF(U106="","",IF(U106&gt;0,"Win",IF(U106&lt;0,"Loss","Scratch")))</f>
        <v/>
      </c>
      <c r="AB106" s="18" t="e">
        <f aca="false">IF(W106="",NA(),W106)</f>
        <v>#N/A</v>
      </c>
      <c r="AC106" s="19" t="e">
        <f aca="false">IF(W106="",NA(),Y106)</f>
        <v>#N/A</v>
      </c>
    </row>
    <row r="107" customFormat="false" ht="15" hidden="false" customHeight="false" outlineLevel="0" collapsed="false">
      <c r="A107" s="10"/>
      <c r="B107" s="10"/>
      <c r="C107" s="24"/>
      <c r="D107" s="24"/>
      <c r="E107" s="24"/>
      <c r="F107" s="24"/>
      <c r="G107" s="11"/>
      <c r="H107" s="12"/>
      <c r="I107" s="12"/>
      <c r="J107" s="12"/>
      <c r="K107" s="5"/>
      <c r="L107" s="5"/>
      <c r="M107" s="5"/>
      <c r="N107" s="24"/>
      <c r="O107" s="7"/>
      <c r="P107" s="13" t="str">
        <f aca="false">IF(C107="","",IF(ISNUMBER(SEARCH("JPY",C107)),100,10000))</f>
        <v/>
      </c>
      <c r="Q107" s="14" t="str">
        <f aca="false">IF(OR(C107="",H107="",J107=""),"",ROUND((J107-H107)*P107*IF(D107="Short",-1,1),1))</f>
        <v/>
      </c>
      <c r="R107" s="14" t="str">
        <f aca="false">IF(OR(C107="",H107="",I107=""),"",ROUND(ABS(H107-I107)*P107,1))</f>
        <v/>
      </c>
      <c r="S107" s="15" t="str">
        <f aca="false">IF(OR(R107="",G107="",K107=""),"",R107*K107*G107)</f>
        <v/>
      </c>
      <c r="T107" s="15" t="str">
        <f aca="false">IF(OR(Q107="",G107="",K107=""),"",Q107*K107*G107)</f>
        <v/>
      </c>
      <c r="U107" s="15" t="str">
        <f aca="false">IF(T107="","",T107+N(L107)-N(M107))</f>
        <v/>
      </c>
      <c r="V107" s="16" t="str">
        <f aca="false">IF(OR(U107="",N(S107)=0),"",U107/S107)</f>
        <v/>
      </c>
      <c r="W107" s="13" t="str">
        <f aca="false">IF(U107="","",COUNT($U$7:U107))</f>
        <v/>
      </c>
      <c r="X107" s="17" t="str">
        <f aca="false">IF(U107="","",DATE(YEAR(IF(B107="",A107,B107)),MONTH(IF(B107="",A107,B107)),1))</f>
        <v/>
      </c>
      <c r="Y107" s="15" t="str">
        <f aca="false">IF(U107="","",N($C$3)+SUM($U$7:U107))</f>
        <v/>
      </c>
      <c r="Z107" s="15" t="str">
        <f aca="false">IF(Y107="","",Y107-MAX(N($C$3),MAX($Y$7:Y107)))</f>
        <v/>
      </c>
      <c r="AA107" s="13" t="str">
        <f aca="false">IF(U107="","",IF(U107&gt;0,"Win",IF(U107&lt;0,"Loss","Scratch")))</f>
        <v/>
      </c>
      <c r="AB107" s="18" t="e">
        <f aca="false">IF(W107="",NA(),W107)</f>
        <v>#N/A</v>
      </c>
      <c r="AC107" s="19" t="e">
        <f aca="false">IF(W107="",NA(),Y107)</f>
        <v>#N/A</v>
      </c>
    </row>
    <row r="108" customFormat="false" ht="15" hidden="false" customHeight="false" outlineLevel="0" collapsed="false">
      <c r="A108" s="10"/>
      <c r="B108" s="10"/>
      <c r="C108" s="24"/>
      <c r="D108" s="24"/>
      <c r="E108" s="24"/>
      <c r="F108" s="24"/>
      <c r="G108" s="11"/>
      <c r="H108" s="12"/>
      <c r="I108" s="12"/>
      <c r="J108" s="12"/>
      <c r="K108" s="5"/>
      <c r="L108" s="5"/>
      <c r="M108" s="5"/>
      <c r="N108" s="24"/>
      <c r="O108" s="7"/>
      <c r="P108" s="13" t="str">
        <f aca="false">IF(C108="","",IF(ISNUMBER(SEARCH("JPY",C108)),100,10000))</f>
        <v/>
      </c>
      <c r="Q108" s="14" t="str">
        <f aca="false">IF(OR(C108="",H108="",J108=""),"",ROUND((J108-H108)*P108*IF(D108="Short",-1,1),1))</f>
        <v/>
      </c>
      <c r="R108" s="14" t="str">
        <f aca="false">IF(OR(C108="",H108="",I108=""),"",ROUND(ABS(H108-I108)*P108,1))</f>
        <v/>
      </c>
      <c r="S108" s="15" t="str">
        <f aca="false">IF(OR(R108="",G108="",K108=""),"",R108*K108*G108)</f>
        <v/>
      </c>
      <c r="T108" s="15" t="str">
        <f aca="false">IF(OR(Q108="",G108="",K108=""),"",Q108*K108*G108)</f>
        <v/>
      </c>
      <c r="U108" s="15" t="str">
        <f aca="false">IF(T108="","",T108+N(L108)-N(M108))</f>
        <v/>
      </c>
      <c r="V108" s="16" t="str">
        <f aca="false">IF(OR(U108="",N(S108)=0),"",U108/S108)</f>
        <v/>
      </c>
      <c r="W108" s="13" t="str">
        <f aca="false">IF(U108="","",COUNT($U$7:U108))</f>
        <v/>
      </c>
      <c r="X108" s="17" t="str">
        <f aca="false">IF(U108="","",DATE(YEAR(IF(B108="",A108,B108)),MONTH(IF(B108="",A108,B108)),1))</f>
        <v/>
      </c>
      <c r="Y108" s="15" t="str">
        <f aca="false">IF(U108="","",N($C$3)+SUM($U$7:U108))</f>
        <v/>
      </c>
      <c r="Z108" s="15" t="str">
        <f aca="false">IF(Y108="","",Y108-MAX(N($C$3),MAX($Y$7:Y108)))</f>
        <v/>
      </c>
      <c r="AA108" s="13" t="str">
        <f aca="false">IF(U108="","",IF(U108&gt;0,"Win",IF(U108&lt;0,"Loss","Scratch")))</f>
        <v/>
      </c>
      <c r="AB108" s="18" t="e">
        <f aca="false">IF(W108="",NA(),W108)</f>
        <v>#N/A</v>
      </c>
      <c r="AC108" s="19" t="e">
        <f aca="false">IF(W108="",NA(),Y108)</f>
        <v>#N/A</v>
      </c>
    </row>
    <row r="109" customFormat="false" ht="15" hidden="false" customHeight="false" outlineLevel="0" collapsed="false">
      <c r="A109" s="10"/>
      <c r="B109" s="10"/>
      <c r="C109" s="24"/>
      <c r="D109" s="24"/>
      <c r="E109" s="24"/>
      <c r="F109" s="24"/>
      <c r="G109" s="11"/>
      <c r="H109" s="12"/>
      <c r="I109" s="12"/>
      <c r="J109" s="12"/>
      <c r="K109" s="5"/>
      <c r="L109" s="5"/>
      <c r="M109" s="5"/>
      <c r="N109" s="24"/>
      <c r="O109" s="7"/>
      <c r="P109" s="13" t="str">
        <f aca="false">IF(C109="","",IF(ISNUMBER(SEARCH("JPY",C109)),100,10000))</f>
        <v/>
      </c>
      <c r="Q109" s="14" t="str">
        <f aca="false">IF(OR(C109="",H109="",J109=""),"",ROUND((J109-H109)*P109*IF(D109="Short",-1,1),1))</f>
        <v/>
      </c>
      <c r="R109" s="14" t="str">
        <f aca="false">IF(OR(C109="",H109="",I109=""),"",ROUND(ABS(H109-I109)*P109,1))</f>
        <v/>
      </c>
      <c r="S109" s="15" t="str">
        <f aca="false">IF(OR(R109="",G109="",K109=""),"",R109*K109*G109)</f>
        <v/>
      </c>
      <c r="T109" s="15" t="str">
        <f aca="false">IF(OR(Q109="",G109="",K109=""),"",Q109*K109*G109)</f>
        <v/>
      </c>
      <c r="U109" s="15" t="str">
        <f aca="false">IF(T109="","",T109+N(L109)-N(M109))</f>
        <v/>
      </c>
      <c r="V109" s="16" t="str">
        <f aca="false">IF(OR(U109="",N(S109)=0),"",U109/S109)</f>
        <v/>
      </c>
      <c r="W109" s="13" t="str">
        <f aca="false">IF(U109="","",COUNT($U$7:U109))</f>
        <v/>
      </c>
      <c r="X109" s="17" t="str">
        <f aca="false">IF(U109="","",DATE(YEAR(IF(B109="",A109,B109)),MONTH(IF(B109="",A109,B109)),1))</f>
        <v/>
      </c>
      <c r="Y109" s="15" t="str">
        <f aca="false">IF(U109="","",N($C$3)+SUM($U$7:U109))</f>
        <v/>
      </c>
      <c r="Z109" s="15" t="str">
        <f aca="false">IF(Y109="","",Y109-MAX(N($C$3),MAX($Y$7:Y109)))</f>
        <v/>
      </c>
      <c r="AA109" s="13" t="str">
        <f aca="false">IF(U109="","",IF(U109&gt;0,"Win",IF(U109&lt;0,"Loss","Scratch")))</f>
        <v/>
      </c>
      <c r="AB109" s="18" t="e">
        <f aca="false">IF(W109="",NA(),W109)</f>
        <v>#N/A</v>
      </c>
      <c r="AC109" s="19" t="e">
        <f aca="false">IF(W109="",NA(),Y109)</f>
        <v>#N/A</v>
      </c>
    </row>
    <row r="110" customFormat="false" ht="15" hidden="false" customHeight="false" outlineLevel="0" collapsed="false">
      <c r="A110" s="10"/>
      <c r="B110" s="10"/>
      <c r="C110" s="24"/>
      <c r="D110" s="24"/>
      <c r="E110" s="24"/>
      <c r="F110" s="24"/>
      <c r="G110" s="11"/>
      <c r="H110" s="12"/>
      <c r="I110" s="12"/>
      <c r="J110" s="12"/>
      <c r="K110" s="5"/>
      <c r="L110" s="5"/>
      <c r="M110" s="5"/>
      <c r="N110" s="24"/>
      <c r="O110" s="7"/>
      <c r="P110" s="13" t="str">
        <f aca="false">IF(C110="","",IF(ISNUMBER(SEARCH("JPY",C110)),100,10000))</f>
        <v/>
      </c>
      <c r="Q110" s="14" t="str">
        <f aca="false">IF(OR(C110="",H110="",J110=""),"",ROUND((J110-H110)*P110*IF(D110="Short",-1,1),1))</f>
        <v/>
      </c>
      <c r="R110" s="14" t="str">
        <f aca="false">IF(OR(C110="",H110="",I110=""),"",ROUND(ABS(H110-I110)*P110,1))</f>
        <v/>
      </c>
      <c r="S110" s="15" t="str">
        <f aca="false">IF(OR(R110="",G110="",K110=""),"",R110*K110*G110)</f>
        <v/>
      </c>
      <c r="T110" s="15" t="str">
        <f aca="false">IF(OR(Q110="",G110="",K110=""),"",Q110*K110*G110)</f>
        <v/>
      </c>
      <c r="U110" s="15" t="str">
        <f aca="false">IF(T110="","",T110+N(L110)-N(M110))</f>
        <v/>
      </c>
      <c r="V110" s="16" t="str">
        <f aca="false">IF(OR(U110="",N(S110)=0),"",U110/S110)</f>
        <v/>
      </c>
      <c r="W110" s="13" t="str">
        <f aca="false">IF(U110="","",COUNT($U$7:U110))</f>
        <v/>
      </c>
      <c r="X110" s="17" t="str">
        <f aca="false">IF(U110="","",DATE(YEAR(IF(B110="",A110,B110)),MONTH(IF(B110="",A110,B110)),1))</f>
        <v/>
      </c>
      <c r="Y110" s="15" t="str">
        <f aca="false">IF(U110="","",N($C$3)+SUM($U$7:U110))</f>
        <v/>
      </c>
      <c r="Z110" s="15" t="str">
        <f aca="false">IF(Y110="","",Y110-MAX(N($C$3),MAX($Y$7:Y110)))</f>
        <v/>
      </c>
      <c r="AA110" s="13" t="str">
        <f aca="false">IF(U110="","",IF(U110&gt;0,"Win",IF(U110&lt;0,"Loss","Scratch")))</f>
        <v/>
      </c>
      <c r="AB110" s="18" t="e">
        <f aca="false">IF(W110="",NA(),W110)</f>
        <v>#N/A</v>
      </c>
      <c r="AC110" s="19" t="e">
        <f aca="false">IF(W110="",NA(),Y110)</f>
        <v>#N/A</v>
      </c>
    </row>
    <row r="111" customFormat="false" ht="15" hidden="false" customHeight="false" outlineLevel="0" collapsed="false">
      <c r="A111" s="10"/>
      <c r="B111" s="10"/>
      <c r="C111" s="24"/>
      <c r="D111" s="24"/>
      <c r="E111" s="24"/>
      <c r="F111" s="24"/>
      <c r="G111" s="11"/>
      <c r="H111" s="12"/>
      <c r="I111" s="12"/>
      <c r="J111" s="12"/>
      <c r="K111" s="5"/>
      <c r="L111" s="5"/>
      <c r="M111" s="5"/>
      <c r="N111" s="24"/>
      <c r="O111" s="7"/>
      <c r="P111" s="13" t="str">
        <f aca="false">IF(C111="","",IF(ISNUMBER(SEARCH("JPY",C111)),100,10000))</f>
        <v/>
      </c>
      <c r="Q111" s="14" t="str">
        <f aca="false">IF(OR(C111="",H111="",J111=""),"",ROUND((J111-H111)*P111*IF(D111="Short",-1,1),1))</f>
        <v/>
      </c>
      <c r="R111" s="14" t="str">
        <f aca="false">IF(OR(C111="",H111="",I111=""),"",ROUND(ABS(H111-I111)*P111,1))</f>
        <v/>
      </c>
      <c r="S111" s="15" t="str">
        <f aca="false">IF(OR(R111="",G111="",K111=""),"",R111*K111*G111)</f>
        <v/>
      </c>
      <c r="T111" s="15" t="str">
        <f aca="false">IF(OR(Q111="",G111="",K111=""),"",Q111*K111*G111)</f>
        <v/>
      </c>
      <c r="U111" s="15" t="str">
        <f aca="false">IF(T111="","",T111+N(L111)-N(M111))</f>
        <v/>
      </c>
      <c r="V111" s="16" t="str">
        <f aca="false">IF(OR(U111="",N(S111)=0),"",U111/S111)</f>
        <v/>
      </c>
      <c r="W111" s="13" t="str">
        <f aca="false">IF(U111="","",COUNT($U$7:U111))</f>
        <v/>
      </c>
      <c r="X111" s="17" t="str">
        <f aca="false">IF(U111="","",DATE(YEAR(IF(B111="",A111,B111)),MONTH(IF(B111="",A111,B111)),1))</f>
        <v/>
      </c>
      <c r="Y111" s="15" t="str">
        <f aca="false">IF(U111="","",N($C$3)+SUM($U$7:U111))</f>
        <v/>
      </c>
      <c r="Z111" s="15" t="str">
        <f aca="false">IF(Y111="","",Y111-MAX(N($C$3),MAX($Y$7:Y111)))</f>
        <v/>
      </c>
      <c r="AA111" s="13" t="str">
        <f aca="false">IF(U111="","",IF(U111&gt;0,"Win",IF(U111&lt;0,"Loss","Scratch")))</f>
        <v/>
      </c>
      <c r="AB111" s="18" t="e">
        <f aca="false">IF(W111="",NA(),W111)</f>
        <v>#N/A</v>
      </c>
      <c r="AC111" s="19" t="e">
        <f aca="false">IF(W111="",NA(),Y111)</f>
        <v>#N/A</v>
      </c>
    </row>
    <row r="112" customFormat="false" ht="15" hidden="false" customHeight="false" outlineLevel="0" collapsed="false">
      <c r="A112" s="10"/>
      <c r="B112" s="10"/>
      <c r="C112" s="24"/>
      <c r="D112" s="24"/>
      <c r="E112" s="24"/>
      <c r="F112" s="24"/>
      <c r="G112" s="11"/>
      <c r="H112" s="12"/>
      <c r="I112" s="12"/>
      <c r="J112" s="12"/>
      <c r="K112" s="5"/>
      <c r="L112" s="5"/>
      <c r="M112" s="5"/>
      <c r="N112" s="24"/>
      <c r="O112" s="7"/>
      <c r="P112" s="13" t="str">
        <f aca="false">IF(C112="","",IF(ISNUMBER(SEARCH("JPY",C112)),100,10000))</f>
        <v/>
      </c>
      <c r="Q112" s="14" t="str">
        <f aca="false">IF(OR(C112="",H112="",J112=""),"",ROUND((J112-H112)*P112*IF(D112="Short",-1,1),1))</f>
        <v/>
      </c>
      <c r="R112" s="14" t="str">
        <f aca="false">IF(OR(C112="",H112="",I112=""),"",ROUND(ABS(H112-I112)*P112,1))</f>
        <v/>
      </c>
      <c r="S112" s="15" t="str">
        <f aca="false">IF(OR(R112="",G112="",K112=""),"",R112*K112*G112)</f>
        <v/>
      </c>
      <c r="T112" s="15" t="str">
        <f aca="false">IF(OR(Q112="",G112="",K112=""),"",Q112*K112*G112)</f>
        <v/>
      </c>
      <c r="U112" s="15" t="str">
        <f aca="false">IF(T112="","",T112+N(L112)-N(M112))</f>
        <v/>
      </c>
      <c r="V112" s="16" t="str">
        <f aca="false">IF(OR(U112="",N(S112)=0),"",U112/S112)</f>
        <v/>
      </c>
      <c r="W112" s="13" t="str">
        <f aca="false">IF(U112="","",COUNT($U$7:U112))</f>
        <v/>
      </c>
      <c r="X112" s="17" t="str">
        <f aca="false">IF(U112="","",DATE(YEAR(IF(B112="",A112,B112)),MONTH(IF(B112="",A112,B112)),1))</f>
        <v/>
      </c>
      <c r="Y112" s="15" t="str">
        <f aca="false">IF(U112="","",N($C$3)+SUM($U$7:U112))</f>
        <v/>
      </c>
      <c r="Z112" s="15" t="str">
        <f aca="false">IF(Y112="","",Y112-MAX(N($C$3),MAX($Y$7:Y112)))</f>
        <v/>
      </c>
      <c r="AA112" s="13" t="str">
        <f aca="false">IF(U112="","",IF(U112&gt;0,"Win",IF(U112&lt;0,"Loss","Scratch")))</f>
        <v/>
      </c>
      <c r="AB112" s="18" t="e">
        <f aca="false">IF(W112="",NA(),W112)</f>
        <v>#N/A</v>
      </c>
      <c r="AC112" s="19" t="e">
        <f aca="false">IF(W112="",NA(),Y112)</f>
        <v>#N/A</v>
      </c>
    </row>
    <row r="113" customFormat="false" ht="15" hidden="false" customHeight="false" outlineLevel="0" collapsed="false">
      <c r="A113" s="10"/>
      <c r="B113" s="10"/>
      <c r="C113" s="24"/>
      <c r="D113" s="24"/>
      <c r="E113" s="24"/>
      <c r="F113" s="24"/>
      <c r="G113" s="11"/>
      <c r="H113" s="12"/>
      <c r="I113" s="12"/>
      <c r="J113" s="12"/>
      <c r="K113" s="5"/>
      <c r="L113" s="5"/>
      <c r="M113" s="5"/>
      <c r="N113" s="24"/>
      <c r="O113" s="7"/>
      <c r="P113" s="13" t="str">
        <f aca="false">IF(C113="","",IF(ISNUMBER(SEARCH("JPY",C113)),100,10000))</f>
        <v/>
      </c>
      <c r="Q113" s="14" t="str">
        <f aca="false">IF(OR(C113="",H113="",J113=""),"",ROUND((J113-H113)*P113*IF(D113="Short",-1,1),1))</f>
        <v/>
      </c>
      <c r="R113" s="14" t="str">
        <f aca="false">IF(OR(C113="",H113="",I113=""),"",ROUND(ABS(H113-I113)*P113,1))</f>
        <v/>
      </c>
      <c r="S113" s="15" t="str">
        <f aca="false">IF(OR(R113="",G113="",K113=""),"",R113*K113*G113)</f>
        <v/>
      </c>
      <c r="T113" s="15" t="str">
        <f aca="false">IF(OR(Q113="",G113="",K113=""),"",Q113*K113*G113)</f>
        <v/>
      </c>
      <c r="U113" s="15" t="str">
        <f aca="false">IF(T113="","",T113+N(L113)-N(M113))</f>
        <v/>
      </c>
      <c r="V113" s="16" t="str">
        <f aca="false">IF(OR(U113="",N(S113)=0),"",U113/S113)</f>
        <v/>
      </c>
      <c r="W113" s="13" t="str">
        <f aca="false">IF(U113="","",COUNT($U$7:U113))</f>
        <v/>
      </c>
      <c r="X113" s="17" t="str">
        <f aca="false">IF(U113="","",DATE(YEAR(IF(B113="",A113,B113)),MONTH(IF(B113="",A113,B113)),1))</f>
        <v/>
      </c>
      <c r="Y113" s="15" t="str">
        <f aca="false">IF(U113="","",N($C$3)+SUM($U$7:U113))</f>
        <v/>
      </c>
      <c r="Z113" s="15" t="str">
        <f aca="false">IF(Y113="","",Y113-MAX(N($C$3),MAX($Y$7:Y113)))</f>
        <v/>
      </c>
      <c r="AA113" s="13" t="str">
        <f aca="false">IF(U113="","",IF(U113&gt;0,"Win",IF(U113&lt;0,"Loss","Scratch")))</f>
        <v/>
      </c>
      <c r="AB113" s="18" t="e">
        <f aca="false">IF(W113="",NA(),W113)</f>
        <v>#N/A</v>
      </c>
      <c r="AC113" s="19" t="e">
        <f aca="false">IF(W113="",NA(),Y113)</f>
        <v>#N/A</v>
      </c>
    </row>
    <row r="114" customFormat="false" ht="15" hidden="false" customHeight="false" outlineLevel="0" collapsed="false">
      <c r="A114" s="10"/>
      <c r="B114" s="10"/>
      <c r="C114" s="24"/>
      <c r="D114" s="24"/>
      <c r="E114" s="24"/>
      <c r="F114" s="24"/>
      <c r="G114" s="11"/>
      <c r="H114" s="12"/>
      <c r="I114" s="12"/>
      <c r="J114" s="12"/>
      <c r="K114" s="5"/>
      <c r="L114" s="5"/>
      <c r="M114" s="5"/>
      <c r="N114" s="24"/>
      <c r="O114" s="7"/>
      <c r="P114" s="13" t="str">
        <f aca="false">IF(C114="","",IF(ISNUMBER(SEARCH("JPY",C114)),100,10000))</f>
        <v/>
      </c>
      <c r="Q114" s="14" t="str">
        <f aca="false">IF(OR(C114="",H114="",J114=""),"",ROUND((J114-H114)*P114*IF(D114="Short",-1,1),1))</f>
        <v/>
      </c>
      <c r="R114" s="14" t="str">
        <f aca="false">IF(OR(C114="",H114="",I114=""),"",ROUND(ABS(H114-I114)*P114,1))</f>
        <v/>
      </c>
      <c r="S114" s="15" t="str">
        <f aca="false">IF(OR(R114="",G114="",K114=""),"",R114*K114*G114)</f>
        <v/>
      </c>
      <c r="T114" s="15" t="str">
        <f aca="false">IF(OR(Q114="",G114="",K114=""),"",Q114*K114*G114)</f>
        <v/>
      </c>
      <c r="U114" s="15" t="str">
        <f aca="false">IF(T114="","",T114+N(L114)-N(M114))</f>
        <v/>
      </c>
      <c r="V114" s="16" t="str">
        <f aca="false">IF(OR(U114="",N(S114)=0),"",U114/S114)</f>
        <v/>
      </c>
      <c r="W114" s="13" t="str">
        <f aca="false">IF(U114="","",COUNT($U$7:U114))</f>
        <v/>
      </c>
      <c r="X114" s="17" t="str">
        <f aca="false">IF(U114="","",DATE(YEAR(IF(B114="",A114,B114)),MONTH(IF(B114="",A114,B114)),1))</f>
        <v/>
      </c>
      <c r="Y114" s="15" t="str">
        <f aca="false">IF(U114="","",N($C$3)+SUM($U$7:U114))</f>
        <v/>
      </c>
      <c r="Z114" s="15" t="str">
        <f aca="false">IF(Y114="","",Y114-MAX(N($C$3),MAX($Y$7:Y114)))</f>
        <v/>
      </c>
      <c r="AA114" s="13" t="str">
        <f aca="false">IF(U114="","",IF(U114&gt;0,"Win",IF(U114&lt;0,"Loss","Scratch")))</f>
        <v/>
      </c>
      <c r="AB114" s="18" t="e">
        <f aca="false">IF(W114="",NA(),W114)</f>
        <v>#N/A</v>
      </c>
      <c r="AC114" s="19" t="e">
        <f aca="false">IF(W114="",NA(),Y114)</f>
        <v>#N/A</v>
      </c>
    </row>
    <row r="115" customFormat="false" ht="15" hidden="false" customHeight="false" outlineLevel="0" collapsed="false">
      <c r="A115" s="10"/>
      <c r="B115" s="10"/>
      <c r="C115" s="24"/>
      <c r="D115" s="24"/>
      <c r="E115" s="24"/>
      <c r="F115" s="24"/>
      <c r="G115" s="11"/>
      <c r="H115" s="12"/>
      <c r="I115" s="12"/>
      <c r="J115" s="12"/>
      <c r="K115" s="5"/>
      <c r="L115" s="5"/>
      <c r="M115" s="5"/>
      <c r="N115" s="24"/>
      <c r="O115" s="7"/>
      <c r="P115" s="13" t="str">
        <f aca="false">IF(C115="","",IF(ISNUMBER(SEARCH("JPY",C115)),100,10000))</f>
        <v/>
      </c>
      <c r="Q115" s="14" t="str">
        <f aca="false">IF(OR(C115="",H115="",J115=""),"",ROUND((J115-H115)*P115*IF(D115="Short",-1,1),1))</f>
        <v/>
      </c>
      <c r="R115" s="14" t="str">
        <f aca="false">IF(OR(C115="",H115="",I115=""),"",ROUND(ABS(H115-I115)*P115,1))</f>
        <v/>
      </c>
      <c r="S115" s="15" t="str">
        <f aca="false">IF(OR(R115="",G115="",K115=""),"",R115*K115*G115)</f>
        <v/>
      </c>
      <c r="T115" s="15" t="str">
        <f aca="false">IF(OR(Q115="",G115="",K115=""),"",Q115*K115*G115)</f>
        <v/>
      </c>
      <c r="U115" s="15" t="str">
        <f aca="false">IF(T115="","",T115+N(L115)-N(M115))</f>
        <v/>
      </c>
      <c r="V115" s="16" t="str">
        <f aca="false">IF(OR(U115="",N(S115)=0),"",U115/S115)</f>
        <v/>
      </c>
      <c r="W115" s="13" t="str">
        <f aca="false">IF(U115="","",COUNT($U$7:U115))</f>
        <v/>
      </c>
      <c r="X115" s="17" t="str">
        <f aca="false">IF(U115="","",DATE(YEAR(IF(B115="",A115,B115)),MONTH(IF(B115="",A115,B115)),1))</f>
        <v/>
      </c>
      <c r="Y115" s="15" t="str">
        <f aca="false">IF(U115="","",N($C$3)+SUM($U$7:U115))</f>
        <v/>
      </c>
      <c r="Z115" s="15" t="str">
        <f aca="false">IF(Y115="","",Y115-MAX(N($C$3),MAX($Y$7:Y115)))</f>
        <v/>
      </c>
      <c r="AA115" s="13" t="str">
        <f aca="false">IF(U115="","",IF(U115&gt;0,"Win",IF(U115&lt;0,"Loss","Scratch")))</f>
        <v/>
      </c>
      <c r="AB115" s="18" t="e">
        <f aca="false">IF(W115="",NA(),W115)</f>
        <v>#N/A</v>
      </c>
      <c r="AC115" s="19" t="e">
        <f aca="false">IF(W115="",NA(),Y115)</f>
        <v>#N/A</v>
      </c>
    </row>
    <row r="116" customFormat="false" ht="15" hidden="false" customHeight="false" outlineLevel="0" collapsed="false">
      <c r="A116" s="10"/>
      <c r="B116" s="10"/>
      <c r="C116" s="24"/>
      <c r="D116" s="24"/>
      <c r="E116" s="24"/>
      <c r="F116" s="24"/>
      <c r="G116" s="11"/>
      <c r="H116" s="12"/>
      <c r="I116" s="12"/>
      <c r="J116" s="12"/>
      <c r="K116" s="5"/>
      <c r="L116" s="5"/>
      <c r="M116" s="5"/>
      <c r="N116" s="24"/>
      <c r="O116" s="7"/>
      <c r="P116" s="13" t="str">
        <f aca="false">IF(C116="","",IF(ISNUMBER(SEARCH("JPY",C116)),100,10000))</f>
        <v/>
      </c>
      <c r="Q116" s="14" t="str">
        <f aca="false">IF(OR(C116="",H116="",J116=""),"",ROUND((J116-H116)*P116*IF(D116="Short",-1,1),1))</f>
        <v/>
      </c>
      <c r="R116" s="14" t="str">
        <f aca="false">IF(OR(C116="",H116="",I116=""),"",ROUND(ABS(H116-I116)*P116,1))</f>
        <v/>
      </c>
      <c r="S116" s="15" t="str">
        <f aca="false">IF(OR(R116="",G116="",K116=""),"",R116*K116*G116)</f>
        <v/>
      </c>
      <c r="T116" s="15" t="str">
        <f aca="false">IF(OR(Q116="",G116="",K116=""),"",Q116*K116*G116)</f>
        <v/>
      </c>
      <c r="U116" s="15" t="str">
        <f aca="false">IF(T116="","",T116+N(L116)-N(M116))</f>
        <v/>
      </c>
      <c r="V116" s="16" t="str">
        <f aca="false">IF(OR(U116="",N(S116)=0),"",U116/S116)</f>
        <v/>
      </c>
      <c r="W116" s="13" t="str">
        <f aca="false">IF(U116="","",COUNT($U$7:U116))</f>
        <v/>
      </c>
      <c r="X116" s="17" t="str">
        <f aca="false">IF(U116="","",DATE(YEAR(IF(B116="",A116,B116)),MONTH(IF(B116="",A116,B116)),1))</f>
        <v/>
      </c>
      <c r="Y116" s="15" t="str">
        <f aca="false">IF(U116="","",N($C$3)+SUM($U$7:U116))</f>
        <v/>
      </c>
      <c r="Z116" s="15" t="str">
        <f aca="false">IF(Y116="","",Y116-MAX(N($C$3),MAX($Y$7:Y116)))</f>
        <v/>
      </c>
      <c r="AA116" s="13" t="str">
        <f aca="false">IF(U116="","",IF(U116&gt;0,"Win",IF(U116&lt;0,"Loss","Scratch")))</f>
        <v/>
      </c>
      <c r="AB116" s="18" t="e">
        <f aca="false">IF(W116="",NA(),W116)</f>
        <v>#N/A</v>
      </c>
      <c r="AC116" s="19" t="e">
        <f aca="false">IF(W116="",NA(),Y116)</f>
        <v>#N/A</v>
      </c>
    </row>
    <row r="117" customFormat="false" ht="15" hidden="false" customHeight="false" outlineLevel="0" collapsed="false">
      <c r="A117" s="10"/>
      <c r="B117" s="10"/>
      <c r="C117" s="24"/>
      <c r="D117" s="24"/>
      <c r="E117" s="24"/>
      <c r="F117" s="24"/>
      <c r="G117" s="11"/>
      <c r="H117" s="12"/>
      <c r="I117" s="12"/>
      <c r="J117" s="12"/>
      <c r="K117" s="5"/>
      <c r="L117" s="5"/>
      <c r="M117" s="5"/>
      <c r="N117" s="24"/>
      <c r="O117" s="7"/>
      <c r="P117" s="13" t="str">
        <f aca="false">IF(C117="","",IF(ISNUMBER(SEARCH("JPY",C117)),100,10000))</f>
        <v/>
      </c>
      <c r="Q117" s="14" t="str">
        <f aca="false">IF(OR(C117="",H117="",J117=""),"",ROUND((J117-H117)*P117*IF(D117="Short",-1,1),1))</f>
        <v/>
      </c>
      <c r="R117" s="14" t="str">
        <f aca="false">IF(OR(C117="",H117="",I117=""),"",ROUND(ABS(H117-I117)*P117,1))</f>
        <v/>
      </c>
      <c r="S117" s="15" t="str">
        <f aca="false">IF(OR(R117="",G117="",K117=""),"",R117*K117*G117)</f>
        <v/>
      </c>
      <c r="T117" s="15" t="str">
        <f aca="false">IF(OR(Q117="",G117="",K117=""),"",Q117*K117*G117)</f>
        <v/>
      </c>
      <c r="U117" s="15" t="str">
        <f aca="false">IF(T117="","",T117+N(L117)-N(M117))</f>
        <v/>
      </c>
      <c r="V117" s="16" t="str">
        <f aca="false">IF(OR(U117="",N(S117)=0),"",U117/S117)</f>
        <v/>
      </c>
      <c r="W117" s="13" t="str">
        <f aca="false">IF(U117="","",COUNT($U$7:U117))</f>
        <v/>
      </c>
      <c r="X117" s="17" t="str">
        <f aca="false">IF(U117="","",DATE(YEAR(IF(B117="",A117,B117)),MONTH(IF(B117="",A117,B117)),1))</f>
        <v/>
      </c>
      <c r="Y117" s="15" t="str">
        <f aca="false">IF(U117="","",N($C$3)+SUM($U$7:U117))</f>
        <v/>
      </c>
      <c r="Z117" s="15" t="str">
        <f aca="false">IF(Y117="","",Y117-MAX(N($C$3),MAX($Y$7:Y117)))</f>
        <v/>
      </c>
      <c r="AA117" s="13" t="str">
        <f aca="false">IF(U117="","",IF(U117&gt;0,"Win",IF(U117&lt;0,"Loss","Scratch")))</f>
        <v/>
      </c>
      <c r="AB117" s="18" t="e">
        <f aca="false">IF(W117="",NA(),W117)</f>
        <v>#N/A</v>
      </c>
      <c r="AC117" s="19" t="e">
        <f aca="false">IF(W117="",NA(),Y117)</f>
        <v>#N/A</v>
      </c>
    </row>
    <row r="118" customFormat="false" ht="15" hidden="false" customHeight="false" outlineLevel="0" collapsed="false">
      <c r="A118" s="10"/>
      <c r="B118" s="10"/>
      <c r="C118" s="24"/>
      <c r="D118" s="24"/>
      <c r="E118" s="24"/>
      <c r="F118" s="24"/>
      <c r="G118" s="11"/>
      <c r="H118" s="12"/>
      <c r="I118" s="12"/>
      <c r="J118" s="12"/>
      <c r="K118" s="5"/>
      <c r="L118" s="5"/>
      <c r="M118" s="5"/>
      <c r="N118" s="24"/>
      <c r="O118" s="7"/>
      <c r="P118" s="13" t="str">
        <f aca="false">IF(C118="","",IF(ISNUMBER(SEARCH("JPY",C118)),100,10000))</f>
        <v/>
      </c>
      <c r="Q118" s="14" t="str">
        <f aca="false">IF(OR(C118="",H118="",J118=""),"",ROUND((J118-H118)*P118*IF(D118="Short",-1,1),1))</f>
        <v/>
      </c>
      <c r="R118" s="14" t="str">
        <f aca="false">IF(OR(C118="",H118="",I118=""),"",ROUND(ABS(H118-I118)*P118,1))</f>
        <v/>
      </c>
      <c r="S118" s="15" t="str">
        <f aca="false">IF(OR(R118="",G118="",K118=""),"",R118*K118*G118)</f>
        <v/>
      </c>
      <c r="T118" s="15" t="str">
        <f aca="false">IF(OR(Q118="",G118="",K118=""),"",Q118*K118*G118)</f>
        <v/>
      </c>
      <c r="U118" s="15" t="str">
        <f aca="false">IF(T118="","",T118+N(L118)-N(M118))</f>
        <v/>
      </c>
      <c r="V118" s="16" t="str">
        <f aca="false">IF(OR(U118="",N(S118)=0),"",U118/S118)</f>
        <v/>
      </c>
      <c r="W118" s="13" t="str">
        <f aca="false">IF(U118="","",COUNT($U$7:U118))</f>
        <v/>
      </c>
      <c r="X118" s="17" t="str">
        <f aca="false">IF(U118="","",DATE(YEAR(IF(B118="",A118,B118)),MONTH(IF(B118="",A118,B118)),1))</f>
        <v/>
      </c>
      <c r="Y118" s="15" t="str">
        <f aca="false">IF(U118="","",N($C$3)+SUM($U$7:U118))</f>
        <v/>
      </c>
      <c r="Z118" s="15" t="str">
        <f aca="false">IF(Y118="","",Y118-MAX(N($C$3),MAX($Y$7:Y118)))</f>
        <v/>
      </c>
      <c r="AA118" s="13" t="str">
        <f aca="false">IF(U118="","",IF(U118&gt;0,"Win",IF(U118&lt;0,"Loss","Scratch")))</f>
        <v/>
      </c>
      <c r="AB118" s="18" t="e">
        <f aca="false">IF(W118="",NA(),W118)</f>
        <v>#N/A</v>
      </c>
      <c r="AC118" s="19" t="e">
        <f aca="false">IF(W118="",NA(),Y118)</f>
        <v>#N/A</v>
      </c>
    </row>
    <row r="119" customFormat="false" ht="15" hidden="false" customHeight="false" outlineLevel="0" collapsed="false">
      <c r="A119" s="10"/>
      <c r="B119" s="10"/>
      <c r="C119" s="24"/>
      <c r="D119" s="24"/>
      <c r="E119" s="24"/>
      <c r="F119" s="24"/>
      <c r="G119" s="11"/>
      <c r="H119" s="12"/>
      <c r="I119" s="12"/>
      <c r="J119" s="12"/>
      <c r="K119" s="5"/>
      <c r="L119" s="5"/>
      <c r="M119" s="5"/>
      <c r="N119" s="24"/>
      <c r="O119" s="7"/>
      <c r="P119" s="13" t="str">
        <f aca="false">IF(C119="","",IF(ISNUMBER(SEARCH("JPY",C119)),100,10000))</f>
        <v/>
      </c>
      <c r="Q119" s="14" t="str">
        <f aca="false">IF(OR(C119="",H119="",J119=""),"",ROUND((J119-H119)*P119*IF(D119="Short",-1,1),1))</f>
        <v/>
      </c>
      <c r="R119" s="14" t="str">
        <f aca="false">IF(OR(C119="",H119="",I119=""),"",ROUND(ABS(H119-I119)*P119,1))</f>
        <v/>
      </c>
      <c r="S119" s="15" t="str">
        <f aca="false">IF(OR(R119="",G119="",K119=""),"",R119*K119*G119)</f>
        <v/>
      </c>
      <c r="T119" s="15" t="str">
        <f aca="false">IF(OR(Q119="",G119="",K119=""),"",Q119*K119*G119)</f>
        <v/>
      </c>
      <c r="U119" s="15" t="str">
        <f aca="false">IF(T119="","",T119+N(L119)-N(M119))</f>
        <v/>
      </c>
      <c r="V119" s="16" t="str">
        <f aca="false">IF(OR(U119="",N(S119)=0),"",U119/S119)</f>
        <v/>
      </c>
      <c r="W119" s="13" t="str">
        <f aca="false">IF(U119="","",COUNT($U$7:U119))</f>
        <v/>
      </c>
      <c r="X119" s="17" t="str">
        <f aca="false">IF(U119="","",DATE(YEAR(IF(B119="",A119,B119)),MONTH(IF(B119="",A119,B119)),1))</f>
        <v/>
      </c>
      <c r="Y119" s="15" t="str">
        <f aca="false">IF(U119="","",N($C$3)+SUM($U$7:U119))</f>
        <v/>
      </c>
      <c r="Z119" s="15" t="str">
        <f aca="false">IF(Y119="","",Y119-MAX(N($C$3),MAX($Y$7:Y119)))</f>
        <v/>
      </c>
      <c r="AA119" s="13" t="str">
        <f aca="false">IF(U119="","",IF(U119&gt;0,"Win",IF(U119&lt;0,"Loss","Scratch")))</f>
        <v/>
      </c>
      <c r="AB119" s="18" t="e">
        <f aca="false">IF(W119="",NA(),W119)</f>
        <v>#N/A</v>
      </c>
      <c r="AC119" s="19" t="e">
        <f aca="false">IF(W119="",NA(),Y119)</f>
        <v>#N/A</v>
      </c>
    </row>
    <row r="120" customFormat="false" ht="15" hidden="false" customHeight="false" outlineLevel="0" collapsed="false">
      <c r="A120" s="10"/>
      <c r="B120" s="10"/>
      <c r="C120" s="24"/>
      <c r="D120" s="24"/>
      <c r="E120" s="24"/>
      <c r="F120" s="24"/>
      <c r="G120" s="11"/>
      <c r="H120" s="12"/>
      <c r="I120" s="12"/>
      <c r="J120" s="12"/>
      <c r="K120" s="5"/>
      <c r="L120" s="5"/>
      <c r="M120" s="5"/>
      <c r="N120" s="24"/>
      <c r="O120" s="7"/>
      <c r="P120" s="13" t="str">
        <f aca="false">IF(C120="","",IF(ISNUMBER(SEARCH("JPY",C120)),100,10000))</f>
        <v/>
      </c>
      <c r="Q120" s="14" t="str">
        <f aca="false">IF(OR(C120="",H120="",J120=""),"",ROUND((J120-H120)*P120*IF(D120="Short",-1,1),1))</f>
        <v/>
      </c>
      <c r="R120" s="14" t="str">
        <f aca="false">IF(OR(C120="",H120="",I120=""),"",ROUND(ABS(H120-I120)*P120,1))</f>
        <v/>
      </c>
      <c r="S120" s="15" t="str">
        <f aca="false">IF(OR(R120="",G120="",K120=""),"",R120*K120*G120)</f>
        <v/>
      </c>
      <c r="T120" s="15" t="str">
        <f aca="false">IF(OR(Q120="",G120="",K120=""),"",Q120*K120*G120)</f>
        <v/>
      </c>
      <c r="U120" s="15" t="str">
        <f aca="false">IF(T120="","",T120+N(L120)-N(M120))</f>
        <v/>
      </c>
      <c r="V120" s="16" t="str">
        <f aca="false">IF(OR(U120="",N(S120)=0),"",U120/S120)</f>
        <v/>
      </c>
      <c r="W120" s="13" t="str">
        <f aca="false">IF(U120="","",COUNT($U$7:U120))</f>
        <v/>
      </c>
      <c r="X120" s="17" t="str">
        <f aca="false">IF(U120="","",DATE(YEAR(IF(B120="",A120,B120)),MONTH(IF(B120="",A120,B120)),1))</f>
        <v/>
      </c>
      <c r="Y120" s="15" t="str">
        <f aca="false">IF(U120="","",N($C$3)+SUM($U$7:U120))</f>
        <v/>
      </c>
      <c r="Z120" s="15" t="str">
        <f aca="false">IF(Y120="","",Y120-MAX(N($C$3),MAX($Y$7:Y120)))</f>
        <v/>
      </c>
      <c r="AA120" s="13" t="str">
        <f aca="false">IF(U120="","",IF(U120&gt;0,"Win",IF(U120&lt;0,"Loss","Scratch")))</f>
        <v/>
      </c>
      <c r="AB120" s="18" t="e">
        <f aca="false">IF(W120="",NA(),W120)</f>
        <v>#N/A</v>
      </c>
      <c r="AC120" s="19" t="e">
        <f aca="false">IF(W120="",NA(),Y120)</f>
        <v>#N/A</v>
      </c>
    </row>
    <row r="121" customFormat="false" ht="15" hidden="false" customHeight="false" outlineLevel="0" collapsed="false">
      <c r="A121" s="10"/>
      <c r="B121" s="10"/>
      <c r="C121" s="24"/>
      <c r="D121" s="24"/>
      <c r="E121" s="24"/>
      <c r="F121" s="24"/>
      <c r="G121" s="11"/>
      <c r="H121" s="12"/>
      <c r="I121" s="12"/>
      <c r="J121" s="12"/>
      <c r="K121" s="5"/>
      <c r="L121" s="5"/>
      <c r="M121" s="5"/>
      <c r="N121" s="24"/>
      <c r="O121" s="7"/>
      <c r="P121" s="13" t="str">
        <f aca="false">IF(C121="","",IF(ISNUMBER(SEARCH("JPY",C121)),100,10000))</f>
        <v/>
      </c>
      <c r="Q121" s="14" t="str">
        <f aca="false">IF(OR(C121="",H121="",J121=""),"",ROUND((J121-H121)*P121*IF(D121="Short",-1,1),1))</f>
        <v/>
      </c>
      <c r="R121" s="14" t="str">
        <f aca="false">IF(OR(C121="",H121="",I121=""),"",ROUND(ABS(H121-I121)*P121,1))</f>
        <v/>
      </c>
      <c r="S121" s="15" t="str">
        <f aca="false">IF(OR(R121="",G121="",K121=""),"",R121*K121*G121)</f>
        <v/>
      </c>
      <c r="T121" s="15" t="str">
        <f aca="false">IF(OR(Q121="",G121="",K121=""),"",Q121*K121*G121)</f>
        <v/>
      </c>
      <c r="U121" s="15" t="str">
        <f aca="false">IF(T121="","",T121+N(L121)-N(M121))</f>
        <v/>
      </c>
      <c r="V121" s="16" t="str">
        <f aca="false">IF(OR(U121="",N(S121)=0),"",U121/S121)</f>
        <v/>
      </c>
      <c r="W121" s="13" t="str">
        <f aca="false">IF(U121="","",COUNT($U$7:U121))</f>
        <v/>
      </c>
      <c r="X121" s="17" t="str">
        <f aca="false">IF(U121="","",DATE(YEAR(IF(B121="",A121,B121)),MONTH(IF(B121="",A121,B121)),1))</f>
        <v/>
      </c>
      <c r="Y121" s="15" t="str">
        <f aca="false">IF(U121="","",N($C$3)+SUM($U$7:U121))</f>
        <v/>
      </c>
      <c r="Z121" s="15" t="str">
        <f aca="false">IF(Y121="","",Y121-MAX(N($C$3),MAX($Y$7:Y121)))</f>
        <v/>
      </c>
      <c r="AA121" s="13" t="str">
        <f aca="false">IF(U121="","",IF(U121&gt;0,"Win",IF(U121&lt;0,"Loss","Scratch")))</f>
        <v/>
      </c>
      <c r="AB121" s="18" t="e">
        <f aca="false">IF(W121="",NA(),W121)</f>
        <v>#N/A</v>
      </c>
      <c r="AC121" s="19" t="e">
        <f aca="false">IF(W121="",NA(),Y121)</f>
        <v>#N/A</v>
      </c>
    </row>
    <row r="122" customFormat="false" ht="15" hidden="false" customHeight="false" outlineLevel="0" collapsed="false">
      <c r="A122" s="10"/>
      <c r="B122" s="10"/>
      <c r="C122" s="24"/>
      <c r="D122" s="24"/>
      <c r="E122" s="24"/>
      <c r="F122" s="24"/>
      <c r="G122" s="11"/>
      <c r="H122" s="12"/>
      <c r="I122" s="12"/>
      <c r="J122" s="12"/>
      <c r="K122" s="5"/>
      <c r="L122" s="5"/>
      <c r="M122" s="5"/>
      <c r="N122" s="24"/>
      <c r="O122" s="7"/>
      <c r="P122" s="13" t="str">
        <f aca="false">IF(C122="","",IF(ISNUMBER(SEARCH("JPY",C122)),100,10000))</f>
        <v/>
      </c>
      <c r="Q122" s="14" t="str">
        <f aca="false">IF(OR(C122="",H122="",J122=""),"",ROUND((J122-H122)*P122*IF(D122="Short",-1,1),1))</f>
        <v/>
      </c>
      <c r="R122" s="14" t="str">
        <f aca="false">IF(OR(C122="",H122="",I122=""),"",ROUND(ABS(H122-I122)*P122,1))</f>
        <v/>
      </c>
      <c r="S122" s="15" t="str">
        <f aca="false">IF(OR(R122="",G122="",K122=""),"",R122*K122*G122)</f>
        <v/>
      </c>
      <c r="T122" s="15" t="str">
        <f aca="false">IF(OR(Q122="",G122="",K122=""),"",Q122*K122*G122)</f>
        <v/>
      </c>
      <c r="U122" s="15" t="str">
        <f aca="false">IF(T122="","",T122+N(L122)-N(M122))</f>
        <v/>
      </c>
      <c r="V122" s="16" t="str">
        <f aca="false">IF(OR(U122="",N(S122)=0),"",U122/S122)</f>
        <v/>
      </c>
      <c r="W122" s="13" t="str">
        <f aca="false">IF(U122="","",COUNT($U$7:U122))</f>
        <v/>
      </c>
      <c r="X122" s="17" t="str">
        <f aca="false">IF(U122="","",DATE(YEAR(IF(B122="",A122,B122)),MONTH(IF(B122="",A122,B122)),1))</f>
        <v/>
      </c>
      <c r="Y122" s="15" t="str">
        <f aca="false">IF(U122="","",N($C$3)+SUM($U$7:U122))</f>
        <v/>
      </c>
      <c r="Z122" s="15" t="str">
        <f aca="false">IF(Y122="","",Y122-MAX(N($C$3),MAX($Y$7:Y122)))</f>
        <v/>
      </c>
      <c r="AA122" s="13" t="str">
        <f aca="false">IF(U122="","",IF(U122&gt;0,"Win",IF(U122&lt;0,"Loss","Scratch")))</f>
        <v/>
      </c>
      <c r="AB122" s="18" t="e">
        <f aca="false">IF(W122="",NA(),W122)</f>
        <v>#N/A</v>
      </c>
      <c r="AC122" s="19" t="e">
        <f aca="false">IF(W122="",NA(),Y122)</f>
        <v>#N/A</v>
      </c>
    </row>
    <row r="123" customFormat="false" ht="15" hidden="false" customHeight="false" outlineLevel="0" collapsed="false">
      <c r="A123" s="10"/>
      <c r="B123" s="10"/>
      <c r="C123" s="24"/>
      <c r="D123" s="24"/>
      <c r="E123" s="24"/>
      <c r="F123" s="24"/>
      <c r="G123" s="11"/>
      <c r="H123" s="12"/>
      <c r="I123" s="12"/>
      <c r="J123" s="12"/>
      <c r="K123" s="5"/>
      <c r="L123" s="5"/>
      <c r="M123" s="5"/>
      <c r="N123" s="24"/>
      <c r="O123" s="7"/>
      <c r="P123" s="13" t="str">
        <f aca="false">IF(C123="","",IF(ISNUMBER(SEARCH("JPY",C123)),100,10000))</f>
        <v/>
      </c>
      <c r="Q123" s="14" t="str">
        <f aca="false">IF(OR(C123="",H123="",J123=""),"",ROUND((J123-H123)*P123*IF(D123="Short",-1,1),1))</f>
        <v/>
      </c>
      <c r="R123" s="14" t="str">
        <f aca="false">IF(OR(C123="",H123="",I123=""),"",ROUND(ABS(H123-I123)*P123,1))</f>
        <v/>
      </c>
      <c r="S123" s="15" t="str">
        <f aca="false">IF(OR(R123="",G123="",K123=""),"",R123*K123*G123)</f>
        <v/>
      </c>
      <c r="T123" s="15" t="str">
        <f aca="false">IF(OR(Q123="",G123="",K123=""),"",Q123*K123*G123)</f>
        <v/>
      </c>
      <c r="U123" s="15" t="str">
        <f aca="false">IF(T123="","",T123+N(L123)-N(M123))</f>
        <v/>
      </c>
      <c r="V123" s="16" t="str">
        <f aca="false">IF(OR(U123="",N(S123)=0),"",U123/S123)</f>
        <v/>
      </c>
      <c r="W123" s="13" t="str">
        <f aca="false">IF(U123="","",COUNT($U$7:U123))</f>
        <v/>
      </c>
      <c r="X123" s="17" t="str">
        <f aca="false">IF(U123="","",DATE(YEAR(IF(B123="",A123,B123)),MONTH(IF(B123="",A123,B123)),1))</f>
        <v/>
      </c>
      <c r="Y123" s="15" t="str">
        <f aca="false">IF(U123="","",N($C$3)+SUM($U$7:U123))</f>
        <v/>
      </c>
      <c r="Z123" s="15" t="str">
        <f aca="false">IF(Y123="","",Y123-MAX(N($C$3),MAX($Y$7:Y123)))</f>
        <v/>
      </c>
      <c r="AA123" s="13" t="str">
        <f aca="false">IF(U123="","",IF(U123&gt;0,"Win",IF(U123&lt;0,"Loss","Scratch")))</f>
        <v/>
      </c>
      <c r="AB123" s="18" t="e">
        <f aca="false">IF(W123="",NA(),W123)</f>
        <v>#N/A</v>
      </c>
      <c r="AC123" s="19" t="e">
        <f aca="false">IF(W123="",NA(),Y123)</f>
        <v>#N/A</v>
      </c>
    </row>
    <row r="124" customFormat="false" ht="15" hidden="false" customHeight="false" outlineLevel="0" collapsed="false">
      <c r="A124" s="10"/>
      <c r="B124" s="10"/>
      <c r="C124" s="24"/>
      <c r="D124" s="24"/>
      <c r="E124" s="24"/>
      <c r="F124" s="24"/>
      <c r="G124" s="11"/>
      <c r="H124" s="12"/>
      <c r="I124" s="12"/>
      <c r="J124" s="12"/>
      <c r="K124" s="5"/>
      <c r="L124" s="5"/>
      <c r="M124" s="5"/>
      <c r="N124" s="24"/>
      <c r="O124" s="7"/>
      <c r="P124" s="13" t="str">
        <f aca="false">IF(C124="","",IF(ISNUMBER(SEARCH("JPY",C124)),100,10000))</f>
        <v/>
      </c>
      <c r="Q124" s="14" t="str">
        <f aca="false">IF(OR(C124="",H124="",J124=""),"",ROUND((J124-H124)*P124*IF(D124="Short",-1,1),1))</f>
        <v/>
      </c>
      <c r="R124" s="14" t="str">
        <f aca="false">IF(OR(C124="",H124="",I124=""),"",ROUND(ABS(H124-I124)*P124,1))</f>
        <v/>
      </c>
      <c r="S124" s="15" t="str">
        <f aca="false">IF(OR(R124="",G124="",K124=""),"",R124*K124*G124)</f>
        <v/>
      </c>
      <c r="T124" s="15" t="str">
        <f aca="false">IF(OR(Q124="",G124="",K124=""),"",Q124*K124*G124)</f>
        <v/>
      </c>
      <c r="U124" s="15" t="str">
        <f aca="false">IF(T124="","",T124+N(L124)-N(M124))</f>
        <v/>
      </c>
      <c r="V124" s="16" t="str">
        <f aca="false">IF(OR(U124="",N(S124)=0),"",U124/S124)</f>
        <v/>
      </c>
      <c r="W124" s="13" t="str">
        <f aca="false">IF(U124="","",COUNT($U$7:U124))</f>
        <v/>
      </c>
      <c r="X124" s="17" t="str">
        <f aca="false">IF(U124="","",DATE(YEAR(IF(B124="",A124,B124)),MONTH(IF(B124="",A124,B124)),1))</f>
        <v/>
      </c>
      <c r="Y124" s="15" t="str">
        <f aca="false">IF(U124="","",N($C$3)+SUM($U$7:U124))</f>
        <v/>
      </c>
      <c r="Z124" s="15" t="str">
        <f aca="false">IF(Y124="","",Y124-MAX(N($C$3),MAX($Y$7:Y124)))</f>
        <v/>
      </c>
      <c r="AA124" s="13" t="str">
        <f aca="false">IF(U124="","",IF(U124&gt;0,"Win",IF(U124&lt;0,"Loss","Scratch")))</f>
        <v/>
      </c>
      <c r="AB124" s="18" t="e">
        <f aca="false">IF(W124="",NA(),W124)</f>
        <v>#N/A</v>
      </c>
      <c r="AC124" s="19" t="e">
        <f aca="false">IF(W124="",NA(),Y124)</f>
        <v>#N/A</v>
      </c>
    </row>
    <row r="125" customFormat="false" ht="15" hidden="false" customHeight="false" outlineLevel="0" collapsed="false">
      <c r="A125" s="10"/>
      <c r="B125" s="10"/>
      <c r="C125" s="24"/>
      <c r="D125" s="24"/>
      <c r="E125" s="24"/>
      <c r="F125" s="24"/>
      <c r="G125" s="11"/>
      <c r="H125" s="12"/>
      <c r="I125" s="12"/>
      <c r="J125" s="12"/>
      <c r="K125" s="5"/>
      <c r="L125" s="5"/>
      <c r="M125" s="5"/>
      <c r="N125" s="24"/>
      <c r="O125" s="7"/>
      <c r="P125" s="13" t="str">
        <f aca="false">IF(C125="","",IF(ISNUMBER(SEARCH("JPY",C125)),100,10000))</f>
        <v/>
      </c>
      <c r="Q125" s="14" t="str">
        <f aca="false">IF(OR(C125="",H125="",J125=""),"",ROUND((J125-H125)*P125*IF(D125="Short",-1,1),1))</f>
        <v/>
      </c>
      <c r="R125" s="14" t="str">
        <f aca="false">IF(OR(C125="",H125="",I125=""),"",ROUND(ABS(H125-I125)*P125,1))</f>
        <v/>
      </c>
      <c r="S125" s="15" t="str">
        <f aca="false">IF(OR(R125="",G125="",K125=""),"",R125*K125*G125)</f>
        <v/>
      </c>
      <c r="T125" s="15" t="str">
        <f aca="false">IF(OR(Q125="",G125="",K125=""),"",Q125*K125*G125)</f>
        <v/>
      </c>
      <c r="U125" s="15" t="str">
        <f aca="false">IF(T125="","",T125+N(L125)-N(M125))</f>
        <v/>
      </c>
      <c r="V125" s="16" t="str">
        <f aca="false">IF(OR(U125="",N(S125)=0),"",U125/S125)</f>
        <v/>
      </c>
      <c r="W125" s="13" t="str">
        <f aca="false">IF(U125="","",COUNT($U$7:U125))</f>
        <v/>
      </c>
      <c r="X125" s="17" t="str">
        <f aca="false">IF(U125="","",DATE(YEAR(IF(B125="",A125,B125)),MONTH(IF(B125="",A125,B125)),1))</f>
        <v/>
      </c>
      <c r="Y125" s="15" t="str">
        <f aca="false">IF(U125="","",N($C$3)+SUM($U$7:U125))</f>
        <v/>
      </c>
      <c r="Z125" s="15" t="str">
        <f aca="false">IF(Y125="","",Y125-MAX(N($C$3),MAX($Y$7:Y125)))</f>
        <v/>
      </c>
      <c r="AA125" s="13" t="str">
        <f aca="false">IF(U125="","",IF(U125&gt;0,"Win",IF(U125&lt;0,"Loss","Scratch")))</f>
        <v/>
      </c>
      <c r="AB125" s="18" t="e">
        <f aca="false">IF(W125="",NA(),W125)</f>
        <v>#N/A</v>
      </c>
      <c r="AC125" s="19" t="e">
        <f aca="false">IF(W125="",NA(),Y125)</f>
        <v>#N/A</v>
      </c>
    </row>
    <row r="126" customFormat="false" ht="15" hidden="false" customHeight="false" outlineLevel="0" collapsed="false">
      <c r="A126" s="10"/>
      <c r="B126" s="10"/>
      <c r="C126" s="24"/>
      <c r="D126" s="24"/>
      <c r="E126" s="24"/>
      <c r="F126" s="24"/>
      <c r="G126" s="11"/>
      <c r="H126" s="12"/>
      <c r="I126" s="12"/>
      <c r="J126" s="12"/>
      <c r="K126" s="5"/>
      <c r="L126" s="5"/>
      <c r="M126" s="5"/>
      <c r="N126" s="24"/>
      <c r="O126" s="7"/>
      <c r="P126" s="13" t="str">
        <f aca="false">IF(C126="","",IF(ISNUMBER(SEARCH("JPY",C126)),100,10000))</f>
        <v/>
      </c>
      <c r="Q126" s="14" t="str">
        <f aca="false">IF(OR(C126="",H126="",J126=""),"",ROUND((J126-H126)*P126*IF(D126="Short",-1,1),1))</f>
        <v/>
      </c>
      <c r="R126" s="14" t="str">
        <f aca="false">IF(OR(C126="",H126="",I126=""),"",ROUND(ABS(H126-I126)*P126,1))</f>
        <v/>
      </c>
      <c r="S126" s="15" t="str">
        <f aca="false">IF(OR(R126="",G126="",K126=""),"",R126*K126*G126)</f>
        <v/>
      </c>
      <c r="T126" s="15" t="str">
        <f aca="false">IF(OR(Q126="",G126="",K126=""),"",Q126*K126*G126)</f>
        <v/>
      </c>
      <c r="U126" s="15" t="str">
        <f aca="false">IF(T126="","",T126+N(L126)-N(M126))</f>
        <v/>
      </c>
      <c r="V126" s="16" t="str">
        <f aca="false">IF(OR(U126="",N(S126)=0),"",U126/S126)</f>
        <v/>
      </c>
      <c r="W126" s="13" t="str">
        <f aca="false">IF(U126="","",COUNT($U$7:U126))</f>
        <v/>
      </c>
      <c r="X126" s="17" t="str">
        <f aca="false">IF(U126="","",DATE(YEAR(IF(B126="",A126,B126)),MONTH(IF(B126="",A126,B126)),1))</f>
        <v/>
      </c>
      <c r="Y126" s="15" t="str">
        <f aca="false">IF(U126="","",N($C$3)+SUM($U$7:U126))</f>
        <v/>
      </c>
      <c r="Z126" s="15" t="str">
        <f aca="false">IF(Y126="","",Y126-MAX(N($C$3),MAX($Y$7:Y126)))</f>
        <v/>
      </c>
      <c r="AA126" s="13" t="str">
        <f aca="false">IF(U126="","",IF(U126&gt;0,"Win",IF(U126&lt;0,"Loss","Scratch")))</f>
        <v/>
      </c>
      <c r="AB126" s="18" t="e">
        <f aca="false">IF(W126="",NA(),W126)</f>
        <v>#N/A</v>
      </c>
      <c r="AC126" s="19" t="e">
        <f aca="false">IF(W126="",NA(),Y126)</f>
        <v>#N/A</v>
      </c>
    </row>
    <row r="127" customFormat="false" ht="15" hidden="false" customHeight="false" outlineLevel="0" collapsed="false">
      <c r="A127" s="10"/>
      <c r="B127" s="10"/>
      <c r="C127" s="24"/>
      <c r="D127" s="24"/>
      <c r="E127" s="24"/>
      <c r="F127" s="24"/>
      <c r="G127" s="11"/>
      <c r="H127" s="12"/>
      <c r="I127" s="12"/>
      <c r="J127" s="12"/>
      <c r="K127" s="5"/>
      <c r="L127" s="5"/>
      <c r="M127" s="5"/>
      <c r="N127" s="24"/>
      <c r="O127" s="7"/>
      <c r="P127" s="13" t="str">
        <f aca="false">IF(C127="","",IF(ISNUMBER(SEARCH("JPY",C127)),100,10000))</f>
        <v/>
      </c>
      <c r="Q127" s="14" t="str">
        <f aca="false">IF(OR(C127="",H127="",J127=""),"",ROUND((J127-H127)*P127*IF(D127="Short",-1,1),1))</f>
        <v/>
      </c>
      <c r="R127" s="14" t="str">
        <f aca="false">IF(OR(C127="",H127="",I127=""),"",ROUND(ABS(H127-I127)*P127,1))</f>
        <v/>
      </c>
      <c r="S127" s="15" t="str">
        <f aca="false">IF(OR(R127="",G127="",K127=""),"",R127*K127*G127)</f>
        <v/>
      </c>
      <c r="T127" s="15" t="str">
        <f aca="false">IF(OR(Q127="",G127="",K127=""),"",Q127*K127*G127)</f>
        <v/>
      </c>
      <c r="U127" s="15" t="str">
        <f aca="false">IF(T127="","",T127+N(L127)-N(M127))</f>
        <v/>
      </c>
      <c r="V127" s="16" t="str">
        <f aca="false">IF(OR(U127="",N(S127)=0),"",U127/S127)</f>
        <v/>
      </c>
      <c r="W127" s="13" t="str">
        <f aca="false">IF(U127="","",COUNT($U$7:U127))</f>
        <v/>
      </c>
      <c r="X127" s="17" t="str">
        <f aca="false">IF(U127="","",DATE(YEAR(IF(B127="",A127,B127)),MONTH(IF(B127="",A127,B127)),1))</f>
        <v/>
      </c>
      <c r="Y127" s="15" t="str">
        <f aca="false">IF(U127="","",N($C$3)+SUM($U$7:U127))</f>
        <v/>
      </c>
      <c r="Z127" s="15" t="str">
        <f aca="false">IF(Y127="","",Y127-MAX(N($C$3),MAX($Y$7:Y127)))</f>
        <v/>
      </c>
      <c r="AA127" s="13" t="str">
        <f aca="false">IF(U127="","",IF(U127&gt;0,"Win",IF(U127&lt;0,"Loss","Scratch")))</f>
        <v/>
      </c>
      <c r="AB127" s="18" t="e">
        <f aca="false">IF(W127="",NA(),W127)</f>
        <v>#N/A</v>
      </c>
      <c r="AC127" s="19" t="e">
        <f aca="false">IF(W127="",NA(),Y127)</f>
        <v>#N/A</v>
      </c>
    </row>
    <row r="128" customFormat="false" ht="15" hidden="false" customHeight="false" outlineLevel="0" collapsed="false">
      <c r="A128" s="10"/>
      <c r="B128" s="10"/>
      <c r="C128" s="24"/>
      <c r="D128" s="24"/>
      <c r="E128" s="24"/>
      <c r="F128" s="24"/>
      <c r="G128" s="11"/>
      <c r="H128" s="12"/>
      <c r="I128" s="12"/>
      <c r="J128" s="12"/>
      <c r="K128" s="5"/>
      <c r="L128" s="5"/>
      <c r="M128" s="5"/>
      <c r="N128" s="24"/>
      <c r="O128" s="7"/>
      <c r="P128" s="13" t="str">
        <f aca="false">IF(C128="","",IF(ISNUMBER(SEARCH("JPY",C128)),100,10000))</f>
        <v/>
      </c>
      <c r="Q128" s="14" t="str">
        <f aca="false">IF(OR(C128="",H128="",J128=""),"",ROUND((J128-H128)*P128*IF(D128="Short",-1,1),1))</f>
        <v/>
      </c>
      <c r="R128" s="14" t="str">
        <f aca="false">IF(OR(C128="",H128="",I128=""),"",ROUND(ABS(H128-I128)*P128,1))</f>
        <v/>
      </c>
      <c r="S128" s="15" t="str">
        <f aca="false">IF(OR(R128="",G128="",K128=""),"",R128*K128*G128)</f>
        <v/>
      </c>
      <c r="T128" s="15" t="str">
        <f aca="false">IF(OR(Q128="",G128="",K128=""),"",Q128*K128*G128)</f>
        <v/>
      </c>
      <c r="U128" s="15" t="str">
        <f aca="false">IF(T128="","",T128+N(L128)-N(M128))</f>
        <v/>
      </c>
      <c r="V128" s="16" t="str">
        <f aca="false">IF(OR(U128="",N(S128)=0),"",U128/S128)</f>
        <v/>
      </c>
      <c r="W128" s="13" t="str">
        <f aca="false">IF(U128="","",COUNT($U$7:U128))</f>
        <v/>
      </c>
      <c r="X128" s="17" t="str">
        <f aca="false">IF(U128="","",DATE(YEAR(IF(B128="",A128,B128)),MONTH(IF(B128="",A128,B128)),1))</f>
        <v/>
      </c>
      <c r="Y128" s="15" t="str">
        <f aca="false">IF(U128="","",N($C$3)+SUM($U$7:U128))</f>
        <v/>
      </c>
      <c r="Z128" s="15" t="str">
        <f aca="false">IF(Y128="","",Y128-MAX(N($C$3),MAX($Y$7:Y128)))</f>
        <v/>
      </c>
      <c r="AA128" s="13" t="str">
        <f aca="false">IF(U128="","",IF(U128&gt;0,"Win",IF(U128&lt;0,"Loss","Scratch")))</f>
        <v/>
      </c>
      <c r="AB128" s="18" t="e">
        <f aca="false">IF(W128="",NA(),W128)</f>
        <v>#N/A</v>
      </c>
      <c r="AC128" s="19" t="e">
        <f aca="false">IF(W128="",NA(),Y128)</f>
        <v>#N/A</v>
      </c>
    </row>
    <row r="129" customFormat="false" ht="15" hidden="false" customHeight="false" outlineLevel="0" collapsed="false">
      <c r="A129" s="10"/>
      <c r="B129" s="10"/>
      <c r="C129" s="24"/>
      <c r="D129" s="24"/>
      <c r="E129" s="24"/>
      <c r="F129" s="24"/>
      <c r="G129" s="11"/>
      <c r="H129" s="12"/>
      <c r="I129" s="12"/>
      <c r="J129" s="12"/>
      <c r="K129" s="5"/>
      <c r="L129" s="5"/>
      <c r="M129" s="5"/>
      <c r="N129" s="24"/>
      <c r="O129" s="7"/>
      <c r="P129" s="13" t="str">
        <f aca="false">IF(C129="","",IF(ISNUMBER(SEARCH("JPY",C129)),100,10000))</f>
        <v/>
      </c>
      <c r="Q129" s="14" t="str">
        <f aca="false">IF(OR(C129="",H129="",J129=""),"",ROUND((J129-H129)*P129*IF(D129="Short",-1,1),1))</f>
        <v/>
      </c>
      <c r="R129" s="14" t="str">
        <f aca="false">IF(OR(C129="",H129="",I129=""),"",ROUND(ABS(H129-I129)*P129,1))</f>
        <v/>
      </c>
      <c r="S129" s="15" t="str">
        <f aca="false">IF(OR(R129="",G129="",K129=""),"",R129*K129*G129)</f>
        <v/>
      </c>
      <c r="T129" s="15" t="str">
        <f aca="false">IF(OR(Q129="",G129="",K129=""),"",Q129*K129*G129)</f>
        <v/>
      </c>
      <c r="U129" s="15" t="str">
        <f aca="false">IF(T129="","",T129+N(L129)-N(M129))</f>
        <v/>
      </c>
      <c r="V129" s="16" t="str">
        <f aca="false">IF(OR(U129="",N(S129)=0),"",U129/S129)</f>
        <v/>
      </c>
      <c r="W129" s="13" t="str">
        <f aca="false">IF(U129="","",COUNT($U$7:U129))</f>
        <v/>
      </c>
      <c r="X129" s="17" t="str">
        <f aca="false">IF(U129="","",DATE(YEAR(IF(B129="",A129,B129)),MONTH(IF(B129="",A129,B129)),1))</f>
        <v/>
      </c>
      <c r="Y129" s="15" t="str">
        <f aca="false">IF(U129="","",N($C$3)+SUM($U$7:U129))</f>
        <v/>
      </c>
      <c r="Z129" s="15" t="str">
        <f aca="false">IF(Y129="","",Y129-MAX(N($C$3),MAX($Y$7:Y129)))</f>
        <v/>
      </c>
      <c r="AA129" s="13" t="str">
        <f aca="false">IF(U129="","",IF(U129&gt;0,"Win",IF(U129&lt;0,"Loss","Scratch")))</f>
        <v/>
      </c>
      <c r="AB129" s="18" t="e">
        <f aca="false">IF(W129="",NA(),W129)</f>
        <v>#N/A</v>
      </c>
      <c r="AC129" s="19" t="e">
        <f aca="false">IF(W129="",NA(),Y129)</f>
        <v>#N/A</v>
      </c>
    </row>
    <row r="130" customFormat="false" ht="15" hidden="false" customHeight="false" outlineLevel="0" collapsed="false">
      <c r="A130" s="10"/>
      <c r="B130" s="10"/>
      <c r="C130" s="24"/>
      <c r="D130" s="24"/>
      <c r="E130" s="24"/>
      <c r="F130" s="24"/>
      <c r="G130" s="11"/>
      <c r="H130" s="12"/>
      <c r="I130" s="12"/>
      <c r="J130" s="12"/>
      <c r="K130" s="5"/>
      <c r="L130" s="5"/>
      <c r="M130" s="5"/>
      <c r="N130" s="24"/>
      <c r="O130" s="7"/>
      <c r="P130" s="13" t="str">
        <f aca="false">IF(C130="","",IF(ISNUMBER(SEARCH("JPY",C130)),100,10000))</f>
        <v/>
      </c>
      <c r="Q130" s="14" t="str">
        <f aca="false">IF(OR(C130="",H130="",J130=""),"",ROUND((J130-H130)*P130*IF(D130="Short",-1,1),1))</f>
        <v/>
      </c>
      <c r="R130" s="14" t="str">
        <f aca="false">IF(OR(C130="",H130="",I130=""),"",ROUND(ABS(H130-I130)*P130,1))</f>
        <v/>
      </c>
      <c r="S130" s="15" t="str">
        <f aca="false">IF(OR(R130="",G130="",K130=""),"",R130*K130*G130)</f>
        <v/>
      </c>
      <c r="T130" s="15" t="str">
        <f aca="false">IF(OR(Q130="",G130="",K130=""),"",Q130*K130*G130)</f>
        <v/>
      </c>
      <c r="U130" s="15" t="str">
        <f aca="false">IF(T130="","",T130+N(L130)-N(M130))</f>
        <v/>
      </c>
      <c r="V130" s="16" t="str">
        <f aca="false">IF(OR(U130="",N(S130)=0),"",U130/S130)</f>
        <v/>
      </c>
      <c r="W130" s="13" t="str">
        <f aca="false">IF(U130="","",COUNT($U$7:U130))</f>
        <v/>
      </c>
      <c r="X130" s="17" t="str">
        <f aca="false">IF(U130="","",DATE(YEAR(IF(B130="",A130,B130)),MONTH(IF(B130="",A130,B130)),1))</f>
        <v/>
      </c>
      <c r="Y130" s="15" t="str">
        <f aca="false">IF(U130="","",N($C$3)+SUM($U$7:U130))</f>
        <v/>
      </c>
      <c r="Z130" s="15" t="str">
        <f aca="false">IF(Y130="","",Y130-MAX(N($C$3),MAX($Y$7:Y130)))</f>
        <v/>
      </c>
      <c r="AA130" s="13" t="str">
        <f aca="false">IF(U130="","",IF(U130&gt;0,"Win",IF(U130&lt;0,"Loss","Scratch")))</f>
        <v/>
      </c>
      <c r="AB130" s="18" t="e">
        <f aca="false">IF(W130="",NA(),W130)</f>
        <v>#N/A</v>
      </c>
      <c r="AC130" s="19" t="e">
        <f aca="false">IF(W130="",NA(),Y130)</f>
        <v>#N/A</v>
      </c>
    </row>
    <row r="131" customFormat="false" ht="15" hidden="false" customHeight="false" outlineLevel="0" collapsed="false">
      <c r="A131" s="10"/>
      <c r="B131" s="10"/>
      <c r="C131" s="24"/>
      <c r="D131" s="24"/>
      <c r="E131" s="24"/>
      <c r="F131" s="24"/>
      <c r="G131" s="11"/>
      <c r="H131" s="12"/>
      <c r="I131" s="12"/>
      <c r="J131" s="12"/>
      <c r="K131" s="5"/>
      <c r="L131" s="5"/>
      <c r="M131" s="5"/>
      <c r="N131" s="24"/>
      <c r="O131" s="7"/>
      <c r="P131" s="13" t="str">
        <f aca="false">IF(C131="","",IF(ISNUMBER(SEARCH("JPY",C131)),100,10000))</f>
        <v/>
      </c>
      <c r="Q131" s="14" t="str">
        <f aca="false">IF(OR(C131="",H131="",J131=""),"",ROUND((J131-H131)*P131*IF(D131="Short",-1,1),1))</f>
        <v/>
      </c>
      <c r="R131" s="14" t="str">
        <f aca="false">IF(OR(C131="",H131="",I131=""),"",ROUND(ABS(H131-I131)*P131,1))</f>
        <v/>
      </c>
      <c r="S131" s="15" t="str">
        <f aca="false">IF(OR(R131="",G131="",K131=""),"",R131*K131*G131)</f>
        <v/>
      </c>
      <c r="T131" s="15" t="str">
        <f aca="false">IF(OR(Q131="",G131="",K131=""),"",Q131*K131*G131)</f>
        <v/>
      </c>
      <c r="U131" s="15" t="str">
        <f aca="false">IF(T131="","",T131+N(L131)-N(M131))</f>
        <v/>
      </c>
      <c r="V131" s="16" t="str">
        <f aca="false">IF(OR(U131="",N(S131)=0),"",U131/S131)</f>
        <v/>
      </c>
      <c r="W131" s="13" t="str">
        <f aca="false">IF(U131="","",COUNT($U$7:U131))</f>
        <v/>
      </c>
      <c r="X131" s="17" t="str">
        <f aca="false">IF(U131="","",DATE(YEAR(IF(B131="",A131,B131)),MONTH(IF(B131="",A131,B131)),1))</f>
        <v/>
      </c>
      <c r="Y131" s="15" t="str">
        <f aca="false">IF(U131="","",N($C$3)+SUM($U$7:U131))</f>
        <v/>
      </c>
      <c r="Z131" s="15" t="str">
        <f aca="false">IF(Y131="","",Y131-MAX(N($C$3),MAX($Y$7:Y131)))</f>
        <v/>
      </c>
      <c r="AA131" s="13" t="str">
        <f aca="false">IF(U131="","",IF(U131&gt;0,"Win",IF(U131&lt;0,"Loss","Scratch")))</f>
        <v/>
      </c>
      <c r="AB131" s="18" t="e">
        <f aca="false">IF(W131="",NA(),W131)</f>
        <v>#N/A</v>
      </c>
      <c r="AC131" s="19" t="e">
        <f aca="false">IF(W131="",NA(),Y131)</f>
        <v>#N/A</v>
      </c>
    </row>
    <row r="132" customFormat="false" ht="15" hidden="false" customHeight="false" outlineLevel="0" collapsed="false">
      <c r="A132" s="10"/>
      <c r="B132" s="10"/>
      <c r="C132" s="24"/>
      <c r="D132" s="24"/>
      <c r="E132" s="24"/>
      <c r="F132" s="24"/>
      <c r="G132" s="11"/>
      <c r="H132" s="12"/>
      <c r="I132" s="12"/>
      <c r="J132" s="12"/>
      <c r="K132" s="5"/>
      <c r="L132" s="5"/>
      <c r="M132" s="5"/>
      <c r="N132" s="24"/>
      <c r="O132" s="7"/>
      <c r="P132" s="13" t="str">
        <f aca="false">IF(C132="","",IF(ISNUMBER(SEARCH("JPY",C132)),100,10000))</f>
        <v/>
      </c>
      <c r="Q132" s="14" t="str">
        <f aca="false">IF(OR(C132="",H132="",J132=""),"",ROUND((J132-H132)*P132*IF(D132="Short",-1,1),1))</f>
        <v/>
      </c>
      <c r="R132" s="14" t="str">
        <f aca="false">IF(OR(C132="",H132="",I132=""),"",ROUND(ABS(H132-I132)*P132,1))</f>
        <v/>
      </c>
      <c r="S132" s="15" t="str">
        <f aca="false">IF(OR(R132="",G132="",K132=""),"",R132*K132*G132)</f>
        <v/>
      </c>
      <c r="T132" s="15" t="str">
        <f aca="false">IF(OR(Q132="",G132="",K132=""),"",Q132*K132*G132)</f>
        <v/>
      </c>
      <c r="U132" s="15" t="str">
        <f aca="false">IF(T132="","",T132+N(L132)-N(M132))</f>
        <v/>
      </c>
      <c r="V132" s="16" t="str">
        <f aca="false">IF(OR(U132="",N(S132)=0),"",U132/S132)</f>
        <v/>
      </c>
      <c r="W132" s="13" t="str">
        <f aca="false">IF(U132="","",COUNT($U$7:U132))</f>
        <v/>
      </c>
      <c r="X132" s="17" t="str">
        <f aca="false">IF(U132="","",DATE(YEAR(IF(B132="",A132,B132)),MONTH(IF(B132="",A132,B132)),1))</f>
        <v/>
      </c>
      <c r="Y132" s="15" t="str">
        <f aca="false">IF(U132="","",N($C$3)+SUM($U$7:U132))</f>
        <v/>
      </c>
      <c r="Z132" s="15" t="str">
        <f aca="false">IF(Y132="","",Y132-MAX(N($C$3),MAX($Y$7:Y132)))</f>
        <v/>
      </c>
      <c r="AA132" s="13" t="str">
        <f aca="false">IF(U132="","",IF(U132&gt;0,"Win",IF(U132&lt;0,"Loss","Scratch")))</f>
        <v/>
      </c>
      <c r="AB132" s="18" t="e">
        <f aca="false">IF(W132="",NA(),W132)</f>
        <v>#N/A</v>
      </c>
      <c r="AC132" s="19" t="e">
        <f aca="false">IF(W132="",NA(),Y132)</f>
        <v>#N/A</v>
      </c>
    </row>
    <row r="133" customFormat="false" ht="15" hidden="false" customHeight="false" outlineLevel="0" collapsed="false">
      <c r="A133" s="10"/>
      <c r="B133" s="10"/>
      <c r="C133" s="24"/>
      <c r="D133" s="24"/>
      <c r="E133" s="24"/>
      <c r="F133" s="24"/>
      <c r="G133" s="11"/>
      <c r="H133" s="12"/>
      <c r="I133" s="12"/>
      <c r="J133" s="12"/>
      <c r="K133" s="5"/>
      <c r="L133" s="5"/>
      <c r="M133" s="5"/>
      <c r="N133" s="24"/>
      <c r="O133" s="7"/>
      <c r="P133" s="13" t="str">
        <f aca="false">IF(C133="","",IF(ISNUMBER(SEARCH("JPY",C133)),100,10000))</f>
        <v/>
      </c>
      <c r="Q133" s="14" t="str">
        <f aca="false">IF(OR(C133="",H133="",J133=""),"",ROUND((J133-H133)*P133*IF(D133="Short",-1,1),1))</f>
        <v/>
      </c>
      <c r="R133" s="14" t="str">
        <f aca="false">IF(OR(C133="",H133="",I133=""),"",ROUND(ABS(H133-I133)*P133,1))</f>
        <v/>
      </c>
      <c r="S133" s="15" t="str">
        <f aca="false">IF(OR(R133="",G133="",K133=""),"",R133*K133*G133)</f>
        <v/>
      </c>
      <c r="T133" s="15" t="str">
        <f aca="false">IF(OR(Q133="",G133="",K133=""),"",Q133*K133*G133)</f>
        <v/>
      </c>
      <c r="U133" s="15" t="str">
        <f aca="false">IF(T133="","",T133+N(L133)-N(M133))</f>
        <v/>
      </c>
      <c r="V133" s="16" t="str">
        <f aca="false">IF(OR(U133="",N(S133)=0),"",U133/S133)</f>
        <v/>
      </c>
      <c r="W133" s="13" t="str">
        <f aca="false">IF(U133="","",COUNT($U$7:U133))</f>
        <v/>
      </c>
      <c r="X133" s="17" t="str">
        <f aca="false">IF(U133="","",DATE(YEAR(IF(B133="",A133,B133)),MONTH(IF(B133="",A133,B133)),1))</f>
        <v/>
      </c>
      <c r="Y133" s="15" t="str">
        <f aca="false">IF(U133="","",N($C$3)+SUM($U$7:U133))</f>
        <v/>
      </c>
      <c r="Z133" s="15" t="str">
        <f aca="false">IF(Y133="","",Y133-MAX(N($C$3),MAX($Y$7:Y133)))</f>
        <v/>
      </c>
      <c r="AA133" s="13" t="str">
        <f aca="false">IF(U133="","",IF(U133&gt;0,"Win",IF(U133&lt;0,"Loss","Scratch")))</f>
        <v/>
      </c>
      <c r="AB133" s="18" t="e">
        <f aca="false">IF(W133="",NA(),W133)</f>
        <v>#N/A</v>
      </c>
      <c r="AC133" s="19" t="e">
        <f aca="false">IF(W133="",NA(),Y133)</f>
        <v>#N/A</v>
      </c>
    </row>
    <row r="134" customFormat="false" ht="15" hidden="false" customHeight="false" outlineLevel="0" collapsed="false">
      <c r="A134" s="10"/>
      <c r="B134" s="10"/>
      <c r="C134" s="24"/>
      <c r="D134" s="24"/>
      <c r="E134" s="24"/>
      <c r="F134" s="24"/>
      <c r="G134" s="11"/>
      <c r="H134" s="12"/>
      <c r="I134" s="12"/>
      <c r="J134" s="12"/>
      <c r="K134" s="5"/>
      <c r="L134" s="5"/>
      <c r="M134" s="5"/>
      <c r="N134" s="24"/>
      <c r="O134" s="7"/>
      <c r="P134" s="13" t="str">
        <f aca="false">IF(C134="","",IF(ISNUMBER(SEARCH("JPY",C134)),100,10000))</f>
        <v/>
      </c>
      <c r="Q134" s="14" t="str">
        <f aca="false">IF(OR(C134="",H134="",J134=""),"",ROUND((J134-H134)*P134*IF(D134="Short",-1,1),1))</f>
        <v/>
      </c>
      <c r="R134" s="14" t="str">
        <f aca="false">IF(OR(C134="",H134="",I134=""),"",ROUND(ABS(H134-I134)*P134,1))</f>
        <v/>
      </c>
      <c r="S134" s="15" t="str">
        <f aca="false">IF(OR(R134="",G134="",K134=""),"",R134*K134*G134)</f>
        <v/>
      </c>
      <c r="T134" s="15" t="str">
        <f aca="false">IF(OR(Q134="",G134="",K134=""),"",Q134*K134*G134)</f>
        <v/>
      </c>
      <c r="U134" s="15" t="str">
        <f aca="false">IF(T134="","",T134+N(L134)-N(M134))</f>
        <v/>
      </c>
      <c r="V134" s="16" t="str">
        <f aca="false">IF(OR(U134="",N(S134)=0),"",U134/S134)</f>
        <v/>
      </c>
      <c r="W134" s="13" t="str">
        <f aca="false">IF(U134="","",COUNT($U$7:U134))</f>
        <v/>
      </c>
      <c r="X134" s="17" t="str">
        <f aca="false">IF(U134="","",DATE(YEAR(IF(B134="",A134,B134)),MONTH(IF(B134="",A134,B134)),1))</f>
        <v/>
      </c>
      <c r="Y134" s="15" t="str">
        <f aca="false">IF(U134="","",N($C$3)+SUM($U$7:U134))</f>
        <v/>
      </c>
      <c r="Z134" s="15" t="str">
        <f aca="false">IF(Y134="","",Y134-MAX(N($C$3),MAX($Y$7:Y134)))</f>
        <v/>
      </c>
      <c r="AA134" s="13" t="str">
        <f aca="false">IF(U134="","",IF(U134&gt;0,"Win",IF(U134&lt;0,"Loss","Scratch")))</f>
        <v/>
      </c>
      <c r="AB134" s="18" t="e">
        <f aca="false">IF(W134="",NA(),W134)</f>
        <v>#N/A</v>
      </c>
      <c r="AC134" s="19" t="e">
        <f aca="false">IF(W134="",NA(),Y134)</f>
        <v>#N/A</v>
      </c>
    </row>
    <row r="135" customFormat="false" ht="15" hidden="false" customHeight="false" outlineLevel="0" collapsed="false">
      <c r="A135" s="10"/>
      <c r="B135" s="10"/>
      <c r="C135" s="24"/>
      <c r="D135" s="24"/>
      <c r="E135" s="24"/>
      <c r="F135" s="24"/>
      <c r="G135" s="11"/>
      <c r="H135" s="12"/>
      <c r="I135" s="12"/>
      <c r="J135" s="12"/>
      <c r="K135" s="5"/>
      <c r="L135" s="5"/>
      <c r="M135" s="5"/>
      <c r="N135" s="24"/>
      <c r="O135" s="7"/>
      <c r="P135" s="13" t="str">
        <f aca="false">IF(C135="","",IF(ISNUMBER(SEARCH("JPY",C135)),100,10000))</f>
        <v/>
      </c>
      <c r="Q135" s="14" t="str">
        <f aca="false">IF(OR(C135="",H135="",J135=""),"",ROUND((J135-H135)*P135*IF(D135="Short",-1,1),1))</f>
        <v/>
      </c>
      <c r="R135" s="14" t="str">
        <f aca="false">IF(OR(C135="",H135="",I135=""),"",ROUND(ABS(H135-I135)*P135,1))</f>
        <v/>
      </c>
      <c r="S135" s="15" t="str">
        <f aca="false">IF(OR(R135="",G135="",K135=""),"",R135*K135*G135)</f>
        <v/>
      </c>
      <c r="T135" s="15" t="str">
        <f aca="false">IF(OR(Q135="",G135="",K135=""),"",Q135*K135*G135)</f>
        <v/>
      </c>
      <c r="U135" s="15" t="str">
        <f aca="false">IF(T135="","",T135+N(L135)-N(M135))</f>
        <v/>
      </c>
      <c r="V135" s="16" t="str">
        <f aca="false">IF(OR(U135="",N(S135)=0),"",U135/S135)</f>
        <v/>
      </c>
      <c r="W135" s="13" t="str">
        <f aca="false">IF(U135="","",COUNT($U$7:U135))</f>
        <v/>
      </c>
      <c r="X135" s="17" t="str">
        <f aca="false">IF(U135="","",DATE(YEAR(IF(B135="",A135,B135)),MONTH(IF(B135="",A135,B135)),1))</f>
        <v/>
      </c>
      <c r="Y135" s="15" t="str">
        <f aca="false">IF(U135="","",N($C$3)+SUM($U$7:U135))</f>
        <v/>
      </c>
      <c r="Z135" s="15" t="str">
        <f aca="false">IF(Y135="","",Y135-MAX(N($C$3),MAX($Y$7:Y135)))</f>
        <v/>
      </c>
      <c r="AA135" s="13" t="str">
        <f aca="false">IF(U135="","",IF(U135&gt;0,"Win",IF(U135&lt;0,"Loss","Scratch")))</f>
        <v/>
      </c>
      <c r="AB135" s="18" t="e">
        <f aca="false">IF(W135="",NA(),W135)</f>
        <v>#N/A</v>
      </c>
      <c r="AC135" s="19" t="e">
        <f aca="false">IF(W135="",NA(),Y135)</f>
        <v>#N/A</v>
      </c>
    </row>
    <row r="136" customFormat="false" ht="15" hidden="false" customHeight="false" outlineLevel="0" collapsed="false">
      <c r="A136" s="10"/>
      <c r="B136" s="10"/>
      <c r="C136" s="24"/>
      <c r="D136" s="24"/>
      <c r="E136" s="24"/>
      <c r="F136" s="24"/>
      <c r="G136" s="11"/>
      <c r="H136" s="12"/>
      <c r="I136" s="12"/>
      <c r="J136" s="12"/>
      <c r="K136" s="5"/>
      <c r="L136" s="5"/>
      <c r="M136" s="5"/>
      <c r="N136" s="24"/>
      <c r="O136" s="7"/>
      <c r="P136" s="13" t="str">
        <f aca="false">IF(C136="","",IF(ISNUMBER(SEARCH("JPY",C136)),100,10000))</f>
        <v/>
      </c>
      <c r="Q136" s="14" t="str">
        <f aca="false">IF(OR(C136="",H136="",J136=""),"",ROUND((J136-H136)*P136*IF(D136="Short",-1,1),1))</f>
        <v/>
      </c>
      <c r="R136" s="14" t="str">
        <f aca="false">IF(OR(C136="",H136="",I136=""),"",ROUND(ABS(H136-I136)*P136,1))</f>
        <v/>
      </c>
      <c r="S136" s="15" t="str">
        <f aca="false">IF(OR(R136="",G136="",K136=""),"",R136*K136*G136)</f>
        <v/>
      </c>
      <c r="T136" s="15" t="str">
        <f aca="false">IF(OR(Q136="",G136="",K136=""),"",Q136*K136*G136)</f>
        <v/>
      </c>
      <c r="U136" s="15" t="str">
        <f aca="false">IF(T136="","",T136+N(L136)-N(M136))</f>
        <v/>
      </c>
      <c r="V136" s="16" t="str">
        <f aca="false">IF(OR(U136="",N(S136)=0),"",U136/S136)</f>
        <v/>
      </c>
      <c r="W136" s="13" t="str">
        <f aca="false">IF(U136="","",COUNT($U$7:U136))</f>
        <v/>
      </c>
      <c r="X136" s="17" t="str">
        <f aca="false">IF(U136="","",DATE(YEAR(IF(B136="",A136,B136)),MONTH(IF(B136="",A136,B136)),1))</f>
        <v/>
      </c>
      <c r="Y136" s="15" t="str">
        <f aca="false">IF(U136="","",N($C$3)+SUM($U$7:U136))</f>
        <v/>
      </c>
      <c r="Z136" s="15" t="str">
        <f aca="false">IF(Y136="","",Y136-MAX(N($C$3),MAX($Y$7:Y136)))</f>
        <v/>
      </c>
      <c r="AA136" s="13" t="str">
        <f aca="false">IF(U136="","",IF(U136&gt;0,"Win",IF(U136&lt;0,"Loss","Scratch")))</f>
        <v/>
      </c>
      <c r="AB136" s="18" t="e">
        <f aca="false">IF(W136="",NA(),W136)</f>
        <v>#N/A</v>
      </c>
      <c r="AC136" s="19" t="e">
        <f aca="false">IF(W136="",NA(),Y136)</f>
        <v>#N/A</v>
      </c>
    </row>
    <row r="137" customFormat="false" ht="15" hidden="false" customHeight="false" outlineLevel="0" collapsed="false">
      <c r="A137" s="10"/>
      <c r="B137" s="10"/>
      <c r="C137" s="24"/>
      <c r="D137" s="24"/>
      <c r="E137" s="24"/>
      <c r="F137" s="24"/>
      <c r="G137" s="11"/>
      <c r="H137" s="12"/>
      <c r="I137" s="12"/>
      <c r="J137" s="12"/>
      <c r="K137" s="5"/>
      <c r="L137" s="5"/>
      <c r="M137" s="5"/>
      <c r="N137" s="24"/>
      <c r="O137" s="7"/>
      <c r="P137" s="13" t="str">
        <f aca="false">IF(C137="","",IF(ISNUMBER(SEARCH("JPY",C137)),100,10000))</f>
        <v/>
      </c>
      <c r="Q137" s="14" t="str">
        <f aca="false">IF(OR(C137="",H137="",J137=""),"",ROUND((J137-H137)*P137*IF(D137="Short",-1,1),1))</f>
        <v/>
      </c>
      <c r="R137" s="14" t="str">
        <f aca="false">IF(OR(C137="",H137="",I137=""),"",ROUND(ABS(H137-I137)*P137,1))</f>
        <v/>
      </c>
      <c r="S137" s="15" t="str">
        <f aca="false">IF(OR(R137="",G137="",K137=""),"",R137*K137*G137)</f>
        <v/>
      </c>
      <c r="T137" s="15" t="str">
        <f aca="false">IF(OR(Q137="",G137="",K137=""),"",Q137*K137*G137)</f>
        <v/>
      </c>
      <c r="U137" s="15" t="str">
        <f aca="false">IF(T137="","",T137+N(L137)-N(M137))</f>
        <v/>
      </c>
      <c r="V137" s="16" t="str">
        <f aca="false">IF(OR(U137="",N(S137)=0),"",U137/S137)</f>
        <v/>
      </c>
      <c r="W137" s="13" t="str">
        <f aca="false">IF(U137="","",COUNT($U$7:U137))</f>
        <v/>
      </c>
      <c r="X137" s="17" t="str">
        <f aca="false">IF(U137="","",DATE(YEAR(IF(B137="",A137,B137)),MONTH(IF(B137="",A137,B137)),1))</f>
        <v/>
      </c>
      <c r="Y137" s="15" t="str">
        <f aca="false">IF(U137="","",N($C$3)+SUM($U$7:U137))</f>
        <v/>
      </c>
      <c r="Z137" s="15" t="str">
        <f aca="false">IF(Y137="","",Y137-MAX(N($C$3),MAX($Y$7:Y137)))</f>
        <v/>
      </c>
      <c r="AA137" s="13" t="str">
        <f aca="false">IF(U137="","",IF(U137&gt;0,"Win",IF(U137&lt;0,"Loss","Scratch")))</f>
        <v/>
      </c>
      <c r="AB137" s="18" t="e">
        <f aca="false">IF(W137="",NA(),W137)</f>
        <v>#N/A</v>
      </c>
      <c r="AC137" s="19" t="e">
        <f aca="false">IF(W137="",NA(),Y137)</f>
        <v>#N/A</v>
      </c>
    </row>
    <row r="138" customFormat="false" ht="15" hidden="false" customHeight="false" outlineLevel="0" collapsed="false">
      <c r="A138" s="10"/>
      <c r="B138" s="10"/>
      <c r="C138" s="24"/>
      <c r="D138" s="24"/>
      <c r="E138" s="24"/>
      <c r="F138" s="24"/>
      <c r="G138" s="11"/>
      <c r="H138" s="12"/>
      <c r="I138" s="12"/>
      <c r="J138" s="12"/>
      <c r="K138" s="5"/>
      <c r="L138" s="5"/>
      <c r="M138" s="5"/>
      <c r="N138" s="24"/>
      <c r="O138" s="7"/>
      <c r="P138" s="13" t="str">
        <f aca="false">IF(C138="","",IF(ISNUMBER(SEARCH("JPY",C138)),100,10000))</f>
        <v/>
      </c>
      <c r="Q138" s="14" t="str">
        <f aca="false">IF(OR(C138="",H138="",J138=""),"",ROUND((J138-H138)*P138*IF(D138="Short",-1,1),1))</f>
        <v/>
      </c>
      <c r="R138" s="14" t="str">
        <f aca="false">IF(OR(C138="",H138="",I138=""),"",ROUND(ABS(H138-I138)*P138,1))</f>
        <v/>
      </c>
      <c r="S138" s="15" t="str">
        <f aca="false">IF(OR(R138="",G138="",K138=""),"",R138*K138*G138)</f>
        <v/>
      </c>
      <c r="T138" s="15" t="str">
        <f aca="false">IF(OR(Q138="",G138="",K138=""),"",Q138*K138*G138)</f>
        <v/>
      </c>
      <c r="U138" s="15" t="str">
        <f aca="false">IF(T138="","",T138+N(L138)-N(M138))</f>
        <v/>
      </c>
      <c r="V138" s="16" t="str">
        <f aca="false">IF(OR(U138="",N(S138)=0),"",U138/S138)</f>
        <v/>
      </c>
      <c r="W138" s="13" t="str">
        <f aca="false">IF(U138="","",COUNT($U$7:U138))</f>
        <v/>
      </c>
      <c r="X138" s="17" t="str">
        <f aca="false">IF(U138="","",DATE(YEAR(IF(B138="",A138,B138)),MONTH(IF(B138="",A138,B138)),1))</f>
        <v/>
      </c>
      <c r="Y138" s="15" t="str">
        <f aca="false">IF(U138="","",N($C$3)+SUM($U$7:U138))</f>
        <v/>
      </c>
      <c r="Z138" s="15" t="str">
        <f aca="false">IF(Y138="","",Y138-MAX(N($C$3),MAX($Y$7:Y138)))</f>
        <v/>
      </c>
      <c r="AA138" s="13" t="str">
        <f aca="false">IF(U138="","",IF(U138&gt;0,"Win",IF(U138&lt;0,"Loss","Scratch")))</f>
        <v/>
      </c>
      <c r="AB138" s="18" t="e">
        <f aca="false">IF(W138="",NA(),W138)</f>
        <v>#N/A</v>
      </c>
      <c r="AC138" s="19" t="e">
        <f aca="false">IF(W138="",NA(),Y138)</f>
        <v>#N/A</v>
      </c>
    </row>
    <row r="139" customFormat="false" ht="15" hidden="false" customHeight="false" outlineLevel="0" collapsed="false">
      <c r="A139" s="10"/>
      <c r="B139" s="10"/>
      <c r="C139" s="24"/>
      <c r="D139" s="24"/>
      <c r="E139" s="24"/>
      <c r="F139" s="24"/>
      <c r="G139" s="11"/>
      <c r="H139" s="12"/>
      <c r="I139" s="12"/>
      <c r="J139" s="12"/>
      <c r="K139" s="5"/>
      <c r="L139" s="5"/>
      <c r="M139" s="5"/>
      <c r="N139" s="24"/>
      <c r="O139" s="7"/>
      <c r="P139" s="13" t="str">
        <f aca="false">IF(C139="","",IF(ISNUMBER(SEARCH("JPY",C139)),100,10000))</f>
        <v/>
      </c>
      <c r="Q139" s="14" t="str">
        <f aca="false">IF(OR(C139="",H139="",J139=""),"",ROUND((J139-H139)*P139*IF(D139="Short",-1,1),1))</f>
        <v/>
      </c>
      <c r="R139" s="14" t="str">
        <f aca="false">IF(OR(C139="",H139="",I139=""),"",ROUND(ABS(H139-I139)*P139,1))</f>
        <v/>
      </c>
      <c r="S139" s="15" t="str">
        <f aca="false">IF(OR(R139="",G139="",K139=""),"",R139*K139*G139)</f>
        <v/>
      </c>
      <c r="T139" s="15" t="str">
        <f aca="false">IF(OR(Q139="",G139="",K139=""),"",Q139*K139*G139)</f>
        <v/>
      </c>
      <c r="U139" s="15" t="str">
        <f aca="false">IF(T139="","",T139+N(L139)-N(M139))</f>
        <v/>
      </c>
      <c r="V139" s="16" t="str">
        <f aca="false">IF(OR(U139="",N(S139)=0),"",U139/S139)</f>
        <v/>
      </c>
      <c r="W139" s="13" t="str">
        <f aca="false">IF(U139="","",COUNT($U$7:U139))</f>
        <v/>
      </c>
      <c r="X139" s="17" t="str">
        <f aca="false">IF(U139="","",DATE(YEAR(IF(B139="",A139,B139)),MONTH(IF(B139="",A139,B139)),1))</f>
        <v/>
      </c>
      <c r="Y139" s="15" t="str">
        <f aca="false">IF(U139="","",N($C$3)+SUM($U$7:U139))</f>
        <v/>
      </c>
      <c r="Z139" s="15" t="str">
        <f aca="false">IF(Y139="","",Y139-MAX(N($C$3),MAX($Y$7:Y139)))</f>
        <v/>
      </c>
      <c r="AA139" s="13" t="str">
        <f aca="false">IF(U139="","",IF(U139&gt;0,"Win",IF(U139&lt;0,"Loss","Scratch")))</f>
        <v/>
      </c>
      <c r="AB139" s="18" t="e">
        <f aca="false">IF(W139="",NA(),W139)</f>
        <v>#N/A</v>
      </c>
      <c r="AC139" s="19" t="e">
        <f aca="false">IF(W139="",NA(),Y139)</f>
        <v>#N/A</v>
      </c>
    </row>
    <row r="140" customFormat="false" ht="15" hidden="false" customHeight="false" outlineLevel="0" collapsed="false">
      <c r="A140" s="10"/>
      <c r="B140" s="10"/>
      <c r="C140" s="24"/>
      <c r="D140" s="24"/>
      <c r="E140" s="24"/>
      <c r="F140" s="24"/>
      <c r="G140" s="11"/>
      <c r="H140" s="12"/>
      <c r="I140" s="12"/>
      <c r="J140" s="12"/>
      <c r="K140" s="5"/>
      <c r="L140" s="5"/>
      <c r="M140" s="5"/>
      <c r="N140" s="24"/>
      <c r="O140" s="7"/>
      <c r="P140" s="13" t="str">
        <f aca="false">IF(C140="","",IF(ISNUMBER(SEARCH("JPY",C140)),100,10000))</f>
        <v/>
      </c>
      <c r="Q140" s="14" t="str">
        <f aca="false">IF(OR(C140="",H140="",J140=""),"",ROUND((J140-H140)*P140*IF(D140="Short",-1,1),1))</f>
        <v/>
      </c>
      <c r="R140" s="14" t="str">
        <f aca="false">IF(OR(C140="",H140="",I140=""),"",ROUND(ABS(H140-I140)*P140,1))</f>
        <v/>
      </c>
      <c r="S140" s="15" t="str">
        <f aca="false">IF(OR(R140="",G140="",K140=""),"",R140*K140*G140)</f>
        <v/>
      </c>
      <c r="T140" s="15" t="str">
        <f aca="false">IF(OR(Q140="",G140="",K140=""),"",Q140*K140*G140)</f>
        <v/>
      </c>
      <c r="U140" s="15" t="str">
        <f aca="false">IF(T140="","",T140+N(L140)-N(M140))</f>
        <v/>
      </c>
      <c r="V140" s="16" t="str">
        <f aca="false">IF(OR(U140="",N(S140)=0),"",U140/S140)</f>
        <v/>
      </c>
      <c r="W140" s="13" t="str">
        <f aca="false">IF(U140="","",COUNT($U$7:U140))</f>
        <v/>
      </c>
      <c r="X140" s="17" t="str">
        <f aca="false">IF(U140="","",DATE(YEAR(IF(B140="",A140,B140)),MONTH(IF(B140="",A140,B140)),1))</f>
        <v/>
      </c>
      <c r="Y140" s="15" t="str">
        <f aca="false">IF(U140="","",N($C$3)+SUM($U$7:U140))</f>
        <v/>
      </c>
      <c r="Z140" s="15" t="str">
        <f aca="false">IF(Y140="","",Y140-MAX(N($C$3),MAX($Y$7:Y140)))</f>
        <v/>
      </c>
      <c r="AA140" s="13" t="str">
        <f aca="false">IF(U140="","",IF(U140&gt;0,"Win",IF(U140&lt;0,"Loss","Scratch")))</f>
        <v/>
      </c>
      <c r="AB140" s="18" t="e">
        <f aca="false">IF(W140="",NA(),W140)</f>
        <v>#N/A</v>
      </c>
      <c r="AC140" s="19" t="e">
        <f aca="false">IF(W140="",NA(),Y140)</f>
        <v>#N/A</v>
      </c>
    </row>
    <row r="141" customFormat="false" ht="15" hidden="false" customHeight="false" outlineLevel="0" collapsed="false">
      <c r="A141" s="10"/>
      <c r="B141" s="10"/>
      <c r="C141" s="24"/>
      <c r="D141" s="24"/>
      <c r="E141" s="24"/>
      <c r="F141" s="24"/>
      <c r="G141" s="11"/>
      <c r="H141" s="12"/>
      <c r="I141" s="12"/>
      <c r="J141" s="12"/>
      <c r="K141" s="5"/>
      <c r="L141" s="5"/>
      <c r="M141" s="5"/>
      <c r="N141" s="24"/>
      <c r="O141" s="7"/>
      <c r="P141" s="13" t="str">
        <f aca="false">IF(C141="","",IF(ISNUMBER(SEARCH("JPY",C141)),100,10000))</f>
        <v/>
      </c>
      <c r="Q141" s="14" t="str">
        <f aca="false">IF(OR(C141="",H141="",J141=""),"",ROUND((J141-H141)*P141*IF(D141="Short",-1,1),1))</f>
        <v/>
      </c>
      <c r="R141" s="14" t="str">
        <f aca="false">IF(OR(C141="",H141="",I141=""),"",ROUND(ABS(H141-I141)*P141,1))</f>
        <v/>
      </c>
      <c r="S141" s="15" t="str">
        <f aca="false">IF(OR(R141="",G141="",K141=""),"",R141*K141*G141)</f>
        <v/>
      </c>
      <c r="T141" s="15" t="str">
        <f aca="false">IF(OR(Q141="",G141="",K141=""),"",Q141*K141*G141)</f>
        <v/>
      </c>
      <c r="U141" s="15" t="str">
        <f aca="false">IF(T141="","",T141+N(L141)-N(M141))</f>
        <v/>
      </c>
      <c r="V141" s="16" t="str">
        <f aca="false">IF(OR(U141="",N(S141)=0),"",U141/S141)</f>
        <v/>
      </c>
      <c r="W141" s="13" t="str">
        <f aca="false">IF(U141="","",COUNT($U$7:U141))</f>
        <v/>
      </c>
      <c r="X141" s="17" t="str">
        <f aca="false">IF(U141="","",DATE(YEAR(IF(B141="",A141,B141)),MONTH(IF(B141="",A141,B141)),1))</f>
        <v/>
      </c>
      <c r="Y141" s="15" t="str">
        <f aca="false">IF(U141="","",N($C$3)+SUM($U$7:U141))</f>
        <v/>
      </c>
      <c r="Z141" s="15" t="str">
        <f aca="false">IF(Y141="","",Y141-MAX(N($C$3),MAX($Y$7:Y141)))</f>
        <v/>
      </c>
      <c r="AA141" s="13" t="str">
        <f aca="false">IF(U141="","",IF(U141&gt;0,"Win",IF(U141&lt;0,"Loss","Scratch")))</f>
        <v/>
      </c>
      <c r="AB141" s="18" t="e">
        <f aca="false">IF(W141="",NA(),W141)</f>
        <v>#N/A</v>
      </c>
      <c r="AC141" s="19" t="e">
        <f aca="false">IF(W141="",NA(),Y141)</f>
        <v>#N/A</v>
      </c>
    </row>
    <row r="142" customFormat="false" ht="15" hidden="false" customHeight="false" outlineLevel="0" collapsed="false">
      <c r="A142" s="10"/>
      <c r="B142" s="10"/>
      <c r="C142" s="24"/>
      <c r="D142" s="24"/>
      <c r="E142" s="24"/>
      <c r="F142" s="24"/>
      <c r="G142" s="11"/>
      <c r="H142" s="12"/>
      <c r="I142" s="12"/>
      <c r="J142" s="12"/>
      <c r="K142" s="5"/>
      <c r="L142" s="5"/>
      <c r="M142" s="5"/>
      <c r="N142" s="24"/>
      <c r="O142" s="7"/>
      <c r="P142" s="13" t="str">
        <f aca="false">IF(C142="","",IF(ISNUMBER(SEARCH("JPY",C142)),100,10000))</f>
        <v/>
      </c>
      <c r="Q142" s="14" t="str">
        <f aca="false">IF(OR(C142="",H142="",J142=""),"",ROUND((J142-H142)*P142*IF(D142="Short",-1,1),1))</f>
        <v/>
      </c>
      <c r="R142" s="14" t="str">
        <f aca="false">IF(OR(C142="",H142="",I142=""),"",ROUND(ABS(H142-I142)*P142,1))</f>
        <v/>
      </c>
      <c r="S142" s="15" t="str">
        <f aca="false">IF(OR(R142="",G142="",K142=""),"",R142*K142*G142)</f>
        <v/>
      </c>
      <c r="T142" s="15" t="str">
        <f aca="false">IF(OR(Q142="",G142="",K142=""),"",Q142*K142*G142)</f>
        <v/>
      </c>
      <c r="U142" s="15" t="str">
        <f aca="false">IF(T142="","",T142+N(L142)-N(M142))</f>
        <v/>
      </c>
      <c r="V142" s="16" t="str">
        <f aca="false">IF(OR(U142="",N(S142)=0),"",U142/S142)</f>
        <v/>
      </c>
      <c r="W142" s="13" t="str">
        <f aca="false">IF(U142="","",COUNT($U$7:U142))</f>
        <v/>
      </c>
      <c r="X142" s="17" t="str">
        <f aca="false">IF(U142="","",DATE(YEAR(IF(B142="",A142,B142)),MONTH(IF(B142="",A142,B142)),1))</f>
        <v/>
      </c>
      <c r="Y142" s="15" t="str">
        <f aca="false">IF(U142="","",N($C$3)+SUM($U$7:U142))</f>
        <v/>
      </c>
      <c r="Z142" s="15" t="str">
        <f aca="false">IF(Y142="","",Y142-MAX(N($C$3),MAX($Y$7:Y142)))</f>
        <v/>
      </c>
      <c r="AA142" s="13" t="str">
        <f aca="false">IF(U142="","",IF(U142&gt;0,"Win",IF(U142&lt;0,"Loss","Scratch")))</f>
        <v/>
      </c>
      <c r="AB142" s="18" t="e">
        <f aca="false">IF(W142="",NA(),W142)</f>
        <v>#N/A</v>
      </c>
      <c r="AC142" s="19" t="e">
        <f aca="false">IF(W142="",NA(),Y142)</f>
        <v>#N/A</v>
      </c>
    </row>
    <row r="143" customFormat="false" ht="15" hidden="false" customHeight="false" outlineLevel="0" collapsed="false">
      <c r="A143" s="10"/>
      <c r="B143" s="10"/>
      <c r="C143" s="24"/>
      <c r="D143" s="24"/>
      <c r="E143" s="24"/>
      <c r="F143" s="24"/>
      <c r="G143" s="11"/>
      <c r="H143" s="12"/>
      <c r="I143" s="12"/>
      <c r="J143" s="12"/>
      <c r="K143" s="5"/>
      <c r="L143" s="5"/>
      <c r="M143" s="5"/>
      <c r="N143" s="24"/>
      <c r="O143" s="7"/>
      <c r="P143" s="13" t="str">
        <f aca="false">IF(C143="","",IF(ISNUMBER(SEARCH("JPY",C143)),100,10000))</f>
        <v/>
      </c>
      <c r="Q143" s="14" t="str">
        <f aca="false">IF(OR(C143="",H143="",J143=""),"",ROUND((J143-H143)*P143*IF(D143="Short",-1,1),1))</f>
        <v/>
      </c>
      <c r="R143" s="14" t="str">
        <f aca="false">IF(OR(C143="",H143="",I143=""),"",ROUND(ABS(H143-I143)*P143,1))</f>
        <v/>
      </c>
      <c r="S143" s="15" t="str">
        <f aca="false">IF(OR(R143="",G143="",K143=""),"",R143*K143*G143)</f>
        <v/>
      </c>
      <c r="T143" s="15" t="str">
        <f aca="false">IF(OR(Q143="",G143="",K143=""),"",Q143*K143*G143)</f>
        <v/>
      </c>
      <c r="U143" s="15" t="str">
        <f aca="false">IF(T143="","",T143+N(L143)-N(M143))</f>
        <v/>
      </c>
      <c r="V143" s="16" t="str">
        <f aca="false">IF(OR(U143="",N(S143)=0),"",U143/S143)</f>
        <v/>
      </c>
      <c r="W143" s="13" t="str">
        <f aca="false">IF(U143="","",COUNT($U$7:U143))</f>
        <v/>
      </c>
      <c r="X143" s="17" t="str">
        <f aca="false">IF(U143="","",DATE(YEAR(IF(B143="",A143,B143)),MONTH(IF(B143="",A143,B143)),1))</f>
        <v/>
      </c>
      <c r="Y143" s="15" t="str">
        <f aca="false">IF(U143="","",N($C$3)+SUM($U$7:U143))</f>
        <v/>
      </c>
      <c r="Z143" s="15" t="str">
        <f aca="false">IF(Y143="","",Y143-MAX(N($C$3),MAX($Y$7:Y143)))</f>
        <v/>
      </c>
      <c r="AA143" s="13" t="str">
        <f aca="false">IF(U143="","",IF(U143&gt;0,"Win",IF(U143&lt;0,"Loss","Scratch")))</f>
        <v/>
      </c>
      <c r="AB143" s="18" t="e">
        <f aca="false">IF(W143="",NA(),W143)</f>
        <v>#N/A</v>
      </c>
      <c r="AC143" s="19" t="e">
        <f aca="false">IF(W143="",NA(),Y143)</f>
        <v>#N/A</v>
      </c>
    </row>
    <row r="144" customFormat="false" ht="15" hidden="false" customHeight="false" outlineLevel="0" collapsed="false">
      <c r="A144" s="10"/>
      <c r="B144" s="10"/>
      <c r="C144" s="24"/>
      <c r="D144" s="24"/>
      <c r="E144" s="24"/>
      <c r="F144" s="24"/>
      <c r="G144" s="11"/>
      <c r="H144" s="12"/>
      <c r="I144" s="12"/>
      <c r="J144" s="12"/>
      <c r="K144" s="5"/>
      <c r="L144" s="5"/>
      <c r="M144" s="5"/>
      <c r="N144" s="24"/>
      <c r="O144" s="7"/>
      <c r="P144" s="13" t="str">
        <f aca="false">IF(C144="","",IF(ISNUMBER(SEARCH("JPY",C144)),100,10000))</f>
        <v/>
      </c>
      <c r="Q144" s="14" t="str">
        <f aca="false">IF(OR(C144="",H144="",J144=""),"",ROUND((J144-H144)*P144*IF(D144="Short",-1,1),1))</f>
        <v/>
      </c>
      <c r="R144" s="14" t="str">
        <f aca="false">IF(OR(C144="",H144="",I144=""),"",ROUND(ABS(H144-I144)*P144,1))</f>
        <v/>
      </c>
      <c r="S144" s="15" t="str">
        <f aca="false">IF(OR(R144="",G144="",K144=""),"",R144*K144*G144)</f>
        <v/>
      </c>
      <c r="T144" s="15" t="str">
        <f aca="false">IF(OR(Q144="",G144="",K144=""),"",Q144*K144*G144)</f>
        <v/>
      </c>
      <c r="U144" s="15" t="str">
        <f aca="false">IF(T144="","",T144+N(L144)-N(M144))</f>
        <v/>
      </c>
      <c r="V144" s="16" t="str">
        <f aca="false">IF(OR(U144="",N(S144)=0),"",U144/S144)</f>
        <v/>
      </c>
      <c r="W144" s="13" t="str">
        <f aca="false">IF(U144="","",COUNT($U$7:U144))</f>
        <v/>
      </c>
      <c r="X144" s="17" t="str">
        <f aca="false">IF(U144="","",DATE(YEAR(IF(B144="",A144,B144)),MONTH(IF(B144="",A144,B144)),1))</f>
        <v/>
      </c>
      <c r="Y144" s="15" t="str">
        <f aca="false">IF(U144="","",N($C$3)+SUM($U$7:U144))</f>
        <v/>
      </c>
      <c r="Z144" s="15" t="str">
        <f aca="false">IF(Y144="","",Y144-MAX(N($C$3),MAX($Y$7:Y144)))</f>
        <v/>
      </c>
      <c r="AA144" s="13" t="str">
        <f aca="false">IF(U144="","",IF(U144&gt;0,"Win",IF(U144&lt;0,"Loss","Scratch")))</f>
        <v/>
      </c>
      <c r="AB144" s="18" t="e">
        <f aca="false">IF(W144="",NA(),W144)</f>
        <v>#N/A</v>
      </c>
      <c r="AC144" s="19" t="e">
        <f aca="false">IF(W144="",NA(),Y144)</f>
        <v>#N/A</v>
      </c>
    </row>
    <row r="145" customFormat="false" ht="15" hidden="false" customHeight="false" outlineLevel="0" collapsed="false">
      <c r="A145" s="10"/>
      <c r="B145" s="10"/>
      <c r="C145" s="24"/>
      <c r="D145" s="24"/>
      <c r="E145" s="24"/>
      <c r="F145" s="24"/>
      <c r="G145" s="11"/>
      <c r="H145" s="12"/>
      <c r="I145" s="12"/>
      <c r="J145" s="12"/>
      <c r="K145" s="5"/>
      <c r="L145" s="5"/>
      <c r="M145" s="5"/>
      <c r="N145" s="24"/>
      <c r="O145" s="7"/>
      <c r="P145" s="13" t="str">
        <f aca="false">IF(C145="","",IF(ISNUMBER(SEARCH("JPY",C145)),100,10000))</f>
        <v/>
      </c>
      <c r="Q145" s="14" t="str">
        <f aca="false">IF(OR(C145="",H145="",J145=""),"",ROUND((J145-H145)*P145*IF(D145="Short",-1,1),1))</f>
        <v/>
      </c>
      <c r="R145" s="14" t="str">
        <f aca="false">IF(OR(C145="",H145="",I145=""),"",ROUND(ABS(H145-I145)*P145,1))</f>
        <v/>
      </c>
      <c r="S145" s="15" t="str">
        <f aca="false">IF(OR(R145="",G145="",K145=""),"",R145*K145*G145)</f>
        <v/>
      </c>
      <c r="T145" s="15" t="str">
        <f aca="false">IF(OR(Q145="",G145="",K145=""),"",Q145*K145*G145)</f>
        <v/>
      </c>
      <c r="U145" s="15" t="str">
        <f aca="false">IF(T145="","",T145+N(L145)-N(M145))</f>
        <v/>
      </c>
      <c r="V145" s="16" t="str">
        <f aca="false">IF(OR(U145="",N(S145)=0),"",U145/S145)</f>
        <v/>
      </c>
      <c r="W145" s="13" t="str">
        <f aca="false">IF(U145="","",COUNT($U$7:U145))</f>
        <v/>
      </c>
      <c r="X145" s="17" t="str">
        <f aca="false">IF(U145="","",DATE(YEAR(IF(B145="",A145,B145)),MONTH(IF(B145="",A145,B145)),1))</f>
        <v/>
      </c>
      <c r="Y145" s="15" t="str">
        <f aca="false">IF(U145="","",N($C$3)+SUM($U$7:U145))</f>
        <v/>
      </c>
      <c r="Z145" s="15" t="str">
        <f aca="false">IF(Y145="","",Y145-MAX(N($C$3),MAX($Y$7:Y145)))</f>
        <v/>
      </c>
      <c r="AA145" s="13" t="str">
        <f aca="false">IF(U145="","",IF(U145&gt;0,"Win",IF(U145&lt;0,"Loss","Scratch")))</f>
        <v/>
      </c>
      <c r="AB145" s="18" t="e">
        <f aca="false">IF(W145="",NA(),W145)</f>
        <v>#N/A</v>
      </c>
      <c r="AC145" s="19" t="e">
        <f aca="false">IF(W145="",NA(),Y145)</f>
        <v>#N/A</v>
      </c>
    </row>
    <row r="146" customFormat="false" ht="15" hidden="false" customHeight="false" outlineLevel="0" collapsed="false">
      <c r="A146" s="10"/>
      <c r="B146" s="10"/>
      <c r="C146" s="24"/>
      <c r="D146" s="24"/>
      <c r="E146" s="24"/>
      <c r="F146" s="24"/>
      <c r="G146" s="11"/>
      <c r="H146" s="12"/>
      <c r="I146" s="12"/>
      <c r="J146" s="12"/>
      <c r="K146" s="5"/>
      <c r="L146" s="5"/>
      <c r="M146" s="5"/>
      <c r="N146" s="24"/>
      <c r="O146" s="7"/>
      <c r="P146" s="13" t="str">
        <f aca="false">IF(C146="","",IF(ISNUMBER(SEARCH("JPY",C146)),100,10000))</f>
        <v/>
      </c>
      <c r="Q146" s="14" t="str">
        <f aca="false">IF(OR(C146="",H146="",J146=""),"",ROUND((J146-H146)*P146*IF(D146="Short",-1,1),1))</f>
        <v/>
      </c>
      <c r="R146" s="14" t="str">
        <f aca="false">IF(OR(C146="",H146="",I146=""),"",ROUND(ABS(H146-I146)*P146,1))</f>
        <v/>
      </c>
      <c r="S146" s="15" t="str">
        <f aca="false">IF(OR(R146="",G146="",K146=""),"",R146*K146*G146)</f>
        <v/>
      </c>
      <c r="T146" s="15" t="str">
        <f aca="false">IF(OR(Q146="",G146="",K146=""),"",Q146*K146*G146)</f>
        <v/>
      </c>
      <c r="U146" s="15" t="str">
        <f aca="false">IF(T146="","",T146+N(L146)-N(M146))</f>
        <v/>
      </c>
      <c r="V146" s="16" t="str">
        <f aca="false">IF(OR(U146="",N(S146)=0),"",U146/S146)</f>
        <v/>
      </c>
      <c r="W146" s="13" t="str">
        <f aca="false">IF(U146="","",COUNT($U$7:U146))</f>
        <v/>
      </c>
      <c r="X146" s="17" t="str">
        <f aca="false">IF(U146="","",DATE(YEAR(IF(B146="",A146,B146)),MONTH(IF(B146="",A146,B146)),1))</f>
        <v/>
      </c>
      <c r="Y146" s="15" t="str">
        <f aca="false">IF(U146="","",N($C$3)+SUM($U$7:U146))</f>
        <v/>
      </c>
      <c r="Z146" s="15" t="str">
        <f aca="false">IF(Y146="","",Y146-MAX(N($C$3),MAX($Y$7:Y146)))</f>
        <v/>
      </c>
      <c r="AA146" s="13" t="str">
        <f aca="false">IF(U146="","",IF(U146&gt;0,"Win",IF(U146&lt;0,"Loss","Scratch")))</f>
        <v/>
      </c>
      <c r="AB146" s="18" t="e">
        <f aca="false">IF(W146="",NA(),W146)</f>
        <v>#N/A</v>
      </c>
      <c r="AC146" s="19" t="e">
        <f aca="false">IF(W146="",NA(),Y146)</f>
        <v>#N/A</v>
      </c>
    </row>
    <row r="147" customFormat="false" ht="15" hidden="false" customHeight="false" outlineLevel="0" collapsed="false">
      <c r="A147" s="10"/>
      <c r="B147" s="10"/>
      <c r="C147" s="24"/>
      <c r="D147" s="24"/>
      <c r="E147" s="24"/>
      <c r="F147" s="24"/>
      <c r="G147" s="11"/>
      <c r="H147" s="12"/>
      <c r="I147" s="12"/>
      <c r="J147" s="12"/>
      <c r="K147" s="5"/>
      <c r="L147" s="5"/>
      <c r="M147" s="5"/>
      <c r="N147" s="24"/>
      <c r="O147" s="7"/>
      <c r="P147" s="13" t="str">
        <f aca="false">IF(C147="","",IF(ISNUMBER(SEARCH("JPY",C147)),100,10000))</f>
        <v/>
      </c>
      <c r="Q147" s="14" t="str">
        <f aca="false">IF(OR(C147="",H147="",J147=""),"",ROUND((J147-H147)*P147*IF(D147="Short",-1,1),1))</f>
        <v/>
      </c>
      <c r="R147" s="14" t="str">
        <f aca="false">IF(OR(C147="",H147="",I147=""),"",ROUND(ABS(H147-I147)*P147,1))</f>
        <v/>
      </c>
      <c r="S147" s="15" t="str">
        <f aca="false">IF(OR(R147="",G147="",K147=""),"",R147*K147*G147)</f>
        <v/>
      </c>
      <c r="T147" s="15" t="str">
        <f aca="false">IF(OR(Q147="",G147="",K147=""),"",Q147*K147*G147)</f>
        <v/>
      </c>
      <c r="U147" s="15" t="str">
        <f aca="false">IF(T147="","",T147+N(L147)-N(M147))</f>
        <v/>
      </c>
      <c r="V147" s="16" t="str">
        <f aca="false">IF(OR(U147="",N(S147)=0),"",U147/S147)</f>
        <v/>
      </c>
      <c r="W147" s="13" t="str">
        <f aca="false">IF(U147="","",COUNT($U$7:U147))</f>
        <v/>
      </c>
      <c r="X147" s="17" t="str">
        <f aca="false">IF(U147="","",DATE(YEAR(IF(B147="",A147,B147)),MONTH(IF(B147="",A147,B147)),1))</f>
        <v/>
      </c>
      <c r="Y147" s="15" t="str">
        <f aca="false">IF(U147="","",N($C$3)+SUM($U$7:U147))</f>
        <v/>
      </c>
      <c r="Z147" s="15" t="str">
        <f aca="false">IF(Y147="","",Y147-MAX(N($C$3),MAX($Y$7:Y147)))</f>
        <v/>
      </c>
      <c r="AA147" s="13" t="str">
        <f aca="false">IF(U147="","",IF(U147&gt;0,"Win",IF(U147&lt;0,"Loss","Scratch")))</f>
        <v/>
      </c>
      <c r="AB147" s="18" t="e">
        <f aca="false">IF(W147="",NA(),W147)</f>
        <v>#N/A</v>
      </c>
      <c r="AC147" s="19" t="e">
        <f aca="false">IF(W147="",NA(),Y147)</f>
        <v>#N/A</v>
      </c>
    </row>
    <row r="148" customFormat="false" ht="15" hidden="false" customHeight="false" outlineLevel="0" collapsed="false">
      <c r="A148" s="10"/>
      <c r="B148" s="10"/>
      <c r="C148" s="24"/>
      <c r="D148" s="24"/>
      <c r="E148" s="24"/>
      <c r="F148" s="24"/>
      <c r="G148" s="11"/>
      <c r="H148" s="12"/>
      <c r="I148" s="12"/>
      <c r="J148" s="12"/>
      <c r="K148" s="5"/>
      <c r="L148" s="5"/>
      <c r="M148" s="5"/>
      <c r="N148" s="24"/>
      <c r="O148" s="7"/>
      <c r="P148" s="13" t="str">
        <f aca="false">IF(C148="","",IF(ISNUMBER(SEARCH("JPY",C148)),100,10000))</f>
        <v/>
      </c>
      <c r="Q148" s="14" t="str">
        <f aca="false">IF(OR(C148="",H148="",J148=""),"",ROUND((J148-H148)*P148*IF(D148="Short",-1,1),1))</f>
        <v/>
      </c>
      <c r="R148" s="14" t="str">
        <f aca="false">IF(OR(C148="",H148="",I148=""),"",ROUND(ABS(H148-I148)*P148,1))</f>
        <v/>
      </c>
      <c r="S148" s="15" t="str">
        <f aca="false">IF(OR(R148="",G148="",K148=""),"",R148*K148*G148)</f>
        <v/>
      </c>
      <c r="T148" s="15" t="str">
        <f aca="false">IF(OR(Q148="",G148="",K148=""),"",Q148*K148*G148)</f>
        <v/>
      </c>
      <c r="U148" s="15" t="str">
        <f aca="false">IF(T148="","",T148+N(L148)-N(M148))</f>
        <v/>
      </c>
      <c r="V148" s="16" t="str">
        <f aca="false">IF(OR(U148="",N(S148)=0),"",U148/S148)</f>
        <v/>
      </c>
      <c r="W148" s="13" t="str">
        <f aca="false">IF(U148="","",COUNT($U$7:U148))</f>
        <v/>
      </c>
      <c r="X148" s="17" t="str">
        <f aca="false">IF(U148="","",DATE(YEAR(IF(B148="",A148,B148)),MONTH(IF(B148="",A148,B148)),1))</f>
        <v/>
      </c>
      <c r="Y148" s="15" t="str">
        <f aca="false">IF(U148="","",N($C$3)+SUM($U$7:U148))</f>
        <v/>
      </c>
      <c r="Z148" s="15" t="str">
        <f aca="false">IF(Y148="","",Y148-MAX(N($C$3),MAX($Y$7:Y148)))</f>
        <v/>
      </c>
      <c r="AA148" s="13" t="str">
        <f aca="false">IF(U148="","",IF(U148&gt;0,"Win",IF(U148&lt;0,"Loss","Scratch")))</f>
        <v/>
      </c>
      <c r="AB148" s="18" t="e">
        <f aca="false">IF(W148="",NA(),W148)</f>
        <v>#N/A</v>
      </c>
      <c r="AC148" s="19" t="e">
        <f aca="false">IF(W148="",NA(),Y148)</f>
        <v>#N/A</v>
      </c>
    </row>
    <row r="149" customFormat="false" ht="15" hidden="false" customHeight="false" outlineLevel="0" collapsed="false">
      <c r="A149" s="10"/>
      <c r="B149" s="10"/>
      <c r="C149" s="24"/>
      <c r="D149" s="24"/>
      <c r="E149" s="24"/>
      <c r="F149" s="24"/>
      <c r="G149" s="11"/>
      <c r="H149" s="12"/>
      <c r="I149" s="12"/>
      <c r="J149" s="12"/>
      <c r="K149" s="5"/>
      <c r="L149" s="5"/>
      <c r="M149" s="5"/>
      <c r="N149" s="24"/>
      <c r="O149" s="7"/>
      <c r="P149" s="13" t="str">
        <f aca="false">IF(C149="","",IF(ISNUMBER(SEARCH("JPY",C149)),100,10000))</f>
        <v/>
      </c>
      <c r="Q149" s="14" t="str">
        <f aca="false">IF(OR(C149="",H149="",J149=""),"",ROUND((J149-H149)*P149*IF(D149="Short",-1,1),1))</f>
        <v/>
      </c>
      <c r="R149" s="14" t="str">
        <f aca="false">IF(OR(C149="",H149="",I149=""),"",ROUND(ABS(H149-I149)*P149,1))</f>
        <v/>
      </c>
      <c r="S149" s="15" t="str">
        <f aca="false">IF(OR(R149="",G149="",K149=""),"",R149*K149*G149)</f>
        <v/>
      </c>
      <c r="T149" s="15" t="str">
        <f aca="false">IF(OR(Q149="",G149="",K149=""),"",Q149*K149*G149)</f>
        <v/>
      </c>
      <c r="U149" s="15" t="str">
        <f aca="false">IF(T149="","",T149+N(L149)-N(M149))</f>
        <v/>
      </c>
      <c r="V149" s="16" t="str">
        <f aca="false">IF(OR(U149="",N(S149)=0),"",U149/S149)</f>
        <v/>
      </c>
      <c r="W149" s="13" t="str">
        <f aca="false">IF(U149="","",COUNT($U$7:U149))</f>
        <v/>
      </c>
      <c r="X149" s="17" t="str">
        <f aca="false">IF(U149="","",DATE(YEAR(IF(B149="",A149,B149)),MONTH(IF(B149="",A149,B149)),1))</f>
        <v/>
      </c>
      <c r="Y149" s="15" t="str">
        <f aca="false">IF(U149="","",N($C$3)+SUM($U$7:U149))</f>
        <v/>
      </c>
      <c r="Z149" s="15" t="str">
        <f aca="false">IF(Y149="","",Y149-MAX(N($C$3),MAX($Y$7:Y149)))</f>
        <v/>
      </c>
      <c r="AA149" s="13" t="str">
        <f aca="false">IF(U149="","",IF(U149&gt;0,"Win",IF(U149&lt;0,"Loss","Scratch")))</f>
        <v/>
      </c>
      <c r="AB149" s="18" t="e">
        <f aca="false">IF(W149="",NA(),W149)</f>
        <v>#N/A</v>
      </c>
      <c r="AC149" s="19" t="e">
        <f aca="false">IF(W149="",NA(),Y149)</f>
        <v>#N/A</v>
      </c>
    </row>
    <row r="150" customFormat="false" ht="15" hidden="false" customHeight="false" outlineLevel="0" collapsed="false">
      <c r="A150" s="10"/>
      <c r="B150" s="10"/>
      <c r="C150" s="24"/>
      <c r="D150" s="24"/>
      <c r="E150" s="24"/>
      <c r="F150" s="24"/>
      <c r="G150" s="11"/>
      <c r="H150" s="12"/>
      <c r="I150" s="12"/>
      <c r="J150" s="12"/>
      <c r="K150" s="5"/>
      <c r="L150" s="5"/>
      <c r="M150" s="5"/>
      <c r="N150" s="24"/>
      <c r="O150" s="7"/>
      <c r="P150" s="13" t="str">
        <f aca="false">IF(C150="","",IF(ISNUMBER(SEARCH("JPY",C150)),100,10000))</f>
        <v/>
      </c>
      <c r="Q150" s="14" t="str">
        <f aca="false">IF(OR(C150="",H150="",J150=""),"",ROUND((J150-H150)*P150*IF(D150="Short",-1,1),1))</f>
        <v/>
      </c>
      <c r="R150" s="14" t="str">
        <f aca="false">IF(OR(C150="",H150="",I150=""),"",ROUND(ABS(H150-I150)*P150,1))</f>
        <v/>
      </c>
      <c r="S150" s="15" t="str">
        <f aca="false">IF(OR(R150="",G150="",K150=""),"",R150*K150*G150)</f>
        <v/>
      </c>
      <c r="T150" s="15" t="str">
        <f aca="false">IF(OR(Q150="",G150="",K150=""),"",Q150*K150*G150)</f>
        <v/>
      </c>
      <c r="U150" s="15" t="str">
        <f aca="false">IF(T150="","",T150+N(L150)-N(M150))</f>
        <v/>
      </c>
      <c r="V150" s="16" t="str">
        <f aca="false">IF(OR(U150="",N(S150)=0),"",U150/S150)</f>
        <v/>
      </c>
      <c r="W150" s="13" t="str">
        <f aca="false">IF(U150="","",COUNT($U$7:U150))</f>
        <v/>
      </c>
      <c r="X150" s="17" t="str">
        <f aca="false">IF(U150="","",DATE(YEAR(IF(B150="",A150,B150)),MONTH(IF(B150="",A150,B150)),1))</f>
        <v/>
      </c>
      <c r="Y150" s="15" t="str">
        <f aca="false">IF(U150="","",N($C$3)+SUM($U$7:U150))</f>
        <v/>
      </c>
      <c r="Z150" s="15" t="str">
        <f aca="false">IF(Y150="","",Y150-MAX(N($C$3),MAX($Y$7:Y150)))</f>
        <v/>
      </c>
      <c r="AA150" s="13" t="str">
        <f aca="false">IF(U150="","",IF(U150&gt;0,"Win",IF(U150&lt;0,"Loss","Scratch")))</f>
        <v/>
      </c>
      <c r="AB150" s="18" t="e">
        <f aca="false">IF(W150="",NA(),W150)</f>
        <v>#N/A</v>
      </c>
      <c r="AC150" s="19" t="e">
        <f aca="false">IF(W150="",NA(),Y150)</f>
        <v>#N/A</v>
      </c>
    </row>
    <row r="151" customFormat="false" ht="15" hidden="false" customHeight="false" outlineLevel="0" collapsed="false">
      <c r="A151" s="10"/>
      <c r="B151" s="10"/>
      <c r="C151" s="24"/>
      <c r="D151" s="24"/>
      <c r="E151" s="24"/>
      <c r="F151" s="24"/>
      <c r="G151" s="11"/>
      <c r="H151" s="12"/>
      <c r="I151" s="12"/>
      <c r="J151" s="12"/>
      <c r="K151" s="5"/>
      <c r="L151" s="5"/>
      <c r="M151" s="5"/>
      <c r="N151" s="24"/>
      <c r="O151" s="7"/>
      <c r="P151" s="13" t="str">
        <f aca="false">IF(C151="","",IF(ISNUMBER(SEARCH("JPY",C151)),100,10000))</f>
        <v/>
      </c>
      <c r="Q151" s="14" t="str">
        <f aca="false">IF(OR(C151="",H151="",J151=""),"",ROUND((J151-H151)*P151*IF(D151="Short",-1,1),1))</f>
        <v/>
      </c>
      <c r="R151" s="14" t="str">
        <f aca="false">IF(OR(C151="",H151="",I151=""),"",ROUND(ABS(H151-I151)*P151,1))</f>
        <v/>
      </c>
      <c r="S151" s="15" t="str">
        <f aca="false">IF(OR(R151="",G151="",K151=""),"",R151*K151*G151)</f>
        <v/>
      </c>
      <c r="T151" s="15" t="str">
        <f aca="false">IF(OR(Q151="",G151="",K151=""),"",Q151*K151*G151)</f>
        <v/>
      </c>
      <c r="U151" s="15" t="str">
        <f aca="false">IF(T151="","",T151+N(L151)-N(M151))</f>
        <v/>
      </c>
      <c r="V151" s="16" t="str">
        <f aca="false">IF(OR(U151="",N(S151)=0),"",U151/S151)</f>
        <v/>
      </c>
      <c r="W151" s="13" t="str">
        <f aca="false">IF(U151="","",COUNT($U$7:U151))</f>
        <v/>
      </c>
      <c r="X151" s="17" t="str">
        <f aca="false">IF(U151="","",DATE(YEAR(IF(B151="",A151,B151)),MONTH(IF(B151="",A151,B151)),1))</f>
        <v/>
      </c>
      <c r="Y151" s="15" t="str">
        <f aca="false">IF(U151="","",N($C$3)+SUM($U$7:U151))</f>
        <v/>
      </c>
      <c r="Z151" s="15" t="str">
        <f aca="false">IF(Y151="","",Y151-MAX(N($C$3),MAX($Y$7:Y151)))</f>
        <v/>
      </c>
      <c r="AA151" s="13" t="str">
        <f aca="false">IF(U151="","",IF(U151&gt;0,"Win",IF(U151&lt;0,"Loss","Scratch")))</f>
        <v/>
      </c>
      <c r="AB151" s="18" t="e">
        <f aca="false">IF(W151="",NA(),W151)</f>
        <v>#N/A</v>
      </c>
      <c r="AC151" s="19" t="e">
        <f aca="false">IF(W151="",NA(),Y151)</f>
        <v>#N/A</v>
      </c>
    </row>
    <row r="152" customFormat="false" ht="15" hidden="false" customHeight="false" outlineLevel="0" collapsed="false">
      <c r="A152" s="10"/>
      <c r="B152" s="10"/>
      <c r="C152" s="24"/>
      <c r="D152" s="24"/>
      <c r="E152" s="24"/>
      <c r="F152" s="24"/>
      <c r="G152" s="11"/>
      <c r="H152" s="12"/>
      <c r="I152" s="12"/>
      <c r="J152" s="12"/>
      <c r="K152" s="5"/>
      <c r="L152" s="5"/>
      <c r="M152" s="5"/>
      <c r="N152" s="24"/>
      <c r="O152" s="7"/>
      <c r="P152" s="13" t="str">
        <f aca="false">IF(C152="","",IF(ISNUMBER(SEARCH("JPY",C152)),100,10000))</f>
        <v/>
      </c>
      <c r="Q152" s="14" t="str">
        <f aca="false">IF(OR(C152="",H152="",J152=""),"",ROUND((J152-H152)*P152*IF(D152="Short",-1,1),1))</f>
        <v/>
      </c>
      <c r="R152" s="14" t="str">
        <f aca="false">IF(OR(C152="",H152="",I152=""),"",ROUND(ABS(H152-I152)*P152,1))</f>
        <v/>
      </c>
      <c r="S152" s="15" t="str">
        <f aca="false">IF(OR(R152="",G152="",K152=""),"",R152*K152*G152)</f>
        <v/>
      </c>
      <c r="T152" s="15" t="str">
        <f aca="false">IF(OR(Q152="",G152="",K152=""),"",Q152*K152*G152)</f>
        <v/>
      </c>
      <c r="U152" s="15" t="str">
        <f aca="false">IF(T152="","",T152+N(L152)-N(M152))</f>
        <v/>
      </c>
      <c r="V152" s="16" t="str">
        <f aca="false">IF(OR(U152="",N(S152)=0),"",U152/S152)</f>
        <v/>
      </c>
      <c r="W152" s="13" t="str">
        <f aca="false">IF(U152="","",COUNT($U$7:U152))</f>
        <v/>
      </c>
      <c r="X152" s="17" t="str">
        <f aca="false">IF(U152="","",DATE(YEAR(IF(B152="",A152,B152)),MONTH(IF(B152="",A152,B152)),1))</f>
        <v/>
      </c>
      <c r="Y152" s="15" t="str">
        <f aca="false">IF(U152="","",N($C$3)+SUM($U$7:U152))</f>
        <v/>
      </c>
      <c r="Z152" s="15" t="str">
        <f aca="false">IF(Y152="","",Y152-MAX(N($C$3),MAX($Y$7:Y152)))</f>
        <v/>
      </c>
      <c r="AA152" s="13" t="str">
        <f aca="false">IF(U152="","",IF(U152&gt;0,"Win",IF(U152&lt;0,"Loss","Scratch")))</f>
        <v/>
      </c>
      <c r="AB152" s="18" t="e">
        <f aca="false">IF(W152="",NA(),W152)</f>
        <v>#N/A</v>
      </c>
      <c r="AC152" s="19" t="e">
        <f aca="false">IF(W152="",NA(),Y152)</f>
        <v>#N/A</v>
      </c>
    </row>
    <row r="153" customFormat="false" ht="15" hidden="false" customHeight="false" outlineLevel="0" collapsed="false">
      <c r="A153" s="10"/>
      <c r="B153" s="10"/>
      <c r="C153" s="24"/>
      <c r="D153" s="24"/>
      <c r="E153" s="24"/>
      <c r="F153" s="24"/>
      <c r="G153" s="11"/>
      <c r="H153" s="12"/>
      <c r="I153" s="12"/>
      <c r="J153" s="12"/>
      <c r="K153" s="5"/>
      <c r="L153" s="5"/>
      <c r="M153" s="5"/>
      <c r="N153" s="24"/>
      <c r="O153" s="7"/>
      <c r="P153" s="13" t="str">
        <f aca="false">IF(C153="","",IF(ISNUMBER(SEARCH("JPY",C153)),100,10000))</f>
        <v/>
      </c>
      <c r="Q153" s="14" t="str">
        <f aca="false">IF(OR(C153="",H153="",J153=""),"",ROUND((J153-H153)*P153*IF(D153="Short",-1,1),1))</f>
        <v/>
      </c>
      <c r="R153" s="14" t="str">
        <f aca="false">IF(OR(C153="",H153="",I153=""),"",ROUND(ABS(H153-I153)*P153,1))</f>
        <v/>
      </c>
      <c r="S153" s="15" t="str">
        <f aca="false">IF(OR(R153="",G153="",K153=""),"",R153*K153*G153)</f>
        <v/>
      </c>
      <c r="T153" s="15" t="str">
        <f aca="false">IF(OR(Q153="",G153="",K153=""),"",Q153*K153*G153)</f>
        <v/>
      </c>
      <c r="U153" s="15" t="str">
        <f aca="false">IF(T153="","",T153+N(L153)-N(M153))</f>
        <v/>
      </c>
      <c r="V153" s="16" t="str">
        <f aca="false">IF(OR(U153="",N(S153)=0),"",U153/S153)</f>
        <v/>
      </c>
      <c r="W153" s="13" t="str">
        <f aca="false">IF(U153="","",COUNT($U$7:U153))</f>
        <v/>
      </c>
      <c r="X153" s="17" t="str">
        <f aca="false">IF(U153="","",DATE(YEAR(IF(B153="",A153,B153)),MONTH(IF(B153="",A153,B153)),1))</f>
        <v/>
      </c>
      <c r="Y153" s="15" t="str">
        <f aca="false">IF(U153="","",N($C$3)+SUM($U$7:U153))</f>
        <v/>
      </c>
      <c r="Z153" s="15" t="str">
        <f aca="false">IF(Y153="","",Y153-MAX(N($C$3),MAX($Y$7:Y153)))</f>
        <v/>
      </c>
      <c r="AA153" s="13" t="str">
        <f aca="false">IF(U153="","",IF(U153&gt;0,"Win",IF(U153&lt;0,"Loss","Scratch")))</f>
        <v/>
      </c>
      <c r="AB153" s="18" t="e">
        <f aca="false">IF(W153="",NA(),W153)</f>
        <v>#N/A</v>
      </c>
      <c r="AC153" s="19" t="e">
        <f aca="false">IF(W153="",NA(),Y153)</f>
        <v>#N/A</v>
      </c>
    </row>
    <row r="154" customFormat="false" ht="15" hidden="false" customHeight="false" outlineLevel="0" collapsed="false">
      <c r="A154" s="10"/>
      <c r="B154" s="10"/>
      <c r="C154" s="24"/>
      <c r="D154" s="24"/>
      <c r="E154" s="24"/>
      <c r="F154" s="24"/>
      <c r="G154" s="11"/>
      <c r="H154" s="12"/>
      <c r="I154" s="12"/>
      <c r="J154" s="12"/>
      <c r="K154" s="5"/>
      <c r="L154" s="5"/>
      <c r="M154" s="5"/>
      <c r="N154" s="24"/>
      <c r="O154" s="7"/>
      <c r="P154" s="13" t="str">
        <f aca="false">IF(C154="","",IF(ISNUMBER(SEARCH("JPY",C154)),100,10000))</f>
        <v/>
      </c>
      <c r="Q154" s="14" t="str">
        <f aca="false">IF(OR(C154="",H154="",J154=""),"",ROUND((J154-H154)*P154*IF(D154="Short",-1,1),1))</f>
        <v/>
      </c>
      <c r="R154" s="14" t="str">
        <f aca="false">IF(OR(C154="",H154="",I154=""),"",ROUND(ABS(H154-I154)*P154,1))</f>
        <v/>
      </c>
      <c r="S154" s="15" t="str">
        <f aca="false">IF(OR(R154="",G154="",K154=""),"",R154*K154*G154)</f>
        <v/>
      </c>
      <c r="T154" s="15" t="str">
        <f aca="false">IF(OR(Q154="",G154="",K154=""),"",Q154*K154*G154)</f>
        <v/>
      </c>
      <c r="U154" s="15" t="str">
        <f aca="false">IF(T154="","",T154+N(L154)-N(M154))</f>
        <v/>
      </c>
      <c r="V154" s="16" t="str">
        <f aca="false">IF(OR(U154="",N(S154)=0),"",U154/S154)</f>
        <v/>
      </c>
      <c r="W154" s="13" t="str">
        <f aca="false">IF(U154="","",COUNT($U$7:U154))</f>
        <v/>
      </c>
      <c r="X154" s="17" t="str">
        <f aca="false">IF(U154="","",DATE(YEAR(IF(B154="",A154,B154)),MONTH(IF(B154="",A154,B154)),1))</f>
        <v/>
      </c>
      <c r="Y154" s="15" t="str">
        <f aca="false">IF(U154="","",N($C$3)+SUM($U$7:U154))</f>
        <v/>
      </c>
      <c r="Z154" s="15" t="str">
        <f aca="false">IF(Y154="","",Y154-MAX(N($C$3),MAX($Y$7:Y154)))</f>
        <v/>
      </c>
      <c r="AA154" s="13" t="str">
        <f aca="false">IF(U154="","",IF(U154&gt;0,"Win",IF(U154&lt;0,"Loss","Scratch")))</f>
        <v/>
      </c>
      <c r="AB154" s="18" t="e">
        <f aca="false">IF(W154="",NA(),W154)</f>
        <v>#N/A</v>
      </c>
      <c r="AC154" s="19" t="e">
        <f aca="false">IF(W154="",NA(),Y154)</f>
        <v>#N/A</v>
      </c>
    </row>
    <row r="155" customFormat="false" ht="15" hidden="false" customHeight="false" outlineLevel="0" collapsed="false">
      <c r="A155" s="10"/>
      <c r="B155" s="10"/>
      <c r="C155" s="24"/>
      <c r="D155" s="24"/>
      <c r="E155" s="24"/>
      <c r="F155" s="24"/>
      <c r="G155" s="11"/>
      <c r="H155" s="12"/>
      <c r="I155" s="12"/>
      <c r="J155" s="12"/>
      <c r="K155" s="5"/>
      <c r="L155" s="5"/>
      <c r="M155" s="5"/>
      <c r="N155" s="24"/>
      <c r="O155" s="7"/>
      <c r="P155" s="13" t="str">
        <f aca="false">IF(C155="","",IF(ISNUMBER(SEARCH("JPY",C155)),100,10000))</f>
        <v/>
      </c>
      <c r="Q155" s="14" t="str">
        <f aca="false">IF(OR(C155="",H155="",J155=""),"",ROUND((J155-H155)*P155*IF(D155="Short",-1,1),1))</f>
        <v/>
      </c>
      <c r="R155" s="14" t="str">
        <f aca="false">IF(OR(C155="",H155="",I155=""),"",ROUND(ABS(H155-I155)*P155,1))</f>
        <v/>
      </c>
      <c r="S155" s="15" t="str">
        <f aca="false">IF(OR(R155="",G155="",K155=""),"",R155*K155*G155)</f>
        <v/>
      </c>
      <c r="T155" s="15" t="str">
        <f aca="false">IF(OR(Q155="",G155="",K155=""),"",Q155*K155*G155)</f>
        <v/>
      </c>
      <c r="U155" s="15" t="str">
        <f aca="false">IF(T155="","",T155+N(L155)-N(M155))</f>
        <v/>
      </c>
      <c r="V155" s="16" t="str">
        <f aca="false">IF(OR(U155="",N(S155)=0),"",U155/S155)</f>
        <v/>
      </c>
      <c r="W155" s="13" t="str">
        <f aca="false">IF(U155="","",COUNT($U$7:U155))</f>
        <v/>
      </c>
      <c r="X155" s="17" t="str">
        <f aca="false">IF(U155="","",DATE(YEAR(IF(B155="",A155,B155)),MONTH(IF(B155="",A155,B155)),1))</f>
        <v/>
      </c>
      <c r="Y155" s="15" t="str">
        <f aca="false">IF(U155="","",N($C$3)+SUM($U$7:U155))</f>
        <v/>
      </c>
      <c r="Z155" s="15" t="str">
        <f aca="false">IF(Y155="","",Y155-MAX(N($C$3),MAX($Y$7:Y155)))</f>
        <v/>
      </c>
      <c r="AA155" s="13" t="str">
        <f aca="false">IF(U155="","",IF(U155&gt;0,"Win",IF(U155&lt;0,"Loss","Scratch")))</f>
        <v/>
      </c>
      <c r="AB155" s="18" t="e">
        <f aca="false">IF(W155="",NA(),W155)</f>
        <v>#N/A</v>
      </c>
      <c r="AC155" s="19" t="e">
        <f aca="false">IF(W155="",NA(),Y155)</f>
        <v>#N/A</v>
      </c>
    </row>
    <row r="156" customFormat="false" ht="15" hidden="false" customHeight="false" outlineLevel="0" collapsed="false">
      <c r="A156" s="10"/>
      <c r="B156" s="10"/>
      <c r="C156" s="24"/>
      <c r="D156" s="24"/>
      <c r="E156" s="24"/>
      <c r="F156" s="24"/>
      <c r="G156" s="11"/>
      <c r="H156" s="12"/>
      <c r="I156" s="12"/>
      <c r="J156" s="12"/>
      <c r="K156" s="5"/>
      <c r="L156" s="5"/>
      <c r="M156" s="5"/>
      <c r="N156" s="24"/>
      <c r="O156" s="7"/>
      <c r="P156" s="13" t="str">
        <f aca="false">IF(C156="","",IF(ISNUMBER(SEARCH("JPY",C156)),100,10000))</f>
        <v/>
      </c>
      <c r="Q156" s="14" t="str">
        <f aca="false">IF(OR(C156="",H156="",J156=""),"",ROUND((J156-H156)*P156*IF(D156="Short",-1,1),1))</f>
        <v/>
      </c>
      <c r="R156" s="14" t="str">
        <f aca="false">IF(OR(C156="",H156="",I156=""),"",ROUND(ABS(H156-I156)*P156,1))</f>
        <v/>
      </c>
      <c r="S156" s="15" t="str">
        <f aca="false">IF(OR(R156="",G156="",K156=""),"",R156*K156*G156)</f>
        <v/>
      </c>
      <c r="T156" s="15" t="str">
        <f aca="false">IF(OR(Q156="",G156="",K156=""),"",Q156*K156*G156)</f>
        <v/>
      </c>
      <c r="U156" s="15" t="str">
        <f aca="false">IF(T156="","",T156+N(L156)-N(M156))</f>
        <v/>
      </c>
      <c r="V156" s="16" t="str">
        <f aca="false">IF(OR(U156="",N(S156)=0),"",U156/S156)</f>
        <v/>
      </c>
      <c r="W156" s="13" t="str">
        <f aca="false">IF(U156="","",COUNT($U$7:U156))</f>
        <v/>
      </c>
      <c r="X156" s="17" t="str">
        <f aca="false">IF(U156="","",DATE(YEAR(IF(B156="",A156,B156)),MONTH(IF(B156="",A156,B156)),1))</f>
        <v/>
      </c>
      <c r="Y156" s="15" t="str">
        <f aca="false">IF(U156="","",N($C$3)+SUM($U$7:U156))</f>
        <v/>
      </c>
      <c r="Z156" s="15" t="str">
        <f aca="false">IF(Y156="","",Y156-MAX(N($C$3),MAX($Y$7:Y156)))</f>
        <v/>
      </c>
      <c r="AA156" s="13" t="str">
        <f aca="false">IF(U156="","",IF(U156&gt;0,"Win",IF(U156&lt;0,"Loss","Scratch")))</f>
        <v/>
      </c>
      <c r="AB156" s="18" t="e">
        <f aca="false">IF(W156="",NA(),W156)</f>
        <v>#N/A</v>
      </c>
      <c r="AC156" s="19" t="e">
        <f aca="false">IF(W156="",NA(),Y156)</f>
        <v>#N/A</v>
      </c>
    </row>
    <row r="157" customFormat="false" ht="15" hidden="false" customHeight="false" outlineLevel="0" collapsed="false">
      <c r="A157" s="10"/>
      <c r="B157" s="10"/>
      <c r="C157" s="24"/>
      <c r="D157" s="24"/>
      <c r="E157" s="24"/>
      <c r="F157" s="24"/>
      <c r="G157" s="11"/>
      <c r="H157" s="12"/>
      <c r="I157" s="12"/>
      <c r="J157" s="12"/>
      <c r="K157" s="5"/>
      <c r="L157" s="5"/>
      <c r="M157" s="5"/>
      <c r="N157" s="24"/>
      <c r="O157" s="7"/>
      <c r="P157" s="13" t="str">
        <f aca="false">IF(C157="","",IF(ISNUMBER(SEARCH("JPY",C157)),100,10000))</f>
        <v/>
      </c>
      <c r="Q157" s="14" t="str">
        <f aca="false">IF(OR(C157="",H157="",J157=""),"",ROUND((J157-H157)*P157*IF(D157="Short",-1,1),1))</f>
        <v/>
      </c>
      <c r="R157" s="14" t="str">
        <f aca="false">IF(OR(C157="",H157="",I157=""),"",ROUND(ABS(H157-I157)*P157,1))</f>
        <v/>
      </c>
      <c r="S157" s="15" t="str">
        <f aca="false">IF(OR(R157="",G157="",K157=""),"",R157*K157*G157)</f>
        <v/>
      </c>
      <c r="T157" s="15" t="str">
        <f aca="false">IF(OR(Q157="",G157="",K157=""),"",Q157*K157*G157)</f>
        <v/>
      </c>
      <c r="U157" s="15" t="str">
        <f aca="false">IF(T157="","",T157+N(L157)-N(M157))</f>
        <v/>
      </c>
      <c r="V157" s="16" t="str">
        <f aca="false">IF(OR(U157="",N(S157)=0),"",U157/S157)</f>
        <v/>
      </c>
      <c r="W157" s="13" t="str">
        <f aca="false">IF(U157="","",COUNT($U$7:U157))</f>
        <v/>
      </c>
      <c r="X157" s="17" t="str">
        <f aca="false">IF(U157="","",DATE(YEAR(IF(B157="",A157,B157)),MONTH(IF(B157="",A157,B157)),1))</f>
        <v/>
      </c>
      <c r="Y157" s="15" t="str">
        <f aca="false">IF(U157="","",N($C$3)+SUM($U$7:U157))</f>
        <v/>
      </c>
      <c r="Z157" s="15" t="str">
        <f aca="false">IF(Y157="","",Y157-MAX(N($C$3),MAX($Y$7:Y157)))</f>
        <v/>
      </c>
      <c r="AA157" s="13" t="str">
        <f aca="false">IF(U157="","",IF(U157&gt;0,"Win",IF(U157&lt;0,"Loss","Scratch")))</f>
        <v/>
      </c>
      <c r="AB157" s="18" t="e">
        <f aca="false">IF(W157="",NA(),W157)</f>
        <v>#N/A</v>
      </c>
      <c r="AC157" s="19" t="e">
        <f aca="false">IF(W157="",NA(),Y157)</f>
        <v>#N/A</v>
      </c>
    </row>
    <row r="158" customFormat="false" ht="15" hidden="false" customHeight="false" outlineLevel="0" collapsed="false">
      <c r="A158" s="10"/>
      <c r="B158" s="10"/>
      <c r="C158" s="24"/>
      <c r="D158" s="24"/>
      <c r="E158" s="24"/>
      <c r="F158" s="24"/>
      <c r="G158" s="11"/>
      <c r="H158" s="12"/>
      <c r="I158" s="12"/>
      <c r="J158" s="12"/>
      <c r="K158" s="5"/>
      <c r="L158" s="5"/>
      <c r="M158" s="5"/>
      <c r="N158" s="24"/>
      <c r="O158" s="7"/>
      <c r="P158" s="13" t="str">
        <f aca="false">IF(C158="","",IF(ISNUMBER(SEARCH("JPY",C158)),100,10000))</f>
        <v/>
      </c>
      <c r="Q158" s="14" t="str">
        <f aca="false">IF(OR(C158="",H158="",J158=""),"",ROUND((J158-H158)*P158*IF(D158="Short",-1,1),1))</f>
        <v/>
      </c>
      <c r="R158" s="14" t="str">
        <f aca="false">IF(OR(C158="",H158="",I158=""),"",ROUND(ABS(H158-I158)*P158,1))</f>
        <v/>
      </c>
      <c r="S158" s="15" t="str">
        <f aca="false">IF(OR(R158="",G158="",K158=""),"",R158*K158*G158)</f>
        <v/>
      </c>
      <c r="T158" s="15" t="str">
        <f aca="false">IF(OR(Q158="",G158="",K158=""),"",Q158*K158*G158)</f>
        <v/>
      </c>
      <c r="U158" s="15" t="str">
        <f aca="false">IF(T158="","",T158+N(L158)-N(M158))</f>
        <v/>
      </c>
      <c r="V158" s="16" t="str">
        <f aca="false">IF(OR(U158="",N(S158)=0),"",U158/S158)</f>
        <v/>
      </c>
      <c r="W158" s="13" t="str">
        <f aca="false">IF(U158="","",COUNT($U$7:U158))</f>
        <v/>
      </c>
      <c r="X158" s="17" t="str">
        <f aca="false">IF(U158="","",DATE(YEAR(IF(B158="",A158,B158)),MONTH(IF(B158="",A158,B158)),1))</f>
        <v/>
      </c>
      <c r="Y158" s="15" t="str">
        <f aca="false">IF(U158="","",N($C$3)+SUM($U$7:U158))</f>
        <v/>
      </c>
      <c r="Z158" s="15" t="str">
        <f aca="false">IF(Y158="","",Y158-MAX(N($C$3),MAX($Y$7:Y158)))</f>
        <v/>
      </c>
      <c r="AA158" s="13" t="str">
        <f aca="false">IF(U158="","",IF(U158&gt;0,"Win",IF(U158&lt;0,"Loss","Scratch")))</f>
        <v/>
      </c>
      <c r="AB158" s="18" t="e">
        <f aca="false">IF(W158="",NA(),W158)</f>
        <v>#N/A</v>
      </c>
      <c r="AC158" s="19" t="e">
        <f aca="false">IF(W158="",NA(),Y158)</f>
        <v>#N/A</v>
      </c>
    </row>
    <row r="159" customFormat="false" ht="15" hidden="false" customHeight="false" outlineLevel="0" collapsed="false">
      <c r="A159" s="10"/>
      <c r="B159" s="10"/>
      <c r="C159" s="24"/>
      <c r="D159" s="24"/>
      <c r="E159" s="24"/>
      <c r="F159" s="24"/>
      <c r="G159" s="11"/>
      <c r="H159" s="12"/>
      <c r="I159" s="12"/>
      <c r="J159" s="12"/>
      <c r="K159" s="5"/>
      <c r="L159" s="5"/>
      <c r="M159" s="5"/>
      <c r="N159" s="24"/>
      <c r="O159" s="7"/>
      <c r="P159" s="13" t="str">
        <f aca="false">IF(C159="","",IF(ISNUMBER(SEARCH("JPY",C159)),100,10000))</f>
        <v/>
      </c>
      <c r="Q159" s="14" t="str">
        <f aca="false">IF(OR(C159="",H159="",J159=""),"",ROUND((J159-H159)*P159*IF(D159="Short",-1,1),1))</f>
        <v/>
      </c>
      <c r="R159" s="14" t="str">
        <f aca="false">IF(OR(C159="",H159="",I159=""),"",ROUND(ABS(H159-I159)*P159,1))</f>
        <v/>
      </c>
      <c r="S159" s="15" t="str">
        <f aca="false">IF(OR(R159="",G159="",K159=""),"",R159*K159*G159)</f>
        <v/>
      </c>
      <c r="T159" s="15" t="str">
        <f aca="false">IF(OR(Q159="",G159="",K159=""),"",Q159*K159*G159)</f>
        <v/>
      </c>
      <c r="U159" s="15" t="str">
        <f aca="false">IF(T159="","",T159+N(L159)-N(M159))</f>
        <v/>
      </c>
      <c r="V159" s="16" t="str">
        <f aca="false">IF(OR(U159="",N(S159)=0),"",U159/S159)</f>
        <v/>
      </c>
      <c r="W159" s="13" t="str">
        <f aca="false">IF(U159="","",COUNT($U$7:U159))</f>
        <v/>
      </c>
      <c r="X159" s="17" t="str">
        <f aca="false">IF(U159="","",DATE(YEAR(IF(B159="",A159,B159)),MONTH(IF(B159="",A159,B159)),1))</f>
        <v/>
      </c>
      <c r="Y159" s="15" t="str">
        <f aca="false">IF(U159="","",N($C$3)+SUM($U$7:U159))</f>
        <v/>
      </c>
      <c r="Z159" s="15" t="str">
        <f aca="false">IF(Y159="","",Y159-MAX(N($C$3),MAX($Y$7:Y159)))</f>
        <v/>
      </c>
      <c r="AA159" s="13" t="str">
        <f aca="false">IF(U159="","",IF(U159&gt;0,"Win",IF(U159&lt;0,"Loss","Scratch")))</f>
        <v/>
      </c>
      <c r="AB159" s="18" t="e">
        <f aca="false">IF(W159="",NA(),W159)</f>
        <v>#N/A</v>
      </c>
      <c r="AC159" s="19" t="e">
        <f aca="false">IF(W159="",NA(),Y159)</f>
        <v>#N/A</v>
      </c>
    </row>
    <row r="160" customFormat="false" ht="15" hidden="false" customHeight="false" outlineLevel="0" collapsed="false">
      <c r="A160" s="10"/>
      <c r="B160" s="10"/>
      <c r="C160" s="24"/>
      <c r="D160" s="24"/>
      <c r="E160" s="24"/>
      <c r="F160" s="24"/>
      <c r="G160" s="11"/>
      <c r="H160" s="12"/>
      <c r="I160" s="12"/>
      <c r="J160" s="12"/>
      <c r="K160" s="5"/>
      <c r="L160" s="5"/>
      <c r="M160" s="5"/>
      <c r="N160" s="24"/>
      <c r="O160" s="7"/>
      <c r="P160" s="13" t="str">
        <f aca="false">IF(C160="","",IF(ISNUMBER(SEARCH("JPY",C160)),100,10000))</f>
        <v/>
      </c>
      <c r="Q160" s="14" t="str">
        <f aca="false">IF(OR(C160="",H160="",J160=""),"",ROUND((J160-H160)*P160*IF(D160="Short",-1,1),1))</f>
        <v/>
      </c>
      <c r="R160" s="14" t="str">
        <f aca="false">IF(OR(C160="",H160="",I160=""),"",ROUND(ABS(H160-I160)*P160,1))</f>
        <v/>
      </c>
      <c r="S160" s="15" t="str">
        <f aca="false">IF(OR(R160="",G160="",K160=""),"",R160*K160*G160)</f>
        <v/>
      </c>
      <c r="T160" s="15" t="str">
        <f aca="false">IF(OR(Q160="",G160="",K160=""),"",Q160*K160*G160)</f>
        <v/>
      </c>
      <c r="U160" s="15" t="str">
        <f aca="false">IF(T160="","",T160+N(L160)-N(M160))</f>
        <v/>
      </c>
      <c r="V160" s="16" t="str">
        <f aca="false">IF(OR(U160="",N(S160)=0),"",U160/S160)</f>
        <v/>
      </c>
      <c r="W160" s="13" t="str">
        <f aca="false">IF(U160="","",COUNT($U$7:U160))</f>
        <v/>
      </c>
      <c r="X160" s="17" t="str">
        <f aca="false">IF(U160="","",DATE(YEAR(IF(B160="",A160,B160)),MONTH(IF(B160="",A160,B160)),1))</f>
        <v/>
      </c>
      <c r="Y160" s="15" t="str">
        <f aca="false">IF(U160="","",N($C$3)+SUM($U$7:U160))</f>
        <v/>
      </c>
      <c r="Z160" s="15" t="str">
        <f aca="false">IF(Y160="","",Y160-MAX(N($C$3),MAX($Y$7:Y160)))</f>
        <v/>
      </c>
      <c r="AA160" s="13" t="str">
        <f aca="false">IF(U160="","",IF(U160&gt;0,"Win",IF(U160&lt;0,"Loss","Scratch")))</f>
        <v/>
      </c>
      <c r="AB160" s="18" t="e">
        <f aca="false">IF(W160="",NA(),W160)</f>
        <v>#N/A</v>
      </c>
      <c r="AC160" s="19" t="e">
        <f aca="false">IF(W160="",NA(),Y160)</f>
        <v>#N/A</v>
      </c>
    </row>
    <row r="161" customFormat="false" ht="15" hidden="false" customHeight="false" outlineLevel="0" collapsed="false">
      <c r="A161" s="10"/>
      <c r="B161" s="10"/>
      <c r="C161" s="24"/>
      <c r="D161" s="24"/>
      <c r="E161" s="24"/>
      <c r="F161" s="24"/>
      <c r="G161" s="11"/>
      <c r="H161" s="12"/>
      <c r="I161" s="12"/>
      <c r="J161" s="12"/>
      <c r="K161" s="5"/>
      <c r="L161" s="5"/>
      <c r="M161" s="5"/>
      <c r="N161" s="24"/>
      <c r="O161" s="7"/>
      <c r="P161" s="13" t="str">
        <f aca="false">IF(C161="","",IF(ISNUMBER(SEARCH("JPY",C161)),100,10000))</f>
        <v/>
      </c>
      <c r="Q161" s="14" t="str">
        <f aca="false">IF(OR(C161="",H161="",J161=""),"",ROUND((J161-H161)*P161*IF(D161="Short",-1,1),1))</f>
        <v/>
      </c>
      <c r="R161" s="14" t="str">
        <f aca="false">IF(OR(C161="",H161="",I161=""),"",ROUND(ABS(H161-I161)*P161,1))</f>
        <v/>
      </c>
      <c r="S161" s="15" t="str">
        <f aca="false">IF(OR(R161="",G161="",K161=""),"",R161*K161*G161)</f>
        <v/>
      </c>
      <c r="T161" s="15" t="str">
        <f aca="false">IF(OR(Q161="",G161="",K161=""),"",Q161*K161*G161)</f>
        <v/>
      </c>
      <c r="U161" s="15" t="str">
        <f aca="false">IF(T161="","",T161+N(L161)-N(M161))</f>
        <v/>
      </c>
      <c r="V161" s="16" t="str">
        <f aca="false">IF(OR(U161="",N(S161)=0),"",U161/S161)</f>
        <v/>
      </c>
      <c r="W161" s="13" t="str">
        <f aca="false">IF(U161="","",COUNT($U$7:U161))</f>
        <v/>
      </c>
      <c r="X161" s="17" t="str">
        <f aca="false">IF(U161="","",DATE(YEAR(IF(B161="",A161,B161)),MONTH(IF(B161="",A161,B161)),1))</f>
        <v/>
      </c>
      <c r="Y161" s="15" t="str">
        <f aca="false">IF(U161="","",N($C$3)+SUM($U$7:U161))</f>
        <v/>
      </c>
      <c r="Z161" s="15" t="str">
        <f aca="false">IF(Y161="","",Y161-MAX(N($C$3),MAX($Y$7:Y161)))</f>
        <v/>
      </c>
      <c r="AA161" s="13" t="str">
        <f aca="false">IF(U161="","",IF(U161&gt;0,"Win",IF(U161&lt;0,"Loss","Scratch")))</f>
        <v/>
      </c>
      <c r="AB161" s="18" t="e">
        <f aca="false">IF(W161="",NA(),W161)</f>
        <v>#N/A</v>
      </c>
      <c r="AC161" s="19" t="e">
        <f aca="false">IF(W161="",NA(),Y161)</f>
        <v>#N/A</v>
      </c>
    </row>
    <row r="162" customFormat="false" ht="15" hidden="false" customHeight="false" outlineLevel="0" collapsed="false">
      <c r="A162" s="10"/>
      <c r="B162" s="10"/>
      <c r="C162" s="24"/>
      <c r="D162" s="24"/>
      <c r="E162" s="24"/>
      <c r="F162" s="24"/>
      <c r="G162" s="11"/>
      <c r="H162" s="12"/>
      <c r="I162" s="12"/>
      <c r="J162" s="12"/>
      <c r="K162" s="5"/>
      <c r="L162" s="5"/>
      <c r="M162" s="5"/>
      <c r="N162" s="24"/>
      <c r="O162" s="7"/>
      <c r="P162" s="13" t="str">
        <f aca="false">IF(C162="","",IF(ISNUMBER(SEARCH("JPY",C162)),100,10000))</f>
        <v/>
      </c>
      <c r="Q162" s="14" t="str">
        <f aca="false">IF(OR(C162="",H162="",J162=""),"",ROUND((J162-H162)*P162*IF(D162="Short",-1,1),1))</f>
        <v/>
      </c>
      <c r="R162" s="14" t="str">
        <f aca="false">IF(OR(C162="",H162="",I162=""),"",ROUND(ABS(H162-I162)*P162,1))</f>
        <v/>
      </c>
      <c r="S162" s="15" t="str">
        <f aca="false">IF(OR(R162="",G162="",K162=""),"",R162*K162*G162)</f>
        <v/>
      </c>
      <c r="T162" s="15" t="str">
        <f aca="false">IF(OR(Q162="",G162="",K162=""),"",Q162*K162*G162)</f>
        <v/>
      </c>
      <c r="U162" s="15" t="str">
        <f aca="false">IF(T162="","",T162+N(L162)-N(M162))</f>
        <v/>
      </c>
      <c r="V162" s="16" t="str">
        <f aca="false">IF(OR(U162="",N(S162)=0),"",U162/S162)</f>
        <v/>
      </c>
      <c r="W162" s="13" t="str">
        <f aca="false">IF(U162="","",COUNT($U$7:U162))</f>
        <v/>
      </c>
      <c r="X162" s="17" t="str">
        <f aca="false">IF(U162="","",DATE(YEAR(IF(B162="",A162,B162)),MONTH(IF(B162="",A162,B162)),1))</f>
        <v/>
      </c>
      <c r="Y162" s="15" t="str">
        <f aca="false">IF(U162="","",N($C$3)+SUM($U$7:U162))</f>
        <v/>
      </c>
      <c r="Z162" s="15" t="str">
        <f aca="false">IF(Y162="","",Y162-MAX(N($C$3),MAX($Y$7:Y162)))</f>
        <v/>
      </c>
      <c r="AA162" s="13" t="str">
        <f aca="false">IF(U162="","",IF(U162&gt;0,"Win",IF(U162&lt;0,"Loss","Scratch")))</f>
        <v/>
      </c>
      <c r="AB162" s="18" t="e">
        <f aca="false">IF(W162="",NA(),W162)</f>
        <v>#N/A</v>
      </c>
      <c r="AC162" s="19" t="e">
        <f aca="false">IF(W162="",NA(),Y162)</f>
        <v>#N/A</v>
      </c>
    </row>
    <row r="163" customFormat="false" ht="15" hidden="false" customHeight="false" outlineLevel="0" collapsed="false">
      <c r="A163" s="10"/>
      <c r="B163" s="10"/>
      <c r="C163" s="24"/>
      <c r="D163" s="24"/>
      <c r="E163" s="24"/>
      <c r="F163" s="24"/>
      <c r="G163" s="11"/>
      <c r="H163" s="12"/>
      <c r="I163" s="12"/>
      <c r="J163" s="12"/>
      <c r="K163" s="5"/>
      <c r="L163" s="5"/>
      <c r="M163" s="5"/>
      <c r="N163" s="24"/>
      <c r="O163" s="7"/>
      <c r="P163" s="13" t="str">
        <f aca="false">IF(C163="","",IF(ISNUMBER(SEARCH("JPY",C163)),100,10000))</f>
        <v/>
      </c>
      <c r="Q163" s="14" t="str">
        <f aca="false">IF(OR(C163="",H163="",J163=""),"",ROUND((J163-H163)*P163*IF(D163="Short",-1,1),1))</f>
        <v/>
      </c>
      <c r="R163" s="14" t="str">
        <f aca="false">IF(OR(C163="",H163="",I163=""),"",ROUND(ABS(H163-I163)*P163,1))</f>
        <v/>
      </c>
      <c r="S163" s="15" t="str">
        <f aca="false">IF(OR(R163="",G163="",K163=""),"",R163*K163*G163)</f>
        <v/>
      </c>
      <c r="T163" s="15" t="str">
        <f aca="false">IF(OR(Q163="",G163="",K163=""),"",Q163*K163*G163)</f>
        <v/>
      </c>
      <c r="U163" s="15" t="str">
        <f aca="false">IF(T163="","",T163+N(L163)-N(M163))</f>
        <v/>
      </c>
      <c r="V163" s="16" t="str">
        <f aca="false">IF(OR(U163="",N(S163)=0),"",U163/S163)</f>
        <v/>
      </c>
      <c r="W163" s="13" t="str">
        <f aca="false">IF(U163="","",COUNT($U$7:U163))</f>
        <v/>
      </c>
      <c r="X163" s="17" t="str">
        <f aca="false">IF(U163="","",DATE(YEAR(IF(B163="",A163,B163)),MONTH(IF(B163="",A163,B163)),1))</f>
        <v/>
      </c>
      <c r="Y163" s="15" t="str">
        <f aca="false">IF(U163="","",N($C$3)+SUM($U$7:U163))</f>
        <v/>
      </c>
      <c r="Z163" s="15" t="str">
        <f aca="false">IF(Y163="","",Y163-MAX(N($C$3),MAX($Y$7:Y163)))</f>
        <v/>
      </c>
      <c r="AA163" s="13" t="str">
        <f aca="false">IF(U163="","",IF(U163&gt;0,"Win",IF(U163&lt;0,"Loss","Scratch")))</f>
        <v/>
      </c>
      <c r="AB163" s="18" t="e">
        <f aca="false">IF(W163="",NA(),W163)</f>
        <v>#N/A</v>
      </c>
      <c r="AC163" s="19" t="e">
        <f aca="false">IF(W163="",NA(),Y163)</f>
        <v>#N/A</v>
      </c>
    </row>
    <row r="164" customFormat="false" ht="15" hidden="false" customHeight="false" outlineLevel="0" collapsed="false">
      <c r="A164" s="10"/>
      <c r="B164" s="10"/>
      <c r="C164" s="24"/>
      <c r="D164" s="24"/>
      <c r="E164" s="24"/>
      <c r="F164" s="24"/>
      <c r="G164" s="11"/>
      <c r="H164" s="12"/>
      <c r="I164" s="12"/>
      <c r="J164" s="12"/>
      <c r="K164" s="5"/>
      <c r="L164" s="5"/>
      <c r="M164" s="5"/>
      <c r="N164" s="24"/>
      <c r="O164" s="7"/>
      <c r="P164" s="13" t="str">
        <f aca="false">IF(C164="","",IF(ISNUMBER(SEARCH("JPY",C164)),100,10000))</f>
        <v/>
      </c>
      <c r="Q164" s="14" t="str">
        <f aca="false">IF(OR(C164="",H164="",J164=""),"",ROUND((J164-H164)*P164*IF(D164="Short",-1,1),1))</f>
        <v/>
      </c>
      <c r="R164" s="14" t="str">
        <f aca="false">IF(OR(C164="",H164="",I164=""),"",ROUND(ABS(H164-I164)*P164,1))</f>
        <v/>
      </c>
      <c r="S164" s="15" t="str">
        <f aca="false">IF(OR(R164="",G164="",K164=""),"",R164*K164*G164)</f>
        <v/>
      </c>
      <c r="T164" s="15" t="str">
        <f aca="false">IF(OR(Q164="",G164="",K164=""),"",Q164*K164*G164)</f>
        <v/>
      </c>
      <c r="U164" s="15" t="str">
        <f aca="false">IF(T164="","",T164+N(L164)-N(M164))</f>
        <v/>
      </c>
      <c r="V164" s="16" t="str">
        <f aca="false">IF(OR(U164="",N(S164)=0),"",U164/S164)</f>
        <v/>
      </c>
      <c r="W164" s="13" t="str">
        <f aca="false">IF(U164="","",COUNT($U$7:U164))</f>
        <v/>
      </c>
      <c r="X164" s="17" t="str">
        <f aca="false">IF(U164="","",DATE(YEAR(IF(B164="",A164,B164)),MONTH(IF(B164="",A164,B164)),1))</f>
        <v/>
      </c>
      <c r="Y164" s="15" t="str">
        <f aca="false">IF(U164="","",N($C$3)+SUM($U$7:U164))</f>
        <v/>
      </c>
      <c r="Z164" s="15" t="str">
        <f aca="false">IF(Y164="","",Y164-MAX(N($C$3),MAX($Y$7:Y164)))</f>
        <v/>
      </c>
      <c r="AA164" s="13" t="str">
        <f aca="false">IF(U164="","",IF(U164&gt;0,"Win",IF(U164&lt;0,"Loss","Scratch")))</f>
        <v/>
      </c>
      <c r="AB164" s="18" t="e">
        <f aca="false">IF(W164="",NA(),W164)</f>
        <v>#N/A</v>
      </c>
      <c r="AC164" s="19" t="e">
        <f aca="false">IF(W164="",NA(),Y164)</f>
        <v>#N/A</v>
      </c>
    </row>
    <row r="165" customFormat="false" ht="15" hidden="false" customHeight="false" outlineLevel="0" collapsed="false">
      <c r="A165" s="10"/>
      <c r="B165" s="10"/>
      <c r="C165" s="24"/>
      <c r="D165" s="24"/>
      <c r="E165" s="24"/>
      <c r="F165" s="24"/>
      <c r="G165" s="11"/>
      <c r="H165" s="12"/>
      <c r="I165" s="12"/>
      <c r="J165" s="12"/>
      <c r="K165" s="5"/>
      <c r="L165" s="5"/>
      <c r="M165" s="5"/>
      <c r="N165" s="24"/>
      <c r="O165" s="7"/>
      <c r="P165" s="13" t="str">
        <f aca="false">IF(C165="","",IF(ISNUMBER(SEARCH("JPY",C165)),100,10000))</f>
        <v/>
      </c>
      <c r="Q165" s="14" t="str">
        <f aca="false">IF(OR(C165="",H165="",J165=""),"",ROUND((J165-H165)*P165*IF(D165="Short",-1,1),1))</f>
        <v/>
      </c>
      <c r="R165" s="14" t="str">
        <f aca="false">IF(OR(C165="",H165="",I165=""),"",ROUND(ABS(H165-I165)*P165,1))</f>
        <v/>
      </c>
      <c r="S165" s="15" t="str">
        <f aca="false">IF(OR(R165="",G165="",K165=""),"",R165*K165*G165)</f>
        <v/>
      </c>
      <c r="T165" s="15" t="str">
        <f aca="false">IF(OR(Q165="",G165="",K165=""),"",Q165*K165*G165)</f>
        <v/>
      </c>
      <c r="U165" s="15" t="str">
        <f aca="false">IF(T165="","",T165+N(L165)-N(M165))</f>
        <v/>
      </c>
      <c r="V165" s="16" t="str">
        <f aca="false">IF(OR(U165="",N(S165)=0),"",U165/S165)</f>
        <v/>
      </c>
      <c r="W165" s="13" t="str">
        <f aca="false">IF(U165="","",COUNT($U$7:U165))</f>
        <v/>
      </c>
      <c r="X165" s="17" t="str">
        <f aca="false">IF(U165="","",DATE(YEAR(IF(B165="",A165,B165)),MONTH(IF(B165="",A165,B165)),1))</f>
        <v/>
      </c>
      <c r="Y165" s="15" t="str">
        <f aca="false">IF(U165="","",N($C$3)+SUM($U$7:U165))</f>
        <v/>
      </c>
      <c r="Z165" s="15" t="str">
        <f aca="false">IF(Y165="","",Y165-MAX(N($C$3),MAX($Y$7:Y165)))</f>
        <v/>
      </c>
      <c r="AA165" s="13" t="str">
        <f aca="false">IF(U165="","",IF(U165&gt;0,"Win",IF(U165&lt;0,"Loss","Scratch")))</f>
        <v/>
      </c>
      <c r="AB165" s="18" t="e">
        <f aca="false">IF(W165="",NA(),W165)</f>
        <v>#N/A</v>
      </c>
      <c r="AC165" s="19" t="e">
        <f aca="false">IF(W165="",NA(),Y165)</f>
        <v>#N/A</v>
      </c>
    </row>
    <row r="166" customFormat="false" ht="15" hidden="false" customHeight="false" outlineLevel="0" collapsed="false">
      <c r="A166" s="10"/>
      <c r="B166" s="10"/>
      <c r="C166" s="24"/>
      <c r="D166" s="24"/>
      <c r="E166" s="24"/>
      <c r="F166" s="24"/>
      <c r="G166" s="11"/>
      <c r="H166" s="12"/>
      <c r="I166" s="12"/>
      <c r="J166" s="12"/>
      <c r="K166" s="5"/>
      <c r="L166" s="5"/>
      <c r="M166" s="5"/>
      <c r="N166" s="24"/>
      <c r="O166" s="7"/>
      <c r="P166" s="13" t="str">
        <f aca="false">IF(C166="","",IF(ISNUMBER(SEARCH("JPY",C166)),100,10000))</f>
        <v/>
      </c>
      <c r="Q166" s="14" t="str">
        <f aca="false">IF(OR(C166="",H166="",J166=""),"",ROUND((J166-H166)*P166*IF(D166="Short",-1,1),1))</f>
        <v/>
      </c>
      <c r="R166" s="14" t="str">
        <f aca="false">IF(OR(C166="",H166="",I166=""),"",ROUND(ABS(H166-I166)*P166,1))</f>
        <v/>
      </c>
      <c r="S166" s="15" t="str">
        <f aca="false">IF(OR(R166="",G166="",K166=""),"",R166*K166*G166)</f>
        <v/>
      </c>
      <c r="T166" s="15" t="str">
        <f aca="false">IF(OR(Q166="",G166="",K166=""),"",Q166*K166*G166)</f>
        <v/>
      </c>
      <c r="U166" s="15" t="str">
        <f aca="false">IF(T166="","",T166+N(L166)-N(M166))</f>
        <v/>
      </c>
      <c r="V166" s="16" t="str">
        <f aca="false">IF(OR(U166="",N(S166)=0),"",U166/S166)</f>
        <v/>
      </c>
      <c r="W166" s="13" t="str">
        <f aca="false">IF(U166="","",COUNT($U$7:U166))</f>
        <v/>
      </c>
      <c r="X166" s="17" t="str">
        <f aca="false">IF(U166="","",DATE(YEAR(IF(B166="",A166,B166)),MONTH(IF(B166="",A166,B166)),1))</f>
        <v/>
      </c>
      <c r="Y166" s="15" t="str">
        <f aca="false">IF(U166="","",N($C$3)+SUM($U$7:U166))</f>
        <v/>
      </c>
      <c r="Z166" s="15" t="str">
        <f aca="false">IF(Y166="","",Y166-MAX(N($C$3),MAX($Y$7:Y166)))</f>
        <v/>
      </c>
      <c r="AA166" s="13" t="str">
        <f aca="false">IF(U166="","",IF(U166&gt;0,"Win",IF(U166&lt;0,"Loss","Scratch")))</f>
        <v/>
      </c>
      <c r="AB166" s="18" t="e">
        <f aca="false">IF(W166="",NA(),W166)</f>
        <v>#N/A</v>
      </c>
      <c r="AC166" s="19" t="e">
        <f aca="false">IF(W166="",NA(),Y166)</f>
        <v>#N/A</v>
      </c>
    </row>
    <row r="167" customFormat="false" ht="15" hidden="false" customHeight="false" outlineLevel="0" collapsed="false">
      <c r="A167" s="10"/>
      <c r="B167" s="10"/>
      <c r="C167" s="24"/>
      <c r="D167" s="24"/>
      <c r="E167" s="24"/>
      <c r="F167" s="24"/>
      <c r="G167" s="11"/>
      <c r="H167" s="12"/>
      <c r="I167" s="12"/>
      <c r="J167" s="12"/>
      <c r="K167" s="5"/>
      <c r="L167" s="5"/>
      <c r="M167" s="5"/>
      <c r="N167" s="24"/>
      <c r="O167" s="7"/>
      <c r="P167" s="13" t="str">
        <f aca="false">IF(C167="","",IF(ISNUMBER(SEARCH("JPY",C167)),100,10000))</f>
        <v/>
      </c>
      <c r="Q167" s="14" t="str">
        <f aca="false">IF(OR(C167="",H167="",J167=""),"",ROUND((J167-H167)*P167*IF(D167="Short",-1,1),1))</f>
        <v/>
      </c>
      <c r="R167" s="14" t="str">
        <f aca="false">IF(OR(C167="",H167="",I167=""),"",ROUND(ABS(H167-I167)*P167,1))</f>
        <v/>
      </c>
      <c r="S167" s="15" t="str">
        <f aca="false">IF(OR(R167="",G167="",K167=""),"",R167*K167*G167)</f>
        <v/>
      </c>
      <c r="T167" s="15" t="str">
        <f aca="false">IF(OR(Q167="",G167="",K167=""),"",Q167*K167*G167)</f>
        <v/>
      </c>
      <c r="U167" s="15" t="str">
        <f aca="false">IF(T167="","",T167+N(L167)-N(M167))</f>
        <v/>
      </c>
      <c r="V167" s="16" t="str">
        <f aca="false">IF(OR(U167="",N(S167)=0),"",U167/S167)</f>
        <v/>
      </c>
      <c r="W167" s="13" t="str">
        <f aca="false">IF(U167="","",COUNT($U$7:U167))</f>
        <v/>
      </c>
      <c r="X167" s="17" t="str">
        <f aca="false">IF(U167="","",DATE(YEAR(IF(B167="",A167,B167)),MONTH(IF(B167="",A167,B167)),1))</f>
        <v/>
      </c>
      <c r="Y167" s="15" t="str">
        <f aca="false">IF(U167="","",N($C$3)+SUM($U$7:U167))</f>
        <v/>
      </c>
      <c r="Z167" s="15" t="str">
        <f aca="false">IF(Y167="","",Y167-MAX(N($C$3),MAX($Y$7:Y167)))</f>
        <v/>
      </c>
      <c r="AA167" s="13" t="str">
        <f aca="false">IF(U167="","",IF(U167&gt;0,"Win",IF(U167&lt;0,"Loss","Scratch")))</f>
        <v/>
      </c>
      <c r="AB167" s="18" t="e">
        <f aca="false">IF(W167="",NA(),W167)</f>
        <v>#N/A</v>
      </c>
      <c r="AC167" s="19" t="e">
        <f aca="false">IF(W167="",NA(),Y167)</f>
        <v>#N/A</v>
      </c>
    </row>
    <row r="168" customFormat="false" ht="15" hidden="false" customHeight="false" outlineLevel="0" collapsed="false">
      <c r="A168" s="10"/>
      <c r="B168" s="10"/>
      <c r="C168" s="24"/>
      <c r="D168" s="24"/>
      <c r="E168" s="24"/>
      <c r="F168" s="24"/>
      <c r="G168" s="11"/>
      <c r="H168" s="12"/>
      <c r="I168" s="12"/>
      <c r="J168" s="12"/>
      <c r="K168" s="5"/>
      <c r="L168" s="5"/>
      <c r="M168" s="5"/>
      <c r="N168" s="24"/>
      <c r="O168" s="7"/>
      <c r="P168" s="13" t="str">
        <f aca="false">IF(C168="","",IF(ISNUMBER(SEARCH("JPY",C168)),100,10000))</f>
        <v/>
      </c>
      <c r="Q168" s="14" t="str">
        <f aca="false">IF(OR(C168="",H168="",J168=""),"",ROUND((J168-H168)*P168*IF(D168="Short",-1,1),1))</f>
        <v/>
      </c>
      <c r="R168" s="14" t="str">
        <f aca="false">IF(OR(C168="",H168="",I168=""),"",ROUND(ABS(H168-I168)*P168,1))</f>
        <v/>
      </c>
      <c r="S168" s="15" t="str">
        <f aca="false">IF(OR(R168="",G168="",K168=""),"",R168*K168*G168)</f>
        <v/>
      </c>
      <c r="T168" s="15" t="str">
        <f aca="false">IF(OR(Q168="",G168="",K168=""),"",Q168*K168*G168)</f>
        <v/>
      </c>
      <c r="U168" s="15" t="str">
        <f aca="false">IF(T168="","",T168+N(L168)-N(M168))</f>
        <v/>
      </c>
      <c r="V168" s="16" t="str">
        <f aca="false">IF(OR(U168="",N(S168)=0),"",U168/S168)</f>
        <v/>
      </c>
      <c r="W168" s="13" t="str">
        <f aca="false">IF(U168="","",COUNT($U$7:U168))</f>
        <v/>
      </c>
      <c r="X168" s="17" t="str">
        <f aca="false">IF(U168="","",DATE(YEAR(IF(B168="",A168,B168)),MONTH(IF(B168="",A168,B168)),1))</f>
        <v/>
      </c>
      <c r="Y168" s="15" t="str">
        <f aca="false">IF(U168="","",N($C$3)+SUM($U$7:U168))</f>
        <v/>
      </c>
      <c r="Z168" s="15" t="str">
        <f aca="false">IF(Y168="","",Y168-MAX(N($C$3),MAX($Y$7:Y168)))</f>
        <v/>
      </c>
      <c r="AA168" s="13" t="str">
        <f aca="false">IF(U168="","",IF(U168&gt;0,"Win",IF(U168&lt;0,"Loss","Scratch")))</f>
        <v/>
      </c>
      <c r="AB168" s="18" t="e">
        <f aca="false">IF(W168="",NA(),W168)</f>
        <v>#N/A</v>
      </c>
      <c r="AC168" s="19" t="e">
        <f aca="false">IF(W168="",NA(),Y168)</f>
        <v>#N/A</v>
      </c>
    </row>
    <row r="169" customFormat="false" ht="15" hidden="false" customHeight="false" outlineLevel="0" collapsed="false">
      <c r="A169" s="10"/>
      <c r="B169" s="10"/>
      <c r="C169" s="24"/>
      <c r="D169" s="24"/>
      <c r="E169" s="24"/>
      <c r="F169" s="24"/>
      <c r="G169" s="11"/>
      <c r="H169" s="12"/>
      <c r="I169" s="12"/>
      <c r="J169" s="12"/>
      <c r="K169" s="5"/>
      <c r="L169" s="5"/>
      <c r="M169" s="5"/>
      <c r="N169" s="24"/>
      <c r="O169" s="7"/>
      <c r="P169" s="13" t="str">
        <f aca="false">IF(C169="","",IF(ISNUMBER(SEARCH("JPY",C169)),100,10000))</f>
        <v/>
      </c>
      <c r="Q169" s="14" t="str">
        <f aca="false">IF(OR(C169="",H169="",J169=""),"",ROUND((J169-H169)*P169*IF(D169="Short",-1,1),1))</f>
        <v/>
      </c>
      <c r="R169" s="14" t="str">
        <f aca="false">IF(OR(C169="",H169="",I169=""),"",ROUND(ABS(H169-I169)*P169,1))</f>
        <v/>
      </c>
      <c r="S169" s="15" t="str">
        <f aca="false">IF(OR(R169="",G169="",K169=""),"",R169*K169*G169)</f>
        <v/>
      </c>
      <c r="T169" s="15" t="str">
        <f aca="false">IF(OR(Q169="",G169="",K169=""),"",Q169*K169*G169)</f>
        <v/>
      </c>
      <c r="U169" s="15" t="str">
        <f aca="false">IF(T169="","",T169+N(L169)-N(M169))</f>
        <v/>
      </c>
      <c r="V169" s="16" t="str">
        <f aca="false">IF(OR(U169="",N(S169)=0),"",U169/S169)</f>
        <v/>
      </c>
      <c r="W169" s="13" t="str">
        <f aca="false">IF(U169="","",COUNT($U$7:U169))</f>
        <v/>
      </c>
      <c r="X169" s="17" t="str">
        <f aca="false">IF(U169="","",DATE(YEAR(IF(B169="",A169,B169)),MONTH(IF(B169="",A169,B169)),1))</f>
        <v/>
      </c>
      <c r="Y169" s="15" t="str">
        <f aca="false">IF(U169="","",N($C$3)+SUM($U$7:U169))</f>
        <v/>
      </c>
      <c r="Z169" s="15" t="str">
        <f aca="false">IF(Y169="","",Y169-MAX(N($C$3),MAX($Y$7:Y169)))</f>
        <v/>
      </c>
      <c r="AA169" s="13" t="str">
        <f aca="false">IF(U169="","",IF(U169&gt;0,"Win",IF(U169&lt;0,"Loss","Scratch")))</f>
        <v/>
      </c>
      <c r="AB169" s="18" t="e">
        <f aca="false">IF(W169="",NA(),W169)</f>
        <v>#N/A</v>
      </c>
      <c r="AC169" s="19" t="e">
        <f aca="false">IF(W169="",NA(),Y169)</f>
        <v>#N/A</v>
      </c>
    </row>
    <row r="170" customFormat="false" ht="15" hidden="false" customHeight="false" outlineLevel="0" collapsed="false">
      <c r="A170" s="10"/>
      <c r="B170" s="10"/>
      <c r="C170" s="24"/>
      <c r="D170" s="24"/>
      <c r="E170" s="24"/>
      <c r="F170" s="24"/>
      <c r="G170" s="11"/>
      <c r="H170" s="12"/>
      <c r="I170" s="12"/>
      <c r="J170" s="12"/>
      <c r="K170" s="5"/>
      <c r="L170" s="5"/>
      <c r="M170" s="5"/>
      <c r="N170" s="24"/>
      <c r="O170" s="7"/>
      <c r="P170" s="13" t="str">
        <f aca="false">IF(C170="","",IF(ISNUMBER(SEARCH("JPY",C170)),100,10000))</f>
        <v/>
      </c>
      <c r="Q170" s="14" t="str">
        <f aca="false">IF(OR(C170="",H170="",J170=""),"",ROUND((J170-H170)*P170*IF(D170="Short",-1,1),1))</f>
        <v/>
      </c>
      <c r="R170" s="14" t="str">
        <f aca="false">IF(OR(C170="",H170="",I170=""),"",ROUND(ABS(H170-I170)*P170,1))</f>
        <v/>
      </c>
      <c r="S170" s="15" t="str">
        <f aca="false">IF(OR(R170="",G170="",K170=""),"",R170*K170*G170)</f>
        <v/>
      </c>
      <c r="T170" s="15" t="str">
        <f aca="false">IF(OR(Q170="",G170="",K170=""),"",Q170*K170*G170)</f>
        <v/>
      </c>
      <c r="U170" s="15" t="str">
        <f aca="false">IF(T170="","",T170+N(L170)-N(M170))</f>
        <v/>
      </c>
      <c r="V170" s="16" t="str">
        <f aca="false">IF(OR(U170="",N(S170)=0),"",U170/S170)</f>
        <v/>
      </c>
      <c r="W170" s="13" t="str">
        <f aca="false">IF(U170="","",COUNT($U$7:U170))</f>
        <v/>
      </c>
      <c r="X170" s="17" t="str">
        <f aca="false">IF(U170="","",DATE(YEAR(IF(B170="",A170,B170)),MONTH(IF(B170="",A170,B170)),1))</f>
        <v/>
      </c>
      <c r="Y170" s="15" t="str">
        <f aca="false">IF(U170="","",N($C$3)+SUM($U$7:U170))</f>
        <v/>
      </c>
      <c r="Z170" s="15" t="str">
        <f aca="false">IF(Y170="","",Y170-MAX(N($C$3),MAX($Y$7:Y170)))</f>
        <v/>
      </c>
      <c r="AA170" s="13" t="str">
        <f aca="false">IF(U170="","",IF(U170&gt;0,"Win",IF(U170&lt;0,"Loss","Scratch")))</f>
        <v/>
      </c>
      <c r="AB170" s="18" t="e">
        <f aca="false">IF(W170="",NA(),W170)</f>
        <v>#N/A</v>
      </c>
      <c r="AC170" s="19" t="e">
        <f aca="false">IF(W170="",NA(),Y170)</f>
        <v>#N/A</v>
      </c>
    </row>
    <row r="171" customFormat="false" ht="15" hidden="false" customHeight="false" outlineLevel="0" collapsed="false">
      <c r="A171" s="10"/>
      <c r="B171" s="10"/>
      <c r="C171" s="24"/>
      <c r="D171" s="24"/>
      <c r="E171" s="24"/>
      <c r="F171" s="24"/>
      <c r="G171" s="11"/>
      <c r="H171" s="12"/>
      <c r="I171" s="12"/>
      <c r="J171" s="12"/>
      <c r="K171" s="5"/>
      <c r="L171" s="5"/>
      <c r="M171" s="5"/>
      <c r="N171" s="24"/>
      <c r="O171" s="7"/>
      <c r="P171" s="13" t="str">
        <f aca="false">IF(C171="","",IF(ISNUMBER(SEARCH("JPY",C171)),100,10000))</f>
        <v/>
      </c>
      <c r="Q171" s="14" t="str">
        <f aca="false">IF(OR(C171="",H171="",J171=""),"",ROUND((J171-H171)*P171*IF(D171="Short",-1,1),1))</f>
        <v/>
      </c>
      <c r="R171" s="14" t="str">
        <f aca="false">IF(OR(C171="",H171="",I171=""),"",ROUND(ABS(H171-I171)*P171,1))</f>
        <v/>
      </c>
      <c r="S171" s="15" t="str">
        <f aca="false">IF(OR(R171="",G171="",K171=""),"",R171*K171*G171)</f>
        <v/>
      </c>
      <c r="T171" s="15" t="str">
        <f aca="false">IF(OR(Q171="",G171="",K171=""),"",Q171*K171*G171)</f>
        <v/>
      </c>
      <c r="U171" s="15" t="str">
        <f aca="false">IF(T171="","",T171+N(L171)-N(M171))</f>
        <v/>
      </c>
      <c r="V171" s="16" t="str">
        <f aca="false">IF(OR(U171="",N(S171)=0),"",U171/S171)</f>
        <v/>
      </c>
      <c r="W171" s="13" t="str">
        <f aca="false">IF(U171="","",COUNT($U$7:U171))</f>
        <v/>
      </c>
      <c r="X171" s="17" t="str">
        <f aca="false">IF(U171="","",DATE(YEAR(IF(B171="",A171,B171)),MONTH(IF(B171="",A171,B171)),1))</f>
        <v/>
      </c>
      <c r="Y171" s="15" t="str">
        <f aca="false">IF(U171="","",N($C$3)+SUM($U$7:U171))</f>
        <v/>
      </c>
      <c r="Z171" s="15" t="str">
        <f aca="false">IF(Y171="","",Y171-MAX(N($C$3),MAX($Y$7:Y171)))</f>
        <v/>
      </c>
      <c r="AA171" s="13" t="str">
        <f aca="false">IF(U171="","",IF(U171&gt;0,"Win",IF(U171&lt;0,"Loss","Scratch")))</f>
        <v/>
      </c>
      <c r="AB171" s="18" t="e">
        <f aca="false">IF(W171="",NA(),W171)</f>
        <v>#N/A</v>
      </c>
      <c r="AC171" s="19" t="e">
        <f aca="false">IF(W171="",NA(),Y171)</f>
        <v>#N/A</v>
      </c>
    </row>
    <row r="172" customFormat="false" ht="15" hidden="false" customHeight="false" outlineLevel="0" collapsed="false">
      <c r="A172" s="10"/>
      <c r="B172" s="10"/>
      <c r="C172" s="24"/>
      <c r="D172" s="24"/>
      <c r="E172" s="24"/>
      <c r="F172" s="24"/>
      <c r="G172" s="11"/>
      <c r="H172" s="12"/>
      <c r="I172" s="12"/>
      <c r="J172" s="12"/>
      <c r="K172" s="5"/>
      <c r="L172" s="5"/>
      <c r="M172" s="5"/>
      <c r="N172" s="24"/>
      <c r="O172" s="7"/>
      <c r="P172" s="13" t="str">
        <f aca="false">IF(C172="","",IF(ISNUMBER(SEARCH("JPY",C172)),100,10000))</f>
        <v/>
      </c>
      <c r="Q172" s="14" t="str">
        <f aca="false">IF(OR(C172="",H172="",J172=""),"",ROUND((J172-H172)*P172*IF(D172="Short",-1,1),1))</f>
        <v/>
      </c>
      <c r="R172" s="14" t="str">
        <f aca="false">IF(OR(C172="",H172="",I172=""),"",ROUND(ABS(H172-I172)*P172,1))</f>
        <v/>
      </c>
      <c r="S172" s="15" t="str">
        <f aca="false">IF(OR(R172="",G172="",K172=""),"",R172*K172*G172)</f>
        <v/>
      </c>
      <c r="T172" s="15" t="str">
        <f aca="false">IF(OR(Q172="",G172="",K172=""),"",Q172*K172*G172)</f>
        <v/>
      </c>
      <c r="U172" s="15" t="str">
        <f aca="false">IF(T172="","",T172+N(L172)-N(M172))</f>
        <v/>
      </c>
      <c r="V172" s="16" t="str">
        <f aca="false">IF(OR(U172="",N(S172)=0),"",U172/S172)</f>
        <v/>
      </c>
      <c r="W172" s="13" t="str">
        <f aca="false">IF(U172="","",COUNT($U$7:U172))</f>
        <v/>
      </c>
      <c r="X172" s="17" t="str">
        <f aca="false">IF(U172="","",DATE(YEAR(IF(B172="",A172,B172)),MONTH(IF(B172="",A172,B172)),1))</f>
        <v/>
      </c>
      <c r="Y172" s="15" t="str">
        <f aca="false">IF(U172="","",N($C$3)+SUM($U$7:U172))</f>
        <v/>
      </c>
      <c r="Z172" s="15" t="str">
        <f aca="false">IF(Y172="","",Y172-MAX(N($C$3),MAX($Y$7:Y172)))</f>
        <v/>
      </c>
      <c r="AA172" s="13" t="str">
        <f aca="false">IF(U172="","",IF(U172&gt;0,"Win",IF(U172&lt;0,"Loss","Scratch")))</f>
        <v/>
      </c>
      <c r="AB172" s="18" t="e">
        <f aca="false">IF(W172="",NA(),W172)</f>
        <v>#N/A</v>
      </c>
      <c r="AC172" s="19" t="e">
        <f aca="false">IF(W172="",NA(),Y172)</f>
        <v>#N/A</v>
      </c>
    </row>
    <row r="173" customFormat="false" ht="15" hidden="false" customHeight="false" outlineLevel="0" collapsed="false">
      <c r="A173" s="10"/>
      <c r="B173" s="10"/>
      <c r="C173" s="24"/>
      <c r="D173" s="24"/>
      <c r="E173" s="24"/>
      <c r="F173" s="24"/>
      <c r="G173" s="11"/>
      <c r="H173" s="12"/>
      <c r="I173" s="12"/>
      <c r="J173" s="12"/>
      <c r="K173" s="5"/>
      <c r="L173" s="5"/>
      <c r="M173" s="5"/>
      <c r="N173" s="24"/>
      <c r="O173" s="7"/>
      <c r="P173" s="13" t="str">
        <f aca="false">IF(C173="","",IF(ISNUMBER(SEARCH("JPY",C173)),100,10000))</f>
        <v/>
      </c>
      <c r="Q173" s="14" t="str">
        <f aca="false">IF(OR(C173="",H173="",J173=""),"",ROUND((J173-H173)*P173*IF(D173="Short",-1,1),1))</f>
        <v/>
      </c>
      <c r="R173" s="14" t="str">
        <f aca="false">IF(OR(C173="",H173="",I173=""),"",ROUND(ABS(H173-I173)*P173,1))</f>
        <v/>
      </c>
      <c r="S173" s="15" t="str">
        <f aca="false">IF(OR(R173="",G173="",K173=""),"",R173*K173*G173)</f>
        <v/>
      </c>
      <c r="T173" s="15" t="str">
        <f aca="false">IF(OR(Q173="",G173="",K173=""),"",Q173*K173*G173)</f>
        <v/>
      </c>
      <c r="U173" s="15" t="str">
        <f aca="false">IF(T173="","",T173+N(L173)-N(M173))</f>
        <v/>
      </c>
      <c r="V173" s="16" t="str">
        <f aca="false">IF(OR(U173="",N(S173)=0),"",U173/S173)</f>
        <v/>
      </c>
      <c r="W173" s="13" t="str">
        <f aca="false">IF(U173="","",COUNT($U$7:U173))</f>
        <v/>
      </c>
      <c r="X173" s="17" t="str">
        <f aca="false">IF(U173="","",DATE(YEAR(IF(B173="",A173,B173)),MONTH(IF(B173="",A173,B173)),1))</f>
        <v/>
      </c>
      <c r="Y173" s="15" t="str">
        <f aca="false">IF(U173="","",N($C$3)+SUM($U$7:U173))</f>
        <v/>
      </c>
      <c r="Z173" s="15" t="str">
        <f aca="false">IF(Y173="","",Y173-MAX(N($C$3),MAX($Y$7:Y173)))</f>
        <v/>
      </c>
      <c r="AA173" s="13" t="str">
        <f aca="false">IF(U173="","",IF(U173&gt;0,"Win",IF(U173&lt;0,"Loss","Scratch")))</f>
        <v/>
      </c>
      <c r="AB173" s="18" t="e">
        <f aca="false">IF(W173="",NA(),W173)</f>
        <v>#N/A</v>
      </c>
      <c r="AC173" s="19" t="e">
        <f aca="false">IF(W173="",NA(),Y173)</f>
        <v>#N/A</v>
      </c>
    </row>
    <row r="174" customFormat="false" ht="15" hidden="false" customHeight="false" outlineLevel="0" collapsed="false">
      <c r="A174" s="10"/>
      <c r="B174" s="10"/>
      <c r="C174" s="24"/>
      <c r="D174" s="24"/>
      <c r="E174" s="24"/>
      <c r="F174" s="24"/>
      <c r="G174" s="11"/>
      <c r="H174" s="12"/>
      <c r="I174" s="12"/>
      <c r="J174" s="12"/>
      <c r="K174" s="5"/>
      <c r="L174" s="5"/>
      <c r="M174" s="5"/>
      <c r="N174" s="24"/>
      <c r="O174" s="7"/>
      <c r="P174" s="13" t="str">
        <f aca="false">IF(C174="","",IF(ISNUMBER(SEARCH("JPY",C174)),100,10000))</f>
        <v/>
      </c>
      <c r="Q174" s="14" t="str">
        <f aca="false">IF(OR(C174="",H174="",J174=""),"",ROUND((J174-H174)*P174*IF(D174="Short",-1,1),1))</f>
        <v/>
      </c>
      <c r="R174" s="14" t="str">
        <f aca="false">IF(OR(C174="",H174="",I174=""),"",ROUND(ABS(H174-I174)*P174,1))</f>
        <v/>
      </c>
      <c r="S174" s="15" t="str">
        <f aca="false">IF(OR(R174="",G174="",K174=""),"",R174*K174*G174)</f>
        <v/>
      </c>
      <c r="T174" s="15" t="str">
        <f aca="false">IF(OR(Q174="",G174="",K174=""),"",Q174*K174*G174)</f>
        <v/>
      </c>
      <c r="U174" s="15" t="str">
        <f aca="false">IF(T174="","",T174+N(L174)-N(M174))</f>
        <v/>
      </c>
      <c r="V174" s="16" t="str">
        <f aca="false">IF(OR(U174="",N(S174)=0),"",U174/S174)</f>
        <v/>
      </c>
      <c r="W174" s="13" t="str">
        <f aca="false">IF(U174="","",COUNT($U$7:U174))</f>
        <v/>
      </c>
      <c r="X174" s="17" t="str">
        <f aca="false">IF(U174="","",DATE(YEAR(IF(B174="",A174,B174)),MONTH(IF(B174="",A174,B174)),1))</f>
        <v/>
      </c>
      <c r="Y174" s="15" t="str">
        <f aca="false">IF(U174="","",N($C$3)+SUM($U$7:U174))</f>
        <v/>
      </c>
      <c r="Z174" s="15" t="str">
        <f aca="false">IF(Y174="","",Y174-MAX(N($C$3),MAX($Y$7:Y174)))</f>
        <v/>
      </c>
      <c r="AA174" s="13" t="str">
        <f aca="false">IF(U174="","",IF(U174&gt;0,"Win",IF(U174&lt;0,"Loss","Scratch")))</f>
        <v/>
      </c>
      <c r="AB174" s="18" t="e">
        <f aca="false">IF(W174="",NA(),W174)</f>
        <v>#N/A</v>
      </c>
      <c r="AC174" s="19" t="e">
        <f aca="false">IF(W174="",NA(),Y174)</f>
        <v>#N/A</v>
      </c>
    </row>
    <row r="175" customFormat="false" ht="15" hidden="false" customHeight="false" outlineLevel="0" collapsed="false">
      <c r="A175" s="10"/>
      <c r="B175" s="10"/>
      <c r="C175" s="24"/>
      <c r="D175" s="24"/>
      <c r="E175" s="24"/>
      <c r="F175" s="24"/>
      <c r="G175" s="11"/>
      <c r="H175" s="12"/>
      <c r="I175" s="12"/>
      <c r="J175" s="12"/>
      <c r="K175" s="5"/>
      <c r="L175" s="5"/>
      <c r="M175" s="5"/>
      <c r="N175" s="24"/>
      <c r="O175" s="7"/>
      <c r="P175" s="13" t="str">
        <f aca="false">IF(C175="","",IF(ISNUMBER(SEARCH("JPY",C175)),100,10000))</f>
        <v/>
      </c>
      <c r="Q175" s="14" t="str">
        <f aca="false">IF(OR(C175="",H175="",J175=""),"",ROUND((J175-H175)*P175*IF(D175="Short",-1,1),1))</f>
        <v/>
      </c>
      <c r="R175" s="14" t="str">
        <f aca="false">IF(OR(C175="",H175="",I175=""),"",ROUND(ABS(H175-I175)*P175,1))</f>
        <v/>
      </c>
      <c r="S175" s="15" t="str">
        <f aca="false">IF(OR(R175="",G175="",K175=""),"",R175*K175*G175)</f>
        <v/>
      </c>
      <c r="T175" s="15" t="str">
        <f aca="false">IF(OR(Q175="",G175="",K175=""),"",Q175*K175*G175)</f>
        <v/>
      </c>
      <c r="U175" s="15" t="str">
        <f aca="false">IF(T175="","",T175+N(L175)-N(M175))</f>
        <v/>
      </c>
      <c r="V175" s="16" t="str">
        <f aca="false">IF(OR(U175="",N(S175)=0),"",U175/S175)</f>
        <v/>
      </c>
      <c r="W175" s="13" t="str">
        <f aca="false">IF(U175="","",COUNT($U$7:U175))</f>
        <v/>
      </c>
      <c r="X175" s="17" t="str">
        <f aca="false">IF(U175="","",DATE(YEAR(IF(B175="",A175,B175)),MONTH(IF(B175="",A175,B175)),1))</f>
        <v/>
      </c>
      <c r="Y175" s="15" t="str">
        <f aca="false">IF(U175="","",N($C$3)+SUM($U$7:U175))</f>
        <v/>
      </c>
      <c r="Z175" s="15" t="str">
        <f aca="false">IF(Y175="","",Y175-MAX(N($C$3),MAX($Y$7:Y175)))</f>
        <v/>
      </c>
      <c r="AA175" s="13" t="str">
        <f aca="false">IF(U175="","",IF(U175&gt;0,"Win",IF(U175&lt;0,"Loss","Scratch")))</f>
        <v/>
      </c>
      <c r="AB175" s="18" t="e">
        <f aca="false">IF(W175="",NA(),W175)</f>
        <v>#N/A</v>
      </c>
      <c r="AC175" s="19" t="e">
        <f aca="false">IF(W175="",NA(),Y175)</f>
        <v>#N/A</v>
      </c>
    </row>
    <row r="176" customFormat="false" ht="15" hidden="false" customHeight="false" outlineLevel="0" collapsed="false">
      <c r="A176" s="10"/>
      <c r="B176" s="10"/>
      <c r="C176" s="24"/>
      <c r="D176" s="24"/>
      <c r="E176" s="24"/>
      <c r="F176" s="24"/>
      <c r="G176" s="11"/>
      <c r="H176" s="12"/>
      <c r="I176" s="12"/>
      <c r="J176" s="12"/>
      <c r="K176" s="5"/>
      <c r="L176" s="5"/>
      <c r="M176" s="5"/>
      <c r="N176" s="24"/>
      <c r="O176" s="7"/>
      <c r="P176" s="13" t="str">
        <f aca="false">IF(C176="","",IF(ISNUMBER(SEARCH("JPY",C176)),100,10000))</f>
        <v/>
      </c>
      <c r="Q176" s="14" t="str">
        <f aca="false">IF(OR(C176="",H176="",J176=""),"",ROUND((J176-H176)*P176*IF(D176="Short",-1,1),1))</f>
        <v/>
      </c>
      <c r="R176" s="14" t="str">
        <f aca="false">IF(OR(C176="",H176="",I176=""),"",ROUND(ABS(H176-I176)*P176,1))</f>
        <v/>
      </c>
      <c r="S176" s="15" t="str">
        <f aca="false">IF(OR(R176="",G176="",K176=""),"",R176*K176*G176)</f>
        <v/>
      </c>
      <c r="T176" s="15" t="str">
        <f aca="false">IF(OR(Q176="",G176="",K176=""),"",Q176*K176*G176)</f>
        <v/>
      </c>
      <c r="U176" s="15" t="str">
        <f aca="false">IF(T176="","",T176+N(L176)-N(M176))</f>
        <v/>
      </c>
      <c r="V176" s="16" t="str">
        <f aca="false">IF(OR(U176="",N(S176)=0),"",U176/S176)</f>
        <v/>
      </c>
      <c r="W176" s="13" t="str">
        <f aca="false">IF(U176="","",COUNT($U$7:U176))</f>
        <v/>
      </c>
      <c r="X176" s="17" t="str">
        <f aca="false">IF(U176="","",DATE(YEAR(IF(B176="",A176,B176)),MONTH(IF(B176="",A176,B176)),1))</f>
        <v/>
      </c>
      <c r="Y176" s="15" t="str">
        <f aca="false">IF(U176="","",N($C$3)+SUM($U$7:U176))</f>
        <v/>
      </c>
      <c r="Z176" s="15" t="str">
        <f aca="false">IF(Y176="","",Y176-MAX(N($C$3),MAX($Y$7:Y176)))</f>
        <v/>
      </c>
      <c r="AA176" s="13" t="str">
        <f aca="false">IF(U176="","",IF(U176&gt;0,"Win",IF(U176&lt;0,"Loss","Scratch")))</f>
        <v/>
      </c>
      <c r="AB176" s="18" t="e">
        <f aca="false">IF(W176="",NA(),W176)</f>
        <v>#N/A</v>
      </c>
      <c r="AC176" s="19" t="e">
        <f aca="false">IF(W176="",NA(),Y176)</f>
        <v>#N/A</v>
      </c>
    </row>
    <row r="177" customFormat="false" ht="15" hidden="false" customHeight="false" outlineLevel="0" collapsed="false">
      <c r="A177" s="10"/>
      <c r="B177" s="10"/>
      <c r="C177" s="24"/>
      <c r="D177" s="24"/>
      <c r="E177" s="24"/>
      <c r="F177" s="24"/>
      <c r="G177" s="11"/>
      <c r="H177" s="12"/>
      <c r="I177" s="12"/>
      <c r="J177" s="12"/>
      <c r="K177" s="5"/>
      <c r="L177" s="5"/>
      <c r="M177" s="5"/>
      <c r="N177" s="24"/>
      <c r="O177" s="7"/>
      <c r="P177" s="13" t="str">
        <f aca="false">IF(C177="","",IF(ISNUMBER(SEARCH("JPY",C177)),100,10000))</f>
        <v/>
      </c>
      <c r="Q177" s="14" t="str">
        <f aca="false">IF(OR(C177="",H177="",J177=""),"",ROUND((J177-H177)*P177*IF(D177="Short",-1,1),1))</f>
        <v/>
      </c>
      <c r="R177" s="14" t="str">
        <f aca="false">IF(OR(C177="",H177="",I177=""),"",ROUND(ABS(H177-I177)*P177,1))</f>
        <v/>
      </c>
      <c r="S177" s="15" t="str">
        <f aca="false">IF(OR(R177="",G177="",K177=""),"",R177*K177*G177)</f>
        <v/>
      </c>
      <c r="T177" s="15" t="str">
        <f aca="false">IF(OR(Q177="",G177="",K177=""),"",Q177*K177*G177)</f>
        <v/>
      </c>
      <c r="U177" s="15" t="str">
        <f aca="false">IF(T177="","",T177+N(L177)-N(M177))</f>
        <v/>
      </c>
      <c r="V177" s="16" t="str">
        <f aca="false">IF(OR(U177="",N(S177)=0),"",U177/S177)</f>
        <v/>
      </c>
      <c r="W177" s="13" t="str">
        <f aca="false">IF(U177="","",COUNT($U$7:U177))</f>
        <v/>
      </c>
      <c r="X177" s="17" t="str">
        <f aca="false">IF(U177="","",DATE(YEAR(IF(B177="",A177,B177)),MONTH(IF(B177="",A177,B177)),1))</f>
        <v/>
      </c>
      <c r="Y177" s="15" t="str">
        <f aca="false">IF(U177="","",N($C$3)+SUM($U$7:U177))</f>
        <v/>
      </c>
      <c r="Z177" s="15" t="str">
        <f aca="false">IF(Y177="","",Y177-MAX(N($C$3),MAX($Y$7:Y177)))</f>
        <v/>
      </c>
      <c r="AA177" s="13" t="str">
        <f aca="false">IF(U177="","",IF(U177&gt;0,"Win",IF(U177&lt;0,"Loss","Scratch")))</f>
        <v/>
      </c>
      <c r="AB177" s="18" t="e">
        <f aca="false">IF(W177="",NA(),W177)</f>
        <v>#N/A</v>
      </c>
      <c r="AC177" s="19" t="e">
        <f aca="false">IF(W177="",NA(),Y177)</f>
        <v>#N/A</v>
      </c>
    </row>
    <row r="178" customFormat="false" ht="15" hidden="false" customHeight="false" outlineLevel="0" collapsed="false">
      <c r="A178" s="10"/>
      <c r="B178" s="10"/>
      <c r="C178" s="24"/>
      <c r="D178" s="24"/>
      <c r="E178" s="24"/>
      <c r="F178" s="24"/>
      <c r="G178" s="11"/>
      <c r="H178" s="12"/>
      <c r="I178" s="12"/>
      <c r="J178" s="12"/>
      <c r="K178" s="5"/>
      <c r="L178" s="5"/>
      <c r="M178" s="5"/>
      <c r="N178" s="24"/>
      <c r="O178" s="7"/>
      <c r="P178" s="13" t="str">
        <f aca="false">IF(C178="","",IF(ISNUMBER(SEARCH("JPY",C178)),100,10000))</f>
        <v/>
      </c>
      <c r="Q178" s="14" t="str">
        <f aca="false">IF(OR(C178="",H178="",J178=""),"",ROUND((J178-H178)*P178*IF(D178="Short",-1,1),1))</f>
        <v/>
      </c>
      <c r="R178" s="14" t="str">
        <f aca="false">IF(OR(C178="",H178="",I178=""),"",ROUND(ABS(H178-I178)*P178,1))</f>
        <v/>
      </c>
      <c r="S178" s="15" t="str">
        <f aca="false">IF(OR(R178="",G178="",K178=""),"",R178*K178*G178)</f>
        <v/>
      </c>
      <c r="T178" s="15" t="str">
        <f aca="false">IF(OR(Q178="",G178="",K178=""),"",Q178*K178*G178)</f>
        <v/>
      </c>
      <c r="U178" s="15" t="str">
        <f aca="false">IF(T178="","",T178+N(L178)-N(M178))</f>
        <v/>
      </c>
      <c r="V178" s="16" t="str">
        <f aca="false">IF(OR(U178="",N(S178)=0),"",U178/S178)</f>
        <v/>
      </c>
      <c r="W178" s="13" t="str">
        <f aca="false">IF(U178="","",COUNT($U$7:U178))</f>
        <v/>
      </c>
      <c r="X178" s="17" t="str">
        <f aca="false">IF(U178="","",DATE(YEAR(IF(B178="",A178,B178)),MONTH(IF(B178="",A178,B178)),1))</f>
        <v/>
      </c>
      <c r="Y178" s="15" t="str">
        <f aca="false">IF(U178="","",N($C$3)+SUM($U$7:U178))</f>
        <v/>
      </c>
      <c r="Z178" s="15" t="str">
        <f aca="false">IF(Y178="","",Y178-MAX(N($C$3),MAX($Y$7:Y178)))</f>
        <v/>
      </c>
      <c r="AA178" s="13" t="str">
        <f aca="false">IF(U178="","",IF(U178&gt;0,"Win",IF(U178&lt;0,"Loss","Scratch")))</f>
        <v/>
      </c>
      <c r="AB178" s="18" t="e">
        <f aca="false">IF(W178="",NA(),W178)</f>
        <v>#N/A</v>
      </c>
      <c r="AC178" s="19" t="e">
        <f aca="false">IF(W178="",NA(),Y178)</f>
        <v>#N/A</v>
      </c>
    </row>
    <row r="179" customFormat="false" ht="15" hidden="false" customHeight="false" outlineLevel="0" collapsed="false">
      <c r="A179" s="10"/>
      <c r="B179" s="10"/>
      <c r="C179" s="24"/>
      <c r="D179" s="24"/>
      <c r="E179" s="24"/>
      <c r="F179" s="24"/>
      <c r="G179" s="11"/>
      <c r="H179" s="12"/>
      <c r="I179" s="12"/>
      <c r="J179" s="12"/>
      <c r="K179" s="5"/>
      <c r="L179" s="5"/>
      <c r="M179" s="5"/>
      <c r="N179" s="24"/>
      <c r="O179" s="7"/>
      <c r="P179" s="13" t="str">
        <f aca="false">IF(C179="","",IF(ISNUMBER(SEARCH("JPY",C179)),100,10000))</f>
        <v/>
      </c>
      <c r="Q179" s="14" t="str">
        <f aca="false">IF(OR(C179="",H179="",J179=""),"",ROUND((J179-H179)*P179*IF(D179="Short",-1,1),1))</f>
        <v/>
      </c>
      <c r="R179" s="14" t="str">
        <f aca="false">IF(OR(C179="",H179="",I179=""),"",ROUND(ABS(H179-I179)*P179,1))</f>
        <v/>
      </c>
      <c r="S179" s="15" t="str">
        <f aca="false">IF(OR(R179="",G179="",K179=""),"",R179*K179*G179)</f>
        <v/>
      </c>
      <c r="T179" s="15" t="str">
        <f aca="false">IF(OR(Q179="",G179="",K179=""),"",Q179*K179*G179)</f>
        <v/>
      </c>
      <c r="U179" s="15" t="str">
        <f aca="false">IF(T179="","",T179+N(L179)-N(M179))</f>
        <v/>
      </c>
      <c r="V179" s="16" t="str">
        <f aca="false">IF(OR(U179="",N(S179)=0),"",U179/S179)</f>
        <v/>
      </c>
      <c r="W179" s="13" t="str">
        <f aca="false">IF(U179="","",COUNT($U$7:U179))</f>
        <v/>
      </c>
      <c r="X179" s="17" t="str">
        <f aca="false">IF(U179="","",DATE(YEAR(IF(B179="",A179,B179)),MONTH(IF(B179="",A179,B179)),1))</f>
        <v/>
      </c>
      <c r="Y179" s="15" t="str">
        <f aca="false">IF(U179="","",N($C$3)+SUM($U$7:U179))</f>
        <v/>
      </c>
      <c r="Z179" s="15" t="str">
        <f aca="false">IF(Y179="","",Y179-MAX(N($C$3),MAX($Y$7:Y179)))</f>
        <v/>
      </c>
      <c r="AA179" s="13" t="str">
        <f aca="false">IF(U179="","",IF(U179&gt;0,"Win",IF(U179&lt;0,"Loss","Scratch")))</f>
        <v/>
      </c>
      <c r="AB179" s="18" t="e">
        <f aca="false">IF(W179="",NA(),W179)</f>
        <v>#N/A</v>
      </c>
      <c r="AC179" s="19" t="e">
        <f aca="false">IF(W179="",NA(),Y179)</f>
        <v>#N/A</v>
      </c>
    </row>
    <row r="180" customFormat="false" ht="15" hidden="false" customHeight="false" outlineLevel="0" collapsed="false">
      <c r="A180" s="10"/>
      <c r="B180" s="10"/>
      <c r="C180" s="24"/>
      <c r="D180" s="24"/>
      <c r="E180" s="24"/>
      <c r="F180" s="24"/>
      <c r="G180" s="11"/>
      <c r="H180" s="12"/>
      <c r="I180" s="12"/>
      <c r="J180" s="12"/>
      <c r="K180" s="5"/>
      <c r="L180" s="5"/>
      <c r="M180" s="5"/>
      <c r="N180" s="24"/>
      <c r="O180" s="7"/>
      <c r="P180" s="13" t="str">
        <f aca="false">IF(C180="","",IF(ISNUMBER(SEARCH("JPY",C180)),100,10000))</f>
        <v/>
      </c>
      <c r="Q180" s="14" t="str">
        <f aca="false">IF(OR(C180="",H180="",J180=""),"",ROUND((J180-H180)*P180*IF(D180="Short",-1,1),1))</f>
        <v/>
      </c>
      <c r="R180" s="14" t="str">
        <f aca="false">IF(OR(C180="",H180="",I180=""),"",ROUND(ABS(H180-I180)*P180,1))</f>
        <v/>
      </c>
      <c r="S180" s="15" t="str">
        <f aca="false">IF(OR(R180="",G180="",K180=""),"",R180*K180*G180)</f>
        <v/>
      </c>
      <c r="T180" s="15" t="str">
        <f aca="false">IF(OR(Q180="",G180="",K180=""),"",Q180*K180*G180)</f>
        <v/>
      </c>
      <c r="U180" s="15" t="str">
        <f aca="false">IF(T180="","",T180+N(L180)-N(M180))</f>
        <v/>
      </c>
      <c r="V180" s="16" t="str">
        <f aca="false">IF(OR(U180="",N(S180)=0),"",U180/S180)</f>
        <v/>
      </c>
      <c r="W180" s="13" t="str">
        <f aca="false">IF(U180="","",COUNT($U$7:U180))</f>
        <v/>
      </c>
      <c r="X180" s="17" t="str">
        <f aca="false">IF(U180="","",DATE(YEAR(IF(B180="",A180,B180)),MONTH(IF(B180="",A180,B180)),1))</f>
        <v/>
      </c>
      <c r="Y180" s="15" t="str">
        <f aca="false">IF(U180="","",N($C$3)+SUM($U$7:U180))</f>
        <v/>
      </c>
      <c r="Z180" s="15" t="str">
        <f aca="false">IF(Y180="","",Y180-MAX(N($C$3),MAX($Y$7:Y180)))</f>
        <v/>
      </c>
      <c r="AA180" s="13" t="str">
        <f aca="false">IF(U180="","",IF(U180&gt;0,"Win",IF(U180&lt;0,"Loss","Scratch")))</f>
        <v/>
      </c>
      <c r="AB180" s="18" t="e">
        <f aca="false">IF(W180="",NA(),W180)</f>
        <v>#N/A</v>
      </c>
      <c r="AC180" s="19" t="e">
        <f aca="false">IF(W180="",NA(),Y180)</f>
        <v>#N/A</v>
      </c>
    </row>
    <row r="181" customFormat="false" ht="15" hidden="false" customHeight="false" outlineLevel="0" collapsed="false">
      <c r="A181" s="10"/>
      <c r="B181" s="10"/>
      <c r="C181" s="24"/>
      <c r="D181" s="24"/>
      <c r="E181" s="24"/>
      <c r="F181" s="24"/>
      <c r="G181" s="11"/>
      <c r="H181" s="12"/>
      <c r="I181" s="12"/>
      <c r="J181" s="12"/>
      <c r="K181" s="5"/>
      <c r="L181" s="5"/>
      <c r="M181" s="5"/>
      <c r="N181" s="24"/>
      <c r="O181" s="7"/>
      <c r="P181" s="13" t="str">
        <f aca="false">IF(C181="","",IF(ISNUMBER(SEARCH("JPY",C181)),100,10000))</f>
        <v/>
      </c>
      <c r="Q181" s="14" t="str">
        <f aca="false">IF(OR(C181="",H181="",J181=""),"",ROUND((J181-H181)*P181*IF(D181="Short",-1,1),1))</f>
        <v/>
      </c>
      <c r="R181" s="14" t="str">
        <f aca="false">IF(OR(C181="",H181="",I181=""),"",ROUND(ABS(H181-I181)*P181,1))</f>
        <v/>
      </c>
      <c r="S181" s="15" t="str">
        <f aca="false">IF(OR(R181="",G181="",K181=""),"",R181*K181*G181)</f>
        <v/>
      </c>
      <c r="T181" s="15" t="str">
        <f aca="false">IF(OR(Q181="",G181="",K181=""),"",Q181*K181*G181)</f>
        <v/>
      </c>
      <c r="U181" s="15" t="str">
        <f aca="false">IF(T181="","",T181+N(L181)-N(M181))</f>
        <v/>
      </c>
      <c r="V181" s="16" t="str">
        <f aca="false">IF(OR(U181="",N(S181)=0),"",U181/S181)</f>
        <v/>
      </c>
      <c r="W181" s="13" t="str">
        <f aca="false">IF(U181="","",COUNT($U$7:U181))</f>
        <v/>
      </c>
      <c r="X181" s="17" t="str">
        <f aca="false">IF(U181="","",DATE(YEAR(IF(B181="",A181,B181)),MONTH(IF(B181="",A181,B181)),1))</f>
        <v/>
      </c>
      <c r="Y181" s="15" t="str">
        <f aca="false">IF(U181="","",N($C$3)+SUM($U$7:U181))</f>
        <v/>
      </c>
      <c r="Z181" s="15" t="str">
        <f aca="false">IF(Y181="","",Y181-MAX(N($C$3),MAX($Y$7:Y181)))</f>
        <v/>
      </c>
      <c r="AA181" s="13" t="str">
        <f aca="false">IF(U181="","",IF(U181&gt;0,"Win",IF(U181&lt;0,"Loss","Scratch")))</f>
        <v/>
      </c>
      <c r="AB181" s="18" t="e">
        <f aca="false">IF(W181="",NA(),W181)</f>
        <v>#N/A</v>
      </c>
      <c r="AC181" s="19" t="e">
        <f aca="false">IF(W181="",NA(),Y181)</f>
        <v>#N/A</v>
      </c>
    </row>
    <row r="182" customFormat="false" ht="15" hidden="false" customHeight="false" outlineLevel="0" collapsed="false">
      <c r="A182" s="10"/>
      <c r="B182" s="10"/>
      <c r="C182" s="24"/>
      <c r="D182" s="24"/>
      <c r="E182" s="24"/>
      <c r="F182" s="24"/>
      <c r="G182" s="11"/>
      <c r="H182" s="12"/>
      <c r="I182" s="12"/>
      <c r="J182" s="12"/>
      <c r="K182" s="5"/>
      <c r="L182" s="5"/>
      <c r="M182" s="5"/>
      <c r="N182" s="24"/>
      <c r="O182" s="7"/>
      <c r="P182" s="13" t="str">
        <f aca="false">IF(C182="","",IF(ISNUMBER(SEARCH("JPY",C182)),100,10000))</f>
        <v/>
      </c>
      <c r="Q182" s="14" t="str">
        <f aca="false">IF(OR(C182="",H182="",J182=""),"",ROUND((J182-H182)*P182*IF(D182="Short",-1,1),1))</f>
        <v/>
      </c>
      <c r="R182" s="14" t="str">
        <f aca="false">IF(OR(C182="",H182="",I182=""),"",ROUND(ABS(H182-I182)*P182,1))</f>
        <v/>
      </c>
      <c r="S182" s="15" t="str">
        <f aca="false">IF(OR(R182="",G182="",K182=""),"",R182*K182*G182)</f>
        <v/>
      </c>
      <c r="T182" s="15" t="str">
        <f aca="false">IF(OR(Q182="",G182="",K182=""),"",Q182*K182*G182)</f>
        <v/>
      </c>
      <c r="U182" s="15" t="str">
        <f aca="false">IF(T182="","",T182+N(L182)-N(M182))</f>
        <v/>
      </c>
      <c r="V182" s="16" t="str">
        <f aca="false">IF(OR(U182="",N(S182)=0),"",U182/S182)</f>
        <v/>
      </c>
      <c r="W182" s="13" t="str">
        <f aca="false">IF(U182="","",COUNT($U$7:U182))</f>
        <v/>
      </c>
      <c r="X182" s="17" t="str">
        <f aca="false">IF(U182="","",DATE(YEAR(IF(B182="",A182,B182)),MONTH(IF(B182="",A182,B182)),1))</f>
        <v/>
      </c>
      <c r="Y182" s="15" t="str">
        <f aca="false">IF(U182="","",N($C$3)+SUM($U$7:U182))</f>
        <v/>
      </c>
      <c r="Z182" s="15" t="str">
        <f aca="false">IF(Y182="","",Y182-MAX(N($C$3),MAX($Y$7:Y182)))</f>
        <v/>
      </c>
      <c r="AA182" s="13" t="str">
        <f aca="false">IF(U182="","",IF(U182&gt;0,"Win",IF(U182&lt;0,"Loss","Scratch")))</f>
        <v/>
      </c>
      <c r="AB182" s="18" t="e">
        <f aca="false">IF(W182="",NA(),W182)</f>
        <v>#N/A</v>
      </c>
      <c r="AC182" s="19" t="e">
        <f aca="false">IF(W182="",NA(),Y182)</f>
        <v>#N/A</v>
      </c>
    </row>
    <row r="183" customFormat="false" ht="15" hidden="false" customHeight="false" outlineLevel="0" collapsed="false">
      <c r="A183" s="10"/>
      <c r="B183" s="10"/>
      <c r="C183" s="24"/>
      <c r="D183" s="24"/>
      <c r="E183" s="24"/>
      <c r="F183" s="24"/>
      <c r="G183" s="11"/>
      <c r="H183" s="12"/>
      <c r="I183" s="12"/>
      <c r="J183" s="12"/>
      <c r="K183" s="5"/>
      <c r="L183" s="5"/>
      <c r="M183" s="5"/>
      <c r="N183" s="24"/>
      <c r="O183" s="7"/>
      <c r="P183" s="13" t="str">
        <f aca="false">IF(C183="","",IF(ISNUMBER(SEARCH("JPY",C183)),100,10000))</f>
        <v/>
      </c>
      <c r="Q183" s="14" t="str">
        <f aca="false">IF(OR(C183="",H183="",J183=""),"",ROUND((J183-H183)*P183*IF(D183="Short",-1,1),1))</f>
        <v/>
      </c>
      <c r="R183" s="14" t="str">
        <f aca="false">IF(OR(C183="",H183="",I183=""),"",ROUND(ABS(H183-I183)*P183,1))</f>
        <v/>
      </c>
      <c r="S183" s="15" t="str">
        <f aca="false">IF(OR(R183="",G183="",K183=""),"",R183*K183*G183)</f>
        <v/>
      </c>
      <c r="T183" s="15" t="str">
        <f aca="false">IF(OR(Q183="",G183="",K183=""),"",Q183*K183*G183)</f>
        <v/>
      </c>
      <c r="U183" s="15" t="str">
        <f aca="false">IF(T183="","",T183+N(L183)-N(M183))</f>
        <v/>
      </c>
      <c r="V183" s="16" t="str">
        <f aca="false">IF(OR(U183="",N(S183)=0),"",U183/S183)</f>
        <v/>
      </c>
      <c r="W183" s="13" t="str">
        <f aca="false">IF(U183="","",COUNT($U$7:U183))</f>
        <v/>
      </c>
      <c r="X183" s="17" t="str">
        <f aca="false">IF(U183="","",DATE(YEAR(IF(B183="",A183,B183)),MONTH(IF(B183="",A183,B183)),1))</f>
        <v/>
      </c>
      <c r="Y183" s="15" t="str">
        <f aca="false">IF(U183="","",N($C$3)+SUM($U$7:U183))</f>
        <v/>
      </c>
      <c r="Z183" s="15" t="str">
        <f aca="false">IF(Y183="","",Y183-MAX(N($C$3),MAX($Y$7:Y183)))</f>
        <v/>
      </c>
      <c r="AA183" s="13" t="str">
        <f aca="false">IF(U183="","",IF(U183&gt;0,"Win",IF(U183&lt;0,"Loss","Scratch")))</f>
        <v/>
      </c>
      <c r="AB183" s="18" t="e">
        <f aca="false">IF(W183="",NA(),W183)</f>
        <v>#N/A</v>
      </c>
      <c r="AC183" s="19" t="e">
        <f aca="false">IF(W183="",NA(),Y183)</f>
        <v>#N/A</v>
      </c>
    </row>
    <row r="184" customFormat="false" ht="15" hidden="false" customHeight="false" outlineLevel="0" collapsed="false">
      <c r="A184" s="10"/>
      <c r="B184" s="10"/>
      <c r="C184" s="24"/>
      <c r="D184" s="24"/>
      <c r="E184" s="24"/>
      <c r="F184" s="24"/>
      <c r="G184" s="11"/>
      <c r="H184" s="12"/>
      <c r="I184" s="12"/>
      <c r="J184" s="12"/>
      <c r="K184" s="5"/>
      <c r="L184" s="5"/>
      <c r="M184" s="5"/>
      <c r="N184" s="24"/>
      <c r="O184" s="7"/>
      <c r="P184" s="13" t="str">
        <f aca="false">IF(C184="","",IF(ISNUMBER(SEARCH("JPY",C184)),100,10000))</f>
        <v/>
      </c>
      <c r="Q184" s="14" t="str">
        <f aca="false">IF(OR(C184="",H184="",J184=""),"",ROUND((J184-H184)*P184*IF(D184="Short",-1,1),1))</f>
        <v/>
      </c>
      <c r="R184" s="14" t="str">
        <f aca="false">IF(OR(C184="",H184="",I184=""),"",ROUND(ABS(H184-I184)*P184,1))</f>
        <v/>
      </c>
      <c r="S184" s="15" t="str">
        <f aca="false">IF(OR(R184="",G184="",K184=""),"",R184*K184*G184)</f>
        <v/>
      </c>
      <c r="T184" s="15" t="str">
        <f aca="false">IF(OR(Q184="",G184="",K184=""),"",Q184*K184*G184)</f>
        <v/>
      </c>
      <c r="U184" s="15" t="str">
        <f aca="false">IF(T184="","",T184+N(L184)-N(M184))</f>
        <v/>
      </c>
      <c r="V184" s="16" t="str">
        <f aca="false">IF(OR(U184="",N(S184)=0),"",U184/S184)</f>
        <v/>
      </c>
      <c r="W184" s="13" t="str">
        <f aca="false">IF(U184="","",COUNT($U$7:U184))</f>
        <v/>
      </c>
      <c r="X184" s="17" t="str">
        <f aca="false">IF(U184="","",DATE(YEAR(IF(B184="",A184,B184)),MONTH(IF(B184="",A184,B184)),1))</f>
        <v/>
      </c>
      <c r="Y184" s="15" t="str">
        <f aca="false">IF(U184="","",N($C$3)+SUM($U$7:U184))</f>
        <v/>
      </c>
      <c r="Z184" s="15" t="str">
        <f aca="false">IF(Y184="","",Y184-MAX(N($C$3),MAX($Y$7:Y184)))</f>
        <v/>
      </c>
      <c r="AA184" s="13" t="str">
        <f aca="false">IF(U184="","",IF(U184&gt;0,"Win",IF(U184&lt;0,"Loss","Scratch")))</f>
        <v/>
      </c>
      <c r="AB184" s="18" t="e">
        <f aca="false">IF(W184="",NA(),W184)</f>
        <v>#N/A</v>
      </c>
      <c r="AC184" s="19" t="e">
        <f aca="false">IF(W184="",NA(),Y184)</f>
        <v>#N/A</v>
      </c>
    </row>
    <row r="185" customFormat="false" ht="15" hidden="false" customHeight="false" outlineLevel="0" collapsed="false">
      <c r="A185" s="10"/>
      <c r="B185" s="10"/>
      <c r="C185" s="24"/>
      <c r="D185" s="24"/>
      <c r="E185" s="24"/>
      <c r="F185" s="24"/>
      <c r="G185" s="11"/>
      <c r="H185" s="12"/>
      <c r="I185" s="12"/>
      <c r="J185" s="12"/>
      <c r="K185" s="5"/>
      <c r="L185" s="5"/>
      <c r="M185" s="5"/>
      <c r="N185" s="24"/>
      <c r="O185" s="7"/>
      <c r="P185" s="13" t="str">
        <f aca="false">IF(C185="","",IF(ISNUMBER(SEARCH("JPY",C185)),100,10000))</f>
        <v/>
      </c>
      <c r="Q185" s="14" t="str">
        <f aca="false">IF(OR(C185="",H185="",J185=""),"",ROUND((J185-H185)*P185*IF(D185="Short",-1,1),1))</f>
        <v/>
      </c>
      <c r="R185" s="14" t="str">
        <f aca="false">IF(OR(C185="",H185="",I185=""),"",ROUND(ABS(H185-I185)*P185,1))</f>
        <v/>
      </c>
      <c r="S185" s="15" t="str">
        <f aca="false">IF(OR(R185="",G185="",K185=""),"",R185*K185*G185)</f>
        <v/>
      </c>
      <c r="T185" s="15" t="str">
        <f aca="false">IF(OR(Q185="",G185="",K185=""),"",Q185*K185*G185)</f>
        <v/>
      </c>
      <c r="U185" s="15" t="str">
        <f aca="false">IF(T185="","",T185+N(L185)-N(M185))</f>
        <v/>
      </c>
      <c r="V185" s="16" t="str">
        <f aca="false">IF(OR(U185="",N(S185)=0),"",U185/S185)</f>
        <v/>
      </c>
      <c r="W185" s="13" t="str">
        <f aca="false">IF(U185="","",COUNT($U$7:U185))</f>
        <v/>
      </c>
      <c r="X185" s="17" t="str">
        <f aca="false">IF(U185="","",DATE(YEAR(IF(B185="",A185,B185)),MONTH(IF(B185="",A185,B185)),1))</f>
        <v/>
      </c>
      <c r="Y185" s="15" t="str">
        <f aca="false">IF(U185="","",N($C$3)+SUM($U$7:U185))</f>
        <v/>
      </c>
      <c r="Z185" s="15" t="str">
        <f aca="false">IF(Y185="","",Y185-MAX(N($C$3),MAX($Y$7:Y185)))</f>
        <v/>
      </c>
      <c r="AA185" s="13" t="str">
        <f aca="false">IF(U185="","",IF(U185&gt;0,"Win",IF(U185&lt;0,"Loss","Scratch")))</f>
        <v/>
      </c>
      <c r="AB185" s="18" t="e">
        <f aca="false">IF(W185="",NA(),W185)</f>
        <v>#N/A</v>
      </c>
      <c r="AC185" s="19" t="e">
        <f aca="false">IF(W185="",NA(),Y185)</f>
        <v>#N/A</v>
      </c>
    </row>
    <row r="186" customFormat="false" ht="15" hidden="false" customHeight="false" outlineLevel="0" collapsed="false">
      <c r="A186" s="10"/>
      <c r="B186" s="10"/>
      <c r="C186" s="24"/>
      <c r="D186" s="24"/>
      <c r="E186" s="24"/>
      <c r="F186" s="24"/>
      <c r="G186" s="11"/>
      <c r="H186" s="12"/>
      <c r="I186" s="12"/>
      <c r="J186" s="12"/>
      <c r="K186" s="5"/>
      <c r="L186" s="5"/>
      <c r="M186" s="5"/>
      <c r="N186" s="24"/>
      <c r="O186" s="7"/>
      <c r="P186" s="13" t="str">
        <f aca="false">IF(C186="","",IF(ISNUMBER(SEARCH("JPY",C186)),100,10000))</f>
        <v/>
      </c>
      <c r="Q186" s="14" t="str">
        <f aca="false">IF(OR(C186="",H186="",J186=""),"",ROUND((J186-H186)*P186*IF(D186="Short",-1,1),1))</f>
        <v/>
      </c>
      <c r="R186" s="14" t="str">
        <f aca="false">IF(OR(C186="",H186="",I186=""),"",ROUND(ABS(H186-I186)*P186,1))</f>
        <v/>
      </c>
      <c r="S186" s="15" t="str">
        <f aca="false">IF(OR(R186="",G186="",K186=""),"",R186*K186*G186)</f>
        <v/>
      </c>
      <c r="T186" s="15" t="str">
        <f aca="false">IF(OR(Q186="",G186="",K186=""),"",Q186*K186*G186)</f>
        <v/>
      </c>
      <c r="U186" s="15" t="str">
        <f aca="false">IF(T186="","",T186+N(L186)-N(M186))</f>
        <v/>
      </c>
      <c r="V186" s="16" t="str">
        <f aca="false">IF(OR(U186="",N(S186)=0),"",U186/S186)</f>
        <v/>
      </c>
      <c r="W186" s="13" t="str">
        <f aca="false">IF(U186="","",COUNT($U$7:U186))</f>
        <v/>
      </c>
      <c r="X186" s="17" t="str">
        <f aca="false">IF(U186="","",DATE(YEAR(IF(B186="",A186,B186)),MONTH(IF(B186="",A186,B186)),1))</f>
        <v/>
      </c>
      <c r="Y186" s="15" t="str">
        <f aca="false">IF(U186="","",N($C$3)+SUM($U$7:U186))</f>
        <v/>
      </c>
      <c r="Z186" s="15" t="str">
        <f aca="false">IF(Y186="","",Y186-MAX(N($C$3),MAX($Y$7:Y186)))</f>
        <v/>
      </c>
      <c r="AA186" s="13" t="str">
        <f aca="false">IF(U186="","",IF(U186&gt;0,"Win",IF(U186&lt;0,"Loss","Scratch")))</f>
        <v/>
      </c>
      <c r="AB186" s="18" t="e">
        <f aca="false">IF(W186="",NA(),W186)</f>
        <v>#N/A</v>
      </c>
      <c r="AC186" s="19" t="e">
        <f aca="false">IF(W186="",NA(),Y186)</f>
        <v>#N/A</v>
      </c>
    </row>
    <row r="187" customFormat="false" ht="15" hidden="false" customHeight="false" outlineLevel="0" collapsed="false">
      <c r="A187" s="10"/>
      <c r="B187" s="10"/>
      <c r="C187" s="24"/>
      <c r="D187" s="24"/>
      <c r="E187" s="24"/>
      <c r="F187" s="24"/>
      <c r="G187" s="11"/>
      <c r="H187" s="12"/>
      <c r="I187" s="12"/>
      <c r="J187" s="12"/>
      <c r="K187" s="5"/>
      <c r="L187" s="5"/>
      <c r="M187" s="5"/>
      <c r="N187" s="24"/>
      <c r="O187" s="7"/>
      <c r="P187" s="13" t="str">
        <f aca="false">IF(C187="","",IF(ISNUMBER(SEARCH("JPY",C187)),100,10000))</f>
        <v/>
      </c>
      <c r="Q187" s="14" t="str">
        <f aca="false">IF(OR(C187="",H187="",J187=""),"",ROUND((J187-H187)*P187*IF(D187="Short",-1,1),1))</f>
        <v/>
      </c>
      <c r="R187" s="14" t="str">
        <f aca="false">IF(OR(C187="",H187="",I187=""),"",ROUND(ABS(H187-I187)*P187,1))</f>
        <v/>
      </c>
      <c r="S187" s="15" t="str">
        <f aca="false">IF(OR(R187="",G187="",K187=""),"",R187*K187*G187)</f>
        <v/>
      </c>
      <c r="T187" s="15" t="str">
        <f aca="false">IF(OR(Q187="",G187="",K187=""),"",Q187*K187*G187)</f>
        <v/>
      </c>
      <c r="U187" s="15" t="str">
        <f aca="false">IF(T187="","",T187+N(L187)-N(M187))</f>
        <v/>
      </c>
      <c r="V187" s="16" t="str">
        <f aca="false">IF(OR(U187="",N(S187)=0),"",U187/S187)</f>
        <v/>
      </c>
      <c r="W187" s="13" t="str">
        <f aca="false">IF(U187="","",COUNT($U$7:U187))</f>
        <v/>
      </c>
      <c r="X187" s="17" t="str">
        <f aca="false">IF(U187="","",DATE(YEAR(IF(B187="",A187,B187)),MONTH(IF(B187="",A187,B187)),1))</f>
        <v/>
      </c>
      <c r="Y187" s="15" t="str">
        <f aca="false">IF(U187="","",N($C$3)+SUM($U$7:U187))</f>
        <v/>
      </c>
      <c r="Z187" s="15" t="str">
        <f aca="false">IF(Y187="","",Y187-MAX(N($C$3),MAX($Y$7:Y187)))</f>
        <v/>
      </c>
      <c r="AA187" s="13" t="str">
        <f aca="false">IF(U187="","",IF(U187&gt;0,"Win",IF(U187&lt;0,"Loss","Scratch")))</f>
        <v/>
      </c>
      <c r="AB187" s="18" t="e">
        <f aca="false">IF(W187="",NA(),W187)</f>
        <v>#N/A</v>
      </c>
      <c r="AC187" s="19" t="e">
        <f aca="false">IF(W187="",NA(),Y187)</f>
        <v>#N/A</v>
      </c>
    </row>
    <row r="188" customFormat="false" ht="15" hidden="false" customHeight="false" outlineLevel="0" collapsed="false">
      <c r="A188" s="10"/>
      <c r="B188" s="10"/>
      <c r="C188" s="24"/>
      <c r="D188" s="24"/>
      <c r="E188" s="24"/>
      <c r="F188" s="24"/>
      <c r="G188" s="11"/>
      <c r="H188" s="12"/>
      <c r="I188" s="12"/>
      <c r="J188" s="12"/>
      <c r="K188" s="5"/>
      <c r="L188" s="5"/>
      <c r="M188" s="5"/>
      <c r="N188" s="24"/>
      <c r="O188" s="7"/>
      <c r="P188" s="13" t="str">
        <f aca="false">IF(C188="","",IF(ISNUMBER(SEARCH("JPY",C188)),100,10000))</f>
        <v/>
      </c>
      <c r="Q188" s="14" t="str">
        <f aca="false">IF(OR(C188="",H188="",J188=""),"",ROUND((J188-H188)*P188*IF(D188="Short",-1,1),1))</f>
        <v/>
      </c>
      <c r="R188" s="14" t="str">
        <f aca="false">IF(OR(C188="",H188="",I188=""),"",ROUND(ABS(H188-I188)*P188,1))</f>
        <v/>
      </c>
      <c r="S188" s="15" t="str">
        <f aca="false">IF(OR(R188="",G188="",K188=""),"",R188*K188*G188)</f>
        <v/>
      </c>
      <c r="T188" s="15" t="str">
        <f aca="false">IF(OR(Q188="",G188="",K188=""),"",Q188*K188*G188)</f>
        <v/>
      </c>
      <c r="U188" s="15" t="str">
        <f aca="false">IF(T188="","",T188+N(L188)-N(M188))</f>
        <v/>
      </c>
      <c r="V188" s="16" t="str">
        <f aca="false">IF(OR(U188="",N(S188)=0),"",U188/S188)</f>
        <v/>
      </c>
      <c r="W188" s="13" t="str">
        <f aca="false">IF(U188="","",COUNT($U$7:U188))</f>
        <v/>
      </c>
      <c r="X188" s="17" t="str">
        <f aca="false">IF(U188="","",DATE(YEAR(IF(B188="",A188,B188)),MONTH(IF(B188="",A188,B188)),1))</f>
        <v/>
      </c>
      <c r="Y188" s="15" t="str">
        <f aca="false">IF(U188="","",N($C$3)+SUM($U$7:U188))</f>
        <v/>
      </c>
      <c r="Z188" s="15" t="str">
        <f aca="false">IF(Y188="","",Y188-MAX(N($C$3),MAX($Y$7:Y188)))</f>
        <v/>
      </c>
      <c r="AA188" s="13" t="str">
        <f aca="false">IF(U188="","",IF(U188&gt;0,"Win",IF(U188&lt;0,"Loss","Scratch")))</f>
        <v/>
      </c>
      <c r="AB188" s="18" t="e">
        <f aca="false">IF(W188="",NA(),W188)</f>
        <v>#N/A</v>
      </c>
      <c r="AC188" s="19" t="e">
        <f aca="false">IF(W188="",NA(),Y188)</f>
        <v>#N/A</v>
      </c>
    </row>
    <row r="189" customFormat="false" ht="15" hidden="false" customHeight="false" outlineLevel="0" collapsed="false">
      <c r="A189" s="10"/>
      <c r="B189" s="10"/>
      <c r="C189" s="24"/>
      <c r="D189" s="24"/>
      <c r="E189" s="24"/>
      <c r="F189" s="24"/>
      <c r="G189" s="11"/>
      <c r="H189" s="12"/>
      <c r="I189" s="12"/>
      <c r="J189" s="12"/>
      <c r="K189" s="5"/>
      <c r="L189" s="5"/>
      <c r="M189" s="5"/>
      <c r="N189" s="24"/>
      <c r="O189" s="7"/>
      <c r="P189" s="13" t="str">
        <f aca="false">IF(C189="","",IF(ISNUMBER(SEARCH("JPY",C189)),100,10000))</f>
        <v/>
      </c>
      <c r="Q189" s="14" t="str">
        <f aca="false">IF(OR(C189="",H189="",J189=""),"",ROUND((J189-H189)*P189*IF(D189="Short",-1,1),1))</f>
        <v/>
      </c>
      <c r="R189" s="14" t="str">
        <f aca="false">IF(OR(C189="",H189="",I189=""),"",ROUND(ABS(H189-I189)*P189,1))</f>
        <v/>
      </c>
      <c r="S189" s="15" t="str">
        <f aca="false">IF(OR(R189="",G189="",K189=""),"",R189*K189*G189)</f>
        <v/>
      </c>
      <c r="T189" s="15" t="str">
        <f aca="false">IF(OR(Q189="",G189="",K189=""),"",Q189*K189*G189)</f>
        <v/>
      </c>
      <c r="U189" s="15" t="str">
        <f aca="false">IF(T189="","",T189+N(L189)-N(M189))</f>
        <v/>
      </c>
      <c r="V189" s="16" t="str">
        <f aca="false">IF(OR(U189="",N(S189)=0),"",U189/S189)</f>
        <v/>
      </c>
      <c r="W189" s="13" t="str">
        <f aca="false">IF(U189="","",COUNT($U$7:U189))</f>
        <v/>
      </c>
      <c r="X189" s="17" t="str">
        <f aca="false">IF(U189="","",DATE(YEAR(IF(B189="",A189,B189)),MONTH(IF(B189="",A189,B189)),1))</f>
        <v/>
      </c>
      <c r="Y189" s="15" t="str">
        <f aca="false">IF(U189="","",N($C$3)+SUM($U$7:U189))</f>
        <v/>
      </c>
      <c r="Z189" s="15" t="str">
        <f aca="false">IF(Y189="","",Y189-MAX(N($C$3),MAX($Y$7:Y189)))</f>
        <v/>
      </c>
      <c r="AA189" s="13" t="str">
        <f aca="false">IF(U189="","",IF(U189&gt;0,"Win",IF(U189&lt;0,"Loss","Scratch")))</f>
        <v/>
      </c>
      <c r="AB189" s="18" t="e">
        <f aca="false">IF(W189="",NA(),W189)</f>
        <v>#N/A</v>
      </c>
      <c r="AC189" s="19" t="e">
        <f aca="false">IF(W189="",NA(),Y189)</f>
        <v>#N/A</v>
      </c>
    </row>
    <row r="190" customFormat="false" ht="15" hidden="false" customHeight="false" outlineLevel="0" collapsed="false">
      <c r="A190" s="10"/>
      <c r="B190" s="10"/>
      <c r="C190" s="24"/>
      <c r="D190" s="24"/>
      <c r="E190" s="24"/>
      <c r="F190" s="24"/>
      <c r="G190" s="11"/>
      <c r="H190" s="12"/>
      <c r="I190" s="12"/>
      <c r="J190" s="12"/>
      <c r="K190" s="5"/>
      <c r="L190" s="5"/>
      <c r="M190" s="5"/>
      <c r="N190" s="24"/>
      <c r="O190" s="7"/>
      <c r="P190" s="13" t="str">
        <f aca="false">IF(C190="","",IF(ISNUMBER(SEARCH("JPY",C190)),100,10000))</f>
        <v/>
      </c>
      <c r="Q190" s="14" t="str">
        <f aca="false">IF(OR(C190="",H190="",J190=""),"",ROUND((J190-H190)*P190*IF(D190="Short",-1,1),1))</f>
        <v/>
      </c>
      <c r="R190" s="14" t="str">
        <f aca="false">IF(OR(C190="",H190="",I190=""),"",ROUND(ABS(H190-I190)*P190,1))</f>
        <v/>
      </c>
      <c r="S190" s="15" t="str">
        <f aca="false">IF(OR(R190="",G190="",K190=""),"",R190*K190*G190)</f>
        <v/>
      </c>
      <c r="T190" s="15" t="str">
        <f aca="false">IF(OR(Q190="",G190="",K190=""),"",Q190*K190*G190)</f>
        <v/>
      </c>
      <c r="U190" s="15" t="str">
        <f aca="false">IF(T190="","",T190+N(L190)-N(M190))</f>
        <v/>
      </c>
      <c r="V190" s="16" t="str">
        <f aca="false">IF(OR(U190="",N(S190)=0),"",U190/S190)</f>
        <v/>
      </c>
      <c r="W190" s="13" t="str">
        <f aca="false">IF(U190="","",COUNT($U$7:U190))</f>
        <v/>
      </c>
      <c r="X190" s="17" t="str">
        <f aca="false">IF(U190="","",DATE(YEAR(IF(B190="",A190,B190)),MONTH(IF(B190="",A190,B190)),1))</f>
        <v/>
      </c>
      <c r="Y190" s="15" t="str">
        <f aca="false">IF(U190="","",N($C$3)+SUM($U$7:U190))</f>
        <v/>
      </c>
      <c r="Z190" s="15" t="str">
        <f aca="false">IF(Y190="","",Y190-MAX(N($C$3),MAX($Y$7:Y190)))</f>
        <v/>
      </c>
      <c r="AA190" s="13" t="str">
        <f aca="false">IF(U190="","",IF(U190&gt;0,"Win",IF(U190&lt;0,"Loss","Scratch")))</f>
        <v/>
      </c>
      <c r="AB190" s="18" t="e">
        <f aca="false">IF(W190="",NA(),W190)</f>
        <v>#N/A</v>
      </c>
      <c r="AC190" s="19" t="e">
        <f aca="false">IF(W190="",NA(),Y190)</f>
        <v>#N/A</v>
      </c>
    </row>
    <row r="191" customFormat="false" ht="15" hidden="false" customHeight="false" outlineLevel="0" collapsed="false">
      <c r="A191" s="10"/>
      <c r="B191" s="10"/>
      <c r="C191" s="24"/>
      <c r="D191" s="24"/>
      <c r="E191" s="24"/>
      <c r="F191" s="24"/>
      <c r="G191" s="11"/>
      <c r="H191" s="12"/>
      <c r="I191" s="12"/>
      <c r="J191" s="12"/>
      <c r="K191" s="5"/>
      <c r="L191" s="5"/>
      <c r="M191" s="5"/>
      <c r="N191" s="24"/>
      <c r="O191" s="7"/>
      <c r="P191" s="13" t="str">
        <f aca="false">IF(C191="","",IF(ISNUMBER(SEARCH("JPY",C191)),100,10000))</f>
        <v/>
      </c>
      <c r="Q191" s="14" t="str">
        <f aca="false">IF(OR(C191="",H191="",J191=""),"",ROUND((J191-H191)*P191*IF(D191="Short",-1,1),1))</f>
        <v/>
      </c>
      <c r="R191" s="14" t="str">
        <f aca="false">IF(OR(C191="",H191="",I191=""),"",ROUND(ABS(H191-I191)*P191,1))</f>
        <v/>
      </c>
      <c r="S191" s="15" t="str">
        <f aca="false">IF(OR(R191="",G191="",K191=""),"",R191*K191*G191)</f>
        <v/>
      </c>
      <c r="T191" s="15" t="str">
        <f aca="false">IF(OR(Q191="",G191="",K191=""),"",Q191*K191*G191)</f>
        <v/>
      </c>
      <c r="U191" s="15" t="str">
        <f aca="false">IF(T191="","",T191+N(L191)-N(M191))</f>
        <v/>
      </c>
      <c r="V191" s="16" t="str">
        <f aca="false">IF(OR(U191="",N(S191)=0),"",U191/S191)</f>
        <v/>
      </c>
      <c r="W191" s="13" t="str">
        <f aca="false">IF(U191="","",COUNT($U$7:U191))</f>
        <v/>
      </c>
      <c r="X191" s="17" t="str">
        <f aca="false">IF(U191="","",DATE(YEAR(IF(B191="",A191,B191)),MONTH(IF(B191="",A191,B191)),1))</f>
        <v/>
      </c>
      <c r="Y191" s="15" t="str">
        <f aca="false">IF(U191="","",N($C$3)+SUM($U$7:U191))</f>
        <v/>
      </c>
      <c r="Z191" s="15" t="str">
        <f aca="false">IF(Y191="","",Y191-MAX(N($C$3),MAX($Y$7:Y191)))</f>
        <v/>
      </c>
      <c r="AA191" s="13" t="str">
        <f aca="false">IF(U191="","",IF(U191&gt;0,"Win",IF(U191&lt;0,"Loss","Scratch")))</f>
        <v/>
      </c>
      <c r="AB191" s="18" t="e">
        <f aca="false">IF(W191="",NA(),W191)</f>
        <v>#N/A</v>
      </c>
      <c r="AC191" s="19" t="e">
        <f aca="false">IF(W191="",NA(),Y191)</f>
        <v>#N/A</v>
      </c>
    </row>
    <row r="192" customFormat="false" ht="15" hidden="false" customHeight="false" outlineLevel="0" collapsed="false">
      <c r="A192" s="10"/>
      <c r="B192" s="10"/>
      <c r="C192" s="24"/>
      <c r="D192" s="24"/>
      <c r="E192" s="24"/>
      <c r="F192" s="24"/>
      <c r="G192" s="11"/>
      <c r="H192" s="12"/>
      <c r="I192" s="12"/>
      <c r="J192" s="12"/>
      <c r="K192" s="5"/>
      <c r="L192" s="5"/>
      <c r="M192" s="5"/>
      <c r="N192" s="24"/>
      <c r="O192" s="7"/>
      <c r="P192" s="13" t="str">
        <f aca="false">IF(C192="","",IF(ISNUMBER(SEARCH("JPY",C192)),100,10000))</f>
        <v/>
      </c>
      <c r="Q192" s="14" t="str">
        <f aca="false">IF(OR(C192="",H192="",J192=""),"",ROUND((J192-H192)*P192*IF(D192="Short",-1,1),1))</f>
        <v/>
      </c>
      <c r="R192" s="14" t="str">
        <f aca="false">IF(OR(C192="",H192="",I192=""),"",ROUND(ABS(H192-I192)*P192,1))</f>
        <v/>
      </c>
      <c r="S192" s="15" t="str">
        <f aca="false">IF(OR(R192="",G192="",K192=""),"",R192*K192*G192)</f>
        <v/>
      </c>
      <c r="T192" s="15" t="str">
        <f aca="false">IF(OR(Q192="",G192="",K192=""),"",Q192*K192*G192)</f>
        <v/>
      </c>
      <c r="U192" s="15" t="str">
        <f aca="false">IF(T192="","",T192+N(L192)-N(M192))</f>
        <v/>
      </c>
      <c r="V192" s="16" t="str">
        <f aca="false">IF(OR(U192="",N(S192)=0),"",U192/S192)</f>
        <v/>
      </c>
      <c r="W192" s="13" t="str">
        <f aca="false">IF(U192="","",COUNT($U$7:U192))</f>
        <v/>
      </c>
      <c r="X192" s="17" t="str">
        <f aca="false">IF(U192="","",DATE(YEAR(IF(B192="",A192,B192)),MONTH(IF(B192="",A192,B192)),1))</f>
        <v/>
      </c>
      <c r="Y192" s="15" t="str">
        <f aca="false">IF(U192="","",N($C$3)+SUM($U$7:U192))</f>
        <v/>
      </c>
      <c r="Z192" s="15" t="str">
        <f aca="false">IF(Y192="","",Y192-MAX(N($C$3),MAX($Y$7:Y192)))</f>
        <v/>
      </c>
      <c r="AA192" s="13" t="str">
        <f aca="false">IF(U192="","",IF(U192&gt;0,"Win",IF(U192&lt;0,"Loss","Scratch")))</f>
        <v/>
      </c>
      <c r="AB192" s="18" t="e">
        <f aca="false">IF(W192="",NA(),W192)</f>
        <v>#N/A</v>
      </c>
      <c r="AC192" s="19" t="e">
        <f aca="false">IF(W192="",NA(),Y192)</f>
        <v>#N/A</v>
      </c>
    </row>
    <row r="193" customFormat="false" ht="15" hidden="false" customHeight="false" outlineLevel="0" collapsed="false">
      <c r="A193" s="10"/>
      <c r="B193" s="10"/>
      <c r="C193" s="24"/>
      <c r="D193" s="24"/>
      <c r="E193" s="24"/>
      <c r="F193" s="24"/>
      <c r="G193" s="11"/>
      <c r="H193" s="12"/>
      <c r="I193" s="12"/>
      <c r="J193" s="12"/>
      <c r="K193" s="5"/>
      <c r="L193" s="5"/>
      <c r="M193" s="5"/>
      <c r="N193" s="24"/>
      <c r="O193" s="7"/>
      <c r="P193" s="13" t="str">
        <f aca="false">IF(C193="","",IF(ISNUMBER(SEARCH("JPY",C193)),100,10000))</f>
        <v/>
      </c>
      <c r="Q193" s="14" t="str">
        <f aca="false">IF(OR(C193="",H193="",J193=""),"",ROUND((J193-H193)*P193*IF(D193="Short",-1,1),1))</f>
        <v/>
      </c>
      <c r="R193" s="14" t="str">
        <f aca="false">IF(OR(C193="",H193="",I193=""),"",ROUND(ABS(H193-I193)*P193,1))</f>
        <v/>
      </c>
      <c r="S193" s="15" t="str">
        <f aca="false">IF(OR(R193="",G193="",K193=""),"",R193*K193*G193)</f>
        <v/>
      </c>
      <c r="T193" s="15" t="str">
        <f aca="false">IF(OR(Q193="",G193="",K193=""),"",Q193*K193*G193)</f>
        <v/>
      </c>
      <c r="U193" s="15" t="str">
        <f aca="false">IF(T193="","",T193+N(L193)-N(M193))</f>
        <v/>
      </c>
      <c r="V193" s="16" t="str">
        <f aca="false">IF(OR(U193="",N(S193)=0),"",U193/S193)</f>
        <v/>
      </c>
      <c r="W193" s="13" t="str">
        <f aca="false">IF(U193="","",COUNT($U$7:U193))</f>
        <v/>
      </c>
      <c r="X193" s="17" t="str">
        <f aca="false">IF(U193="","",DATE(YEAR(IF(B193="",A193,B193)),MONTH(IF(B193="",A193,B193)),1))</f>
        <v/>
      </c>
      <c r="Y193" s="15" t="str">
        <f aca="false">IF(U193="","",N($C$3)+SUM($U$7:U193))</f>
        <v/>
      </c>
      <c r="Z193" s="15" t="str">
        <f aca="false">IF(Y193="","",Y193-MAX(N($C$3),MAX($Y$7:Y193)))</f>
        <v/>
      </c>
      <c r="AA193" s="13" t="str">
        <f aca="false">IF(U193="","",IF(U193&gt;0,"Win",IF(U193&lt;0,"Loss","Scratch")))</f>
        <v/>
      </c>
      <c r="AB193" s="18" t="e">
        <f aca="false">IF(W193="",NA(),W193)</f>
        <v>#N/A</v>
      </c>
      <c r="AC193" s="19" t="e">
        <f aca="false">IF(W193="",NA(),Y193)</f>
        <v>#N/A</v>
      </c>
    </row>
    <row r="194" customFormat="false" ht="15" hidden="false" customHeight="false" outlineLevel="0" collapsed="false">
      <c r="A194" s="10"/>
      <c r="B194" s="10"/>
      <c r="C194" s="24"/>
      <c r="D194" s="24"/>
      <c r="E194" s="24"/>
      <c r="F194" s="24"/>
      <c r="G194" s="11"/>
      <c r="H194" s="12"/>
      <c r="I194" s="12"/>
      <c r="J194" s="12"/>
      <c r="K194" s="5"/>
      <c r="L194" s="5"/>
      <c r="M194" s="5"/>
      <c r="N194" s="24"/>
      <c r="O194" s="7"/>
      <c r="P194" s="13" t="str">
        <f aca="false">IF(C194="","",IF(ISNUMBER(SEARCH("JPY",C194)),100,10000))</f>
        <v/>
      </c>
      <c r="Q194" s="14" t="str">
        <f aca="false">IF(OR(C194="",H194="",J194=""),"",ROUND((J194-H194)*P194*IF(D194="Short",-1,1),1))</f>
        <v/>
      </c>
      <c r="R194" s="14" t="str">
        <f aca="false">IF(OR(C194="",H194="",I194=""),"",ROUND(ABS(H194-I194)*P194,1))</f>
        <v/>
      </c>
      <c r="S194" s="15" t="str">
        <f aca="false">IF(OR(R194="",G194="",K194=""),"",R194*K194*G194)</f>
        <v/>
      </c>
      <c r="T194" s="15" t="str">
        <f aca="false">IF(OR(Q194="",G194="",K194=""),"",Q194*K194*G194)</f>
        <v/>
      </c>
      <c r="U194" s="15" t="str">
        <f aca="false">IF(T194="","",T194+N(L194)-N(M194))</f>
        <v/>
      </c>
      <c r="V194" s="16" t="str">
        <f aca="false">IF(OR(U194="",N(S194)=0),"",U194/S194)</f>
        <v/>
      </c>
      <c r="W194" s="13" t="str">
        <f aca="false">IF(U194="","",COUNT($U$7:U194))</f>
        <v/>
      </c>
      <c r="X194" s="17" t="str">
        <f aca="false">IF(U194="","",DATE(YEAR(IF(B194="",A194,B194)),MONTH(IF(B194="",A194,B194)),1))</f>
        <v/>
      </c>
      <c r="Y194" s="15" t="str">
        <f aca="false">IF(U194="","",N($C$3)+SUM($U$7:U194))</f>
        <v/>
      </c>
      <c r="Z194" s="15" t="str">
        <f aca="false">IF(Y194="","",Y194-MAX(N($C$3),MAX($Y$7:Y194)))</f>
        <v/>
      </c>
      <c r="AA194" s="13" t="str">
        <f aca="false">IF(U194="","",IF(U194&gt;0,"Win",IF(U194&lt;0,"Loss","Scratch")))</f>
        <v/>
      </c>
      <c r="AB194" s="18" t="e">
        <f aca="false">IF(W194="",NA(),W194)</f>
        <v>#N/A</v>
      </c>
      <c r="AC194" s="19" t="e">
        <f aca="false">IF(W194="",NA(),Y194)</f>
        <v>#N/A</v>
      </c>
    </row>
    <row r="195" customFormat="false" ht="15" hidden="false" customHeight="false" outlineLevel="0" collapsed="false">
      <c r="A195" s="10"/>
      <c r="B195" s="10"/>
      <c r="C195" s="24"/>
      <c r="D195" s="24"/>
      <c r="E195" s="24"/>
      <c r="F195" s="24"/>
      <c r="G195" s="11"/>
      <c r="H195" s="12"/>
      <c r="I195" s="12"/>
      <c r="J195" s="12"/>
      <c r="K195" s="5"/>
      <c r="L195" s="5"/>
      <c r="M195" s="5"/>
      <c r="N195" s="24"/>
      <c r="O195" s="7"/>
      <c r="P195" s="13" t="str">
        <f aca="false">IF(C195="","",IF(ISNUMBER(SEARCH("JPY",C195)),100,10000))</f>
        <v/>
      </c>
      <c r="Q195" s="14" t="str">
        <f aca="false">IF(OR(C195="",H195="",J195=""),"",ROUND((J195-H195)*P195*IF(D195="Short",-1,1),1))</f>
        <v/>
      </c>
      <c r="R195" s="14" t="str">
        <f aca="false">IF(OR(C195="",H195="",I195=""),"",ROUND(ABS(H195-I195)*P195,1))</f>
        <v/>
      </c>
      <c r="S195" s="15" t="str">
        <f aca="false">IF(OR(R195="",G195="",K195=""),"",R195*K195*G195)</f>
        <v/>
      </c>
      <c r="T195" s="15" t="str">
        <f aca="false">IF(OR(Q195="",G195="",K195=""),"",Q195*K195*G195)</f>
        <v/>
      </c>
      <c r="U195" s="15" t="str">
        <f aca="false">IF(T195="","",T195+N(L195)-N(M195))</f>
        <v/>
      </c>
      <c r="V195" s="16" t="str">
        <f aca="false">IF(OR(U195="",N(S195)=0),"",U195/S195)</f>
        <v/>
      </c>
      <c r="W195" s="13" t="str">
        <f aca="false">IF(U195="","",COUNT($U$7:U195))</f>
        <v/>
      </c>
      <c r="X195" s="17" t="str">
        <f aca="false">IF(U195="","",DATE(YEAR(IF(B195="",A195,B195)),MONTH(IF(B195="",A195,B195)),1))</f>
        <v/>
      </c>
      <c r="Y195" s="15" t="str">
        <f aca="false">IF(U195="","",N($C$3)+SUM($U$7:U195))</f>
        <v/>
      </c>
      <c r="Z195" s="15" t="str">
        <f aca="false">IF(Y195="","",Y195-MAX(N($C$3),MAX($Y$7:Y195)))</f>
        <v/>
      </c>
      <c r="AA195" s="13" t="str">
        <f aca="false">IF(U195="","",IF(U195&gt;0,"Win",IF(U195&lt;0,"Loss","Scratch")))</f>
        <v/>
      </c>
      <c r="AB195" s="18" t="e">
        <f aca="false">IF(W195="",NA(),W195)</f>
        <v>#N/A</v>
      </c>
      <c r="AC195" s="19" t="e">
        <f aca="false">IF(W195="",NA(),Y195)</f>
        <v>#N/A</v>
      </c>
    </row>
    <row r="196" customFormat="false" ht="15" hidden="false" customHeight="false" outlineLevel="0" collapsed="false">
      <c r="A196" s="10"/>
      <c r="B196" s="10"/>
      <c r="C196" s="24"/>
      <c r="D196" s="24"/>
      <c r="E196" s="24"/>
      <c r="F196" s="24"/>
      <c r="G196" s="11"/>
      <c r="H196" s="12"/>
      <c r="I196" s="12"/>
      <c r="J196" s="12"/>
      <c r="K196" s="5"/>
      <c r="L196" s="5"/>
      <c r="M196" s="5"/>
      <c r="N196" s="24"/>
      <c r="O196" s="7"/>
      <c r="P196" s="13" t="str">
        <f aca="false">IF(C196="","",IF(ISNUMBER(SEARCH("JPY",C196)),100,10000))</f>
        <v/>
      </c>
      <c r="Q196" s="14" t="str">
        <f aca="false">IF(OR(C196="",H196="",J196=""),"",ROUND((J196-H196)*P196*IF(D196="Short",-1,1),1))</f>
        <v/>
      </c>
      <c r="R196" s="14" t="str">
        <f aca="false">IF(OR(C196="",H196="",I196=""),"",ROUND(ABS(H196-I196)*P196,1))</f>
        <v/>
      </c>
      <c r="S196" s="15" t="str">
        <f aca="false">IF(OR(R196="",G196="",K196=""),"",R196*K196*G196)</f>
        <v/>
      </c>
      <c r="T196" s="15" t="str">
        <f aca="false">IF(OR(Q196="",G196="",K196=""),"",Q196*K196*G196)</f>
        <v/>
      </c>
      <c r="U196" s="15" t="str">
        <f aca="false">IF(T196="","",T196+N(L196)-N(M196))</f>
        <v/>
      </c>
      <c r="V196" s="16" t="str">
        <f aca="false">IF(OR(U196="",N(S196)=0),"",U196/S196)</f>
        <v/>
      </c>
      <c r="W196" s="13" t="str">
        <f aca="false">IF(U196="","",COUNT($U$7:U196))</f>
        <v/>
      </c>
      <c r="X196" s="17" t="str">
        <f aca="false">IF(U196="","",DATE(YEAR(IF(B196="",A196,B196)),MONTH(IF(B196="",A196,B196)),1))</f>
        <v/>
      </c>
      <c r="Y196" s="15" t="str">
        <f aca="false">IF(U196="","",N($C$3)+SUM($U$7:U196))</f>
        <v/>
      </c>
      <c r="Z196" s="15" t="str">
        <f aca="false">IF(Y196="","",Y196-MAX(N($C$3),MAX($Y$7:Y196)))</f>
        <v/>
      </c>
      <c r="AA196" s="13" t="str">
        <f aca="false">IF(U196="","",IF(U196&gt;0,"Win",IF(U196&lt;0,"Loss","Scratch")))</f>
        <v/>
      </c>
      <c r="AB196" s="18" t="e">
        <f aca="false">IF(W196="",NA(),W196)</f>
        <v>#N/A</v>
      </c>
      <c r="AC196" s="19" t="e">
        <f aca="false">IF(W196="",NA(),Y196)</f>
        <v>#N/A</v>
      </c>
    </row>
    <row r="197" customFormat="false" ht="15" hidden="false" customHeight="false" outlineLevel="0" collapsed="false">
      <c r="A197" s="10"/>
      <c r="B197" s="10"/>
      <c r="C197" s="24"/>
      <c r="D197" s="24"/>
      <c r="E197" s="24"/>
      <c r="F197" s="24"/>
      <c r="G197" s="11"/>
      <c r="H197" s="12"/>
      <c r="I197" s="12"/>
      <c r="J197" s="12"/>
      <c r="K197" s="5"/>
      <c r="L197" s="5"/>
      <c r="M197" s="5"/>
      <c r="N197" s="24"/>
      <c r="O197" s="7"/>
      <c r="P197" s="13" t="str">
        <f aca="false">IF(C197="","",IF(ISNUMBER(SEARCH("JPY",C197)),100,10000))</f>
        <v/>
      </c>
      <c r="Q197" s="14" t="str">
        <f aca="false">IF(OR(C197="",H197="",J197=""),"",ROUND((J197-H197)*P197*IF(D197="Short",-1,1),1))</f>
        <v/>
      </c>
      <c r="R197" s="14" t="str">
        <f aca="false">IF(OR(C197="",H197="",I197=""),"",ROUND(ABS(H197-I197)*P197,1))</f>
        <v/>
      </c>
      <c r="S197" s="15" t="str">
        <f aca="false">IF(OR(R197="",G197="",K197=""),"",R197*K197*G197)</f>
        <v/>
      </c>
      <c r="T197" s="15" t="str">
        <f aca="false">IF(OR(Q197="",G197="",K197=""),"",Q197*K197*G197)</f>
        <v/>
      </c>
      <c r="U197" s="15" t="str">
        <f aca="false">IF(T197="","",T197+N(L197)-N(M197))</f>
        <v/>
      </c>
      <c r="V197" s="16" t="str">
        <f aca="false">IF(OR(U197="",N(S197)=0),"",U197/S197)</f>
        <v/>
      </c>
      <c r="W197" s="13" t="str">
        <f aca="false">IF(U197="","",COUNT($U$7:U197))</f>
        <v/>
      </c>
      <c r="X197" s="17" t="str">
        <f aca="false">IF(U197="","",DATE(YEAR(IF(B197="",A197,B197)),MONTH(IF(B197="",A197,B197)),1))</f>
        <v/>
      </c>
      <c r="Y197" s="15" t="str">
        <f aca="false">IF(U197="","",N($C$3)+SUM($U$7:U197))</f>
        <v/>
      </c>
      <c r="Z197" s="15" t="str">
        <f aca="false">IF(Y197="","",Y197-MAX(N($C$3),MAX($Y$7:Y197)))</f>
        <v/>
      </c>
      <c r="AA197" s="13" t="str">
        <f aca="false">IF(U197="","",IF(U197&gt;0,"Win",IF(U197&lt;0,"Loss","Scratch")))</f>
        <v/>
      </c>
      <c r="AB197" s="18" t="e">
        <f aca="false">IF(W197="",NA(),W197)</f>
        <v>#N/A</v>
      </c>
      <c r="AC197" s="19" t="e">
        <f aca="false">IF(W197="",NA(),Y197)</f>
        <v>#N/A</v>
      </c>
    </row>
    <row r="198" customFormat="false" ht="15" hidden="false" customHeight="false" outlineLevel="0" collapsed="false">
      <c r="A198" s="10"/>
      <c r="B198" s="10"/>
      <c r="C198" s="24"/>
      <c r="D198" s="24"/>
      <c r="E198" s="24"/>
      <c r="F198" s="24"/>
      <c r="G198" s="11"/>
      <c r="H198" s="12"/>
      <c r="I198" s="12"/>
      <c r="J198" s="12"/>
      <c r="K198" s="5"/>
      <c r="L198" s="5"/>
      <c r="M198" s="5"/>
      <c r="N198" s="24"/>
      <c r="O198" s="7"/>
      <c r="P198" s="13" t="str">
        <f aca="false">IF(C198="","",IF(ISNUMBER(SEARCH("JPY",C198)),100,10000))</f>
        <v/>
      </c>
      <c r="Q198" s="14" t="str">
        <f aca="false">IF(OR(C198="",H198="",J198=""),"",ROUND((J198-H198)*P198*IF(D198="Short",-1,1),1))</f>
        <v/>
      </c>
      <c r="R198" s="14" t="str">
        <f aca="false">IF(OR(C198="",H198="",I198=""),"",ROUND(ABS(H198-I198)*P198,1))</f>
        <v/>
      </c>
      <c r="S198" s="15" t="str">
        <f aca="false">IF(OR(R198="",G198="",K198=""),"",R198*K198*G198)</f>
        <v/>
      </c>
      <c r="T198" s="15" t="str">
        <f aca="false">IF(OR(Q198="",G198="",K198=""),"",Q198*K198*G198)</f>
        <v/>
      </c>
      <c r="U198" s="15" t="str">
        <f aca="false">IF(T198="","",T198+N(L198)-N(M198))</f>
        <v/>
      </c>
      <c r="V198" s="16" t="str">
        <f aca="false">IF(OR(U198="",N(S198)=0),"",U198/S198)</f>
        <v/>
      </c>
      <c r="W198" s="13" t="str">
        <f aca="false">IF(U198="","",COUNT($U$7:U198))</f>
        <v/>
      </c>
      <c r="X198" s="17" t="str">
        <f aca="false">IF(U198="","",DATE(YEAR(IF(B198="",A198,B198)),MONTH(IF(B198="",A198,B198)),1))</f>
        <v/>
      </c>
      <c r="Y198" s="15" t="str">
        <f aca="false">IF(U198="","",N($C$3)+SUM($U$7:U198))</f>
        <v/>
      </c>
      <c r="Z198" s="15" t="str">
        <f aca="false">IF(Y198="","",Y198-MAX(N($C$3),MAX($Y$7:Y198)))</f>
        <v/>
      </c>
      <c r="AA198" s="13" t="str">
        <f aca="false">IF(U198="","",IF(U198&gt;0,"Win",IF(U198&lt;0,"Loss","Scratch")))</f>
        <v/>
      </c>
      <c r="AB198" s="18" t="e">
        <f aca="false">IF(W198="",NA(),W198)</f>
        <v>#N/A</v>
      </c>
      <c r="AC198" s="19" t="e">
        <f aca="false">IF(W198="",NA(),Y198)</f>
        <v>#N/A</v>
      </c>
    </row>
    <row r="199" customFormat="false" ht="15" hidden="false" customHeight="false" outlineLevel="0" collapsed="false">
      <c r="A199" s="10"/>
      <c r="B199" s="10"/>
      <c r="C199" s="24"/>
      <c r="D199" s="24"/>
      <c r="E199" s="24"/>
      <c r="F199" s="24"/>
      <c r="G199" s="11"/>
      <c r="H199" s="12"/>
      <c r="I199" s="12"/>
      <c r="J199" s="12"/>
      <c r="K199" s="5"/>
      <c r="L199" s="5"/>
      <c r="M199" s="5"/>
      <c r="N199" s="24"/>
      <c r="O199" s="7"/>
      <c r="P199" s="13" t="str">
        <f aca="false">IF(C199="","",IF(ISNUMBER(SEARCH("JPY",C199)),100,10000))</f>
        <v/>
      </c>
      <c r="Q199" s="14" t="str">
        <f aca="false">IF(OR(C199="",H199="",J199=""),"",ROUND((J199-H199)*P199*IF(D199="Short",-1,1),1))</f>
        <v/>
      </c>
      <c r="R199" s="14" t="str">
        <f aca="false">IF(OR(C199="",H199="",I199=""),"",ROUND(ABS(H199-I199)*P199,1))</f>
        <v/>
      </c>
      <c r="S199" s="15" t="str">
        <f aca="false">IF(OR(R199="",G199="",K199=""),"",R199*K199*G199)</f>
        <v/>
      </c>
      <c r="T199" s="15" t="str">
        <f aca="false">IF(OR(Q199="",G199="",K199=""),"",Q199*K199*G199)</f>
        <v/>
      </c>
      <c r="U199" s="15" t="str">
        <f aca="false">IF(T199="","",T199+N(L199)-N(M199))</f>
        <v/>
      </c>
      <c r="V199" s="16" t="str">
        <f aca="false">IF(OR(U199="",N(S199)=0),"",U199/S199)</f>
        <v/>
      </c>
      <c r="W199" s="13" t="str">
        <f aca="false">IF(U199="","",COUNT($U$7:U199))</f>
        <v/>
      </c>
      <c r="X199" s="17" t="str">
        <f aca="false">IF(U199="","",DATE(YEAR(IF(B199="",A199,B199)),MONTH(IF(B199="",A199,B199)),1))</f>
        <v/>
      </c>
      <c r="Y199" s="15" t="str">
        <f aca="false">IF(U199="","",N($C$3)+SUM($U$7:U199))</f>
        <v/>
      </c>
      <c r="Z199" s="15" t="str">
        <f aca="false">IF(Y199="","",Y199-MAX(N($C$3),MAX($Y$7:Y199)))</f>
        <v/>
      </c>
      <c r="AA199" s="13" t="str">
        <f aca="false">IF(U199="","",IF(U199&gt;0,"Win",IF(U199&lt;0,"Loss","Scratch")))</f>
        <v/>
      </c>
      <c r="AB199" s="18" t="e">
        <f aca="false">IF(W199="",NA(),W199)</f>
        <v>#N/A</v>
      </c>
      <c r="AC199" s="19" t="e">
        <f aca="false">IF(W199="",NA(),Y199)</f>
        <v>#N/A</v>
      </c>
    </row>
    <row r="200" customFormat="false" ht="15" hidden="false" customHeight="false" outlineLevel="0" collapsed="false">
      <c r="A200" s="10"/>
      <c r="B200" s="10"/>
      <c r="C200" s="24"/>
      <c r="D200" s="24"/>
      <c r="E200" s="24"/>
      <c r="F200" s="24"/>
      <c r="G200" s="11"/>
      <c r="H200" s="12"/>
      <c r="I200" s="12"/>
      <c r="J200" s="12"/>
      <c r="K200" s="5"/>
      <c r="L200" s="5"/>
      <c r="M200" s="5"/>
      <c r="N200" s="24"/>
      <c r="O200" s="7"/>
      <c r="P200" s="13" t="str">
        <f aca="false">IF(C200="","",IF(ISNUMBER(SEARCH("JPY",C200)),100,10000))</f>
        <v/>
      </c>
      <c r="Q200" s="14" t="str">
        <f aca="false">IF(OR(C200="",H200="",J200=""),"",ROUND((J200-H200)*P200*IF(D200="Short",-1,1),1))</f>
        <v/>
      </c>
      <c r="R200" s="14" t="str">
        <f aca="false">IF(OR(C200="",H200="",I200=""),"",ROUND(ABS(H200-I200)*P200,1))</f>
        <v/>
      </c>
      <c r="S200" s="15" t="str">
        <f aca="false">IF(OR(R200="",G200="",K200=""),"",R200*K200*G200)</f>
        <v/>
      </c>
      <c r="T200" s="15" t="str">
        <f aca="false">IF(OR(Q200="",G200="",K200=""),"",Q200*K200*G200)</f>
        <v/>
      </c>
      <c r="U200" s="15" t="str">
        <f aca="false">IF(T200="","",T200+N(L200)-N(M200))</f>
        <v/>
      </c>
      <c r="V200" s="16" t="str">
        <f aca="false">IF(OR(U200="",N(S200)=0),"",U200/S200)</f>
        <v/>
      </c>
      <c r="W200" s="13" t="str">
        <f aca="false">IF(U200="","",COUNT($U$7:U200))</f>
        <v/>
      </c>
      <c r="X200" s="17" t="str">
        <f aca="false">IF(U200="","",DATE(YEAR(IF(B200="",A200,B200)),MONTH(IF(B200="",A200,B200)),1))</f>
        <v/>
      </c>
      <c r="Y200" s="15" t="str">
        <f aca="false">IF(U200="","",N($C$3)+SUM($U$7:U200))</f>
        <v/>
      </c>
      <c r="Z200" s="15" t="str">
        <f aca="false">IF(Y200="","",Y200-MAX(N($C$3),MAX($Y$7:Y200)))</f>
        <v/>
      </c>
      <c r="AA200" s="13" t="str">
        <f aca="false">IF(U200="","",IF(U200&gt;0,"Win",IF(U200&lt;0,"Loss","Scratch")))</f>
        <v/>
      </c>
      <c r="AB200" s="18" t="e">
        <f aca="false">IF(W200="",NA(),W200)</f>
        <v>#N/A</v>
      </c>
      <c r="AC200" s="19" t="e">
        <f aca="false">IF(W200="",NA(),Y200)</f>
        <v>#N/A</v>
      </c>
    </row>
    <row r="201" customFormat="false" ht="15" hidden="false" customHeight="false" outlineLevel="0" collapsed="false">
      <c r="A201" s="10"/>
      <c r="B201" s="10"/>
      <c r="C201" s="24"/>
      <c r="D201" s="24"/>
      <c r="E201" s="24"/>
      <c r="F201" s="24"/>
      <c r="G201" s="11"/>
      <c r="H201" s="12"/>
      <c r="I201" s="12"/>
      <c r="J201" s="12"/>
      <c r="K201" s="5"/>
      <c r="L201" s="5"/>
      <c r="M201" s="5"/>
      <c r="N201" s="24"/>
      <c r="O201" s="7"/>
      <c r="P201" s="13" t="str">
        <f aca="false">IF(C201="","",IF(ISNUMBER(SEARCH("JPY",C201)),100,10000))</f>
        <v/>
      </c>
      <c r="Q201" s="14" t="str">
        <f aca="false">IF(OR(C201="",H201="",J201=""),"",ROUND((J201-H201)*P201*IF(D201="Short",-1,1),1))</f>
        <v/>
      </c>
      <c r="R201" s="14" t="str">
        <f aca="false">IF(OR(C201="",H201="",I201=""),"",ROUND(ABS(H201-I201)*P201,1))</f>
        <v/>
      </c>
      <c r="S201" s="15" t="str">
        <f aca="false">IF(OR(R201="",G201="",K201=""),"",R201*K201*G201)</f>
        <v/>
      </c>
      <c r="T201" s="15" t="str">
        <f aca="false">IF(OR(Q201="",G201="",K201=""),"",Q201*K201*G201)</f>
        <v/>
      </c>
      <c r="U201" s="15" t="str">
        <f aca="false">IF(T201="","",T201+N(L201)-N(M201))</f>
        <v/>
      </c>
      <c r="V201" s="16" t="str">
        <f aca="false">IF(OR(U201="",N(S201)=0),"",U201/S201)</f>
        <v/>
      </c>
      <c r="W201" s="13" t="str">
        <f aca="false">IF(U201="","",COUNT($U$7:U201))</f>
        <v/>
      </c>
      <c r="X201" s="17" t="str">
        <f aca="false">IF(U201="","",DATE(YEAR(IF(B201="",A201,B201)),MONTH(IF(B201="",A201,B201)),1))</f>
        <v/>
      </c>
      <c r="Y201" s="15" t="str">
        <f aca="false">IF(U201="","",N($C$3)+SUM($U$7:U201))</f>
        <v/>
      </c>
      <c r="Z201" s="15" t="str">
        <f aca="false">IF(Y201="","",Y201-MAX(N($C$3),MAX($Y$7:Y201)))</f>
        <v/>
      </c>
      <c r="AA201" s="13" t="str">
        <f aca="false">IF(U201="","",IF(U201&gt;0,"Win",IF(U201&lt;0,"Loss","Scratch")))</f>
        <v/>
      </c>
      <c r="AB201" s="18" t="e">
        <f aca="false">IF(W201="",NA(),W201)</f>
        <v>#N/A</v>
      </c>
      <c r="AC201" s="19" t="e">
        <f aca="false">IF(W201="",NA(),Y201)</f>
        <v>#N/A</v>
      </c>
    </row>
    <row r="202" customFormat="false" ht="15" hidden="false" customHeight="false" outlineLevel="0" collapsed="false">
      <c r="A202" s="10"/>
      <c r="B202" s="10"/>
      <c r="C202" s="24"/>
      <c r="D202" s="24"/>
      <c r="E202" s="24"/>
      <c r="F202" s="24"/>
      <c r="G202" s="11"/>
      <c r="H202" s="12"/>
      <c r="I202" s="12"/>
      <c r="J202" s="12"/>
      <c r="K202" s="5"/>
      <c r="L202" s="5"/>
      <c r="M202" s="5"/>
      <c r="N202" s="24"/>
      <c r="O202" s="7"/>
      <c r="P202" s="13" t="str">
        <f aca="false">IF(C202="","",IF(ISNUMBER(SEARCH("JPY",C202)),100,10000))</f>
        <v/>
      </c>
      <c r="Q202" s="14" t="str">
        <f aca="false">IF(OR(C202="",H202="",J202=""),"",ROUND((J202-H202)*P202*IF(D202="Short",-1,1),1))</f>
        <v/>
      </c>
      <c r="R202" s="14" t="str">
        <f aca="false">IF(OR(C202="",H202="",I202=""),"",ROUND(ABS(H202-I202)*P202,1))</f>
        <v/>
      </c>
      <c r="S202" s="15" t="str">
        <f aca="false">IF(OR(R202="",G202="",K202=""),"",R202*K202*G202)</f>
        <v/>
      </c>
      <c r="T202" s="15" t="str">
        <f aca="false">IF(OR(Q202="",G202="",K202=""),"",Q202*K202*G202)</f>
        <v/>
      </c>
      <c r="U202" s="15" t="str">
        <f aca="false">IF(T202="","",T202+N(L202)-N(M202))</f>
        <v/>
      </c>
      <c r="V202" s="16" t="str">
        <f aca="false">IF(OR(U202="",N(S202)=0),"",U202/S202)</f>
        <v/>
      </c>
      <c r="W202" s="13" t="str">
        <f aca="false">IF(U202="","",COUNT($U$7:U202))</f>
        <v/>
      </c>
      <c r="X202" s="17" t="str">
        <f aca="false">IF(U202="","",DATE(YEAR(IF(B202="",A202,B202)),MONTH(IF(B202="",A202,B202)),1))</f>
        <v/>
      </c>
      <c r="Y202" s="15" t="str">
        <f aca="false">IF(U202="","",N($C$3)+SUM($U$7:U202))</f>
        <v/>
      </c>
      <c r="Z202" s="15" t="str">
        <f aca="false">IF(Y202="","",Y202-MAX(N($C$3),MAX($Y$7:Y202)))</f>
        <v/>
      </c>
      <c r="AA202" s="13" t="str">
        <f aca="false">IF(U202="","",IF(U202&gt;0,"Win",IF(U202&lt;0,"Loss","Scratch")))</f>
        <v/>
      </c>
      <c r="AB202" s="18" t="e">
        <f aca="false">IF(W202="",NA(),W202)</f>
        <v>#N/A</v>
      </c>
      <c r="AC202" s="19" t="e">
        <f aca="false">IF(W202="",NA(),Y202)</f>
        <v>#N/A</v>
      </c>
    </row>
    <row r="203" customFormat="false" ht="15" hidden="false" customHeight="false" outlineLevel="0" collapsed="false">
      <c r="A203" s="10"/>
      <c r="B203" s="10"/>
      <c r="C203" s="24"/>
      <c r="D203" s="24"/>
      <c r="E203" s="24"/>
      <c r="F203" s="24"/>
      <c r="G203" s="11"/>
      <c r="H203" s="12"/>
      <c r="I203" s="12"/>
      <c r="J203" s="12"/>
      <c r="K203" s="5"/>
      <c r="L203" s="5"/>
      <c r="M203" s="5"/>
      <c r="N203" s="24"/>
      <c r="O203" s="7"/>
      <c r="P203" s="13" t="str">
        <f aca="false">IF(C203="","",IF(ISNUMBER(SEARCH("JPY",C203)),100,10000))</f>
        <v/>
      </c>
      <c r="Q203" s="14" t="str">
        <f aca="false">IF(OR(C203="",H203="",J203=""),"",ROUND((J203-H203)*P203*IF(D203="Short",-1,1),1))</f>
        <v/>
      </c>
      <c r="R203" s="14" t="str">
        <f aca="false">IF(OR(C203="",H203="",I203=""),"",ROUND(ABS(H203-I203)*P203,1))</f>
        <v/>
      </c>
      <c r="S203" s="15" t="str">
        <f aca="false">IF(OR(R203="",G203="",K203=""),"",R203*K203*G203)</f>
        <v/>
      </c>
      <c r="T203" s="15" t="str">
        <f aca="false">IF(OR(Q203="",G203="",K203=""),"",Q203*K203*G203)</f>
        <v/>
      </c>
      <c r="U203" s="15" t="str">
        <f aca="false">IF(T203="","",T203+N(L203)-N(M203))</f>
        <v/>
      </c>
      <c r="V203" s="16" t="str">
        <f aca="false">IF(OR(U203="",N(S203)=0),"",U203/S203)</f>
        <v/>
      </c>
      <c r="W203" s="13" t="str">
        <f aca="false">IF(U203="","",COUNT($U$7:U203))</f>
        <v/>
      </c>
      <c r="X203" s="17" t="str">
        <f aca="false">IF(U203="","",DATE(YEAR(IF(B203="",A203,B203)),MONTH(IF(B203="",A203,B203)),1))</f>
        <v/>
      </c>
      <c r="Y203" s="15" t="str">
        <f aca="false">IF(U203="","",N($C$3)+SUM($U$7:U203))</f>
        <v/>
      </c>
      <c r="Z203" s="15" t="str">
        <f aca="false">IF(Y203="","",Y203-MAX(N($C$3),MAX($Y$7:Y203)))</f>
        <v/>
      </c>
      <c r="AA203" s="13" t="str">
        <f aca="false">IF(U203="","",IF(U203&gt;0,"Win",IF(U203&lt;0,"Loss","Scratch")))</f>
        <v/>
      </c>
      <c r="AB203" s="18" t="e">
        <f aca="false">IF(W203="",NA(),W203)</f>
        <v>#N/A</v>
      </c>
      <c r="AC203" s="19" t="e">
        <f aca="false">IF(W203="",NA(),Y203)</f>
        <v>#N/A</v>
      </c>
    </row>
    <row r="204" customFormat="false" ht="15" hidden="false" customHeight="false" outlineLevel="0" collapsed="false">
      <c r="A204" s="10"/>
      <c r="B204" s="10"/>
      <c r="C204" s="24"/>
      <c r="D204" s="24"/>
      <c r="E204" s="24"/>
      <c r="F204" s="24"/>
      <c r="G204" s="11"/>
      <c r="H204" s="12"/>
      <c r="I204" s="12"/>
      <c r="J204" s="12"/>
      <c r="K204" s="5"/>
      <c r="L204" s="5"/>
      <c r="M204" s="5"/>
      <c r="N204" s="24"/>
      <c r="O204" s="7"/>
      <c r="P204" s="13" t="str">
        <f aca="false">IF(C204="","",IF(ISNUMBER(SEARCH("JPY",C204)),100,10000))</f>
        <v/>
      </c>
      <c r="Q204" s="14" t="str">
        <f aca="false">IF(OR(C204="",H204="",J204=""),"",ROUND((J204-H204)*P204*IF(D204="Short",-1,1),1))</f>
        <v/>
      </c>
      <c r="R204" s="14" t="str">
        <f aca="false">IF(OR(C204="",H204="",I204=""),"",ROUND(ABS(H204-I204)*P204,1))</f>
        <v/>
      </c>
      <c r="S204" s="15" t="str">
        <f aca="false">IF(OR(R204="",G204="",K204=""),"",R204*K204*G204)</f>
        <v/>
      </c>
      <c r="T204" s="15" t="str">
        <f aca="false">IF(OR(Q204="",G204="",K204=""),"",Q204*K204*G204)</f>
        <v/>
      </c>
      <c r="U204" s="15" t="str">
        <f aca="false">IF(T204="","",T204+N(L204)-N(M204))</f>
        <v/>
      </c>
      <c r="V204" s="16" t="str">
        <f aca="false">IF(OR(U204="",N(S204)=0),"",U204/S204)</f>
        <v/>
      </c>
      <c r="W204" s="13" t="str">
        <f aca="false">IF(U204="","",COUNT($U$7:U204))</f>
        <v/>
      </c>
      <c r="X204" s="17" t="str">
        <f aca="false">IF(U204="","",DATE(YEAR(IF(B204="",A204,B204)),MONTH(IF(B204="",A204,B204)),1))</f>
        <v/>
      </c>
      <c r="Y204" s="15" t="str">
        <f aca="false">IF(U204="","",N($C$3)+SUM($U$7:U204))</f>
        <v/>
      </c>
      <c r="Z204" s="15" t="str">
        <f aca="false">IF(Y204="","",Y204-MAX(N($C$3),MAX($Y$7:Y204)))</f>
        <v/>
      </c>
      <c r="AA204" s="13" t="str">
        <f aca="false">IF(U204="","",IF(U204&gt;0,"Win",IF(U204&lt;0,"Loss","Scratch")))</f>
        <v/>
      </c>
      <c r="AB204" s="18" t="e">
        <f aca="false">IF(W204="",NA(),W204)</f>
        <v>#N/A</v>
      </c>
      <c r="AC204" s="19" t="e">
        <f aca="false">IF(W204="",NA(),Y204)</f>
        <v>#N/A</v>
      </c>
    </row>
    <row r="205" customFormat="false" ht="15" hidden="false" customHeight="false" outlineLevel="0" collapsed="false">
      <c r="A205" s="10"/>
      <c r="B205" s="10"/>
      <c r="C205" s="24"/>
      <c r="D205" s="24"/>
      <c r="E205" s="24"/>
      <c r="F205" s="24"/>
      <c r="G205" s="11"/>
      <c r="H205" s="12"/>
      <c r="I205" s="12"/>
      <c r="J205" s="12"/>
      <c r="K205" s="5"/>
      <c r="L205" s="5"/>
      <c r="M205" s="5"/>
      <c r="N205" s="24"/>
      <c r="O205" s="7"/>
      <c r="P205" s="13" t="str">
        <f aca="false">IF(C205="","",IF(ISNUMBER(SEARCH("JPY",C205)),100,10000))</f>
        <v/>
      </c>
      <c r="Q205" s="14" t="str">
        <f aca="false">IF(OR(C205="",H205="",J205=""),"",ROUND((J205-H205)*P205*IF(D205="Short",-1,1),1))</f>
        <v/>
      </c>
      <c r="R205" s="14" t="str">
        <f aca="false">IF(OR(C205="",H205="",I205=""),"",ROUND(ABS(H205-I205)*P205,1))</f>
        <v/>
      </c>
      <c r="S205" s="15" t="str">
        <f aca="false">IF(OR(R205="",G205="",K205=""),"",R205*K205*G205)</f>
        <v/>
      </c>
      <c r="T205" s="15" t="str">
        <f aca="false">IF(OR(Q205="",G205="",K205=""),"",Q205*K205*G205)</f>
        <v/>
      </c>
      <c r="U205" s="15" t="str">
        <f aca="false">IF(T205="","",T205+N(L205)-N(M205))</f>
        <v/>
      </c>
      <c r="V205" s="16" t="str">
        <f aca="false">IF(OR(U205="",N(S205)=0),"",U205/S205)</f>
        <v/>
      </c>
      <c r="W205" s="13" t="str">
        <f aca="false">IF(U205="","",COUNT($U$7:U205))</f>
        <v/>
      </c>
      <c r="X205" s="17" t="str">
        <f aca="false">IF(U205="","",DATE(YEAR(IF(B205="",A205,B205)),MONTH(IF(B205="",A205,B205)),1))</f>
        <v/>
      </c>
      <c r="Y205" s="15" t="str">
        <f aca="false">IF(U205="","",N($C$3)+SUM($U$7:U205))</f>
        <v/>
      </c>
      <c r="Z205" s="15" t="str">
        <f aca="false">IF(Y205="","",Y205-MAX(N($C$3),MAX($Y$7:Y205)))</f>
        <v/>
      </c>
      <c r="AA205" s="13" t="str">
        <f aca="false">IF(U205="","",IF(U205&gt;0,"Win",IF(U205&lt;0,"Loss","Scratch")))</f>
        <v/>
      </c>
      <c r="AB205" s="18" t="e">
        <f aca="false">IF(W205="",NA(),W205)</f>
        <v>#N/A</v>
      </c>
      <c r="AC205" s="19" t="e">
        <f aca="false">IF(W205="",NA(),Y205)</f>
        <v>#N/A</v>
      </c>
    </row>
    <row r="206" customFormat="false" ht="15" hidden="false" customHeight="false" outlineLevel="0" collapsed="false">
      <c r="A206" s="10"/>
      <c r="B206" s="10"/>
      <c r="C206" s="24"/>
      <c r="D206" s="24"/>
      <c r="E206" s="24"/>
      <c r="F206" s="24"/>
      <c r="G206" s="11"/>
      <c r="H206" s="12"/>
      <c r="I206" s="12"/>
      <c r="J206" s="12"/>
      <c r="K206" s="5"/>
      <c r="L206" s="5"/>
      <c r="M206" s="5"/>
      <c r="N206" s="24"/>
      <c r="O206" s="7"/>
      <c r="P206" s="13" t="str">
        <f aca="false">IF(C206="","",IF(ISNUMBER(SEARCH("JPY",C206)),100,10000))</f>
        <v/>
      </c>
      <c r="Q206" s="14" t="str">
        <f aca="false">IF(OR(C206="",H206="",J206=""),"",ROUND((J206-H206)*P206*IF(D206="Short",-1,1),1))</f>
        <v/>
      </c>
      <c r="R206" s="14" t="str">
        <f aca="false">IF(OR(C206="",H206="",I206=""),"",ROUND(ABS(H206-I206)*P206,1))</f>
        <v/>
      </c>
      <c r="S206" s="15" t="str">
        <f aca="false">IF(OR(R206="",G206="",K206=""),"",R206*K206*G206)</f>
        <v/>
      </c>
      <c r="T206" s="15" t="str">
        <f aca="false">IF(OR(Q206="",G206="",K206=""),"",Q206*K206*G206)</f>
        <v/>
      </c>
      <c r="U206" s="15" t="str">
        <f aca="false">IF(T206="","",T206+N(L206)-N(M206))</f>
        <v/>
      </c>
      <c r="V206" s="16" t="str">
        <f aca="false">IF(OR(U206="",N(S206)=0),"",U206/S206)</f>
        <v/>
      </c>
      <c r="W206" s="13" t="str">
        <f aca="false">IF(U206="","",COUNT($U$7:U206))</f>
        <v/>
      </c>
      <c r="X206" s="17" t="str">
        <f aca="false">IF(U206="","",DATE(YEAR(IF(B206="",A206,B206)),MONTH(IF(B206="",A206,B206)),1))</f>
        <v/>
      </c>
      <c r="Y206" s="15" t="str">
        <f aca="false">IF(U206="","",N($C$3)+SUM($U$7:U206))</f>
        <v/>
      </c>
      <c r="Z206" s="15" t="str">
        <f aca="false">IF(Y206="","",Y206-MAX(N($C$3),MAX($Y$7:Y206)))</f>
        <v/>
      </c>
      <c r="AA206" s="13" t="str">
        <f aca="false">IF(U206="","",IF(U206&gt;0,"Win",IF(U206&lt;0,"Loss","Scratch")))</f>
        <v/>
      </c>
      <c r="AB206" s="18" t="e">
        <f aca="false">IF(W206="",NA(),W206)</f>
        <v>#N/A</v>
      </c>
      <c r="AC206" s="19" t="e">
        <f aca="false">IF(W206="",NA(),Y206)</f>
        <v>#N/A</v>
      </c>
    </row>
    <row r="207" customFormat="false" ht="15" hidden="false" customHeight="false" outlineLevel="0" collapsed="false">
      <c r="A207" s="10"/>
      <c r="B207" s="10"/>
      <c r="C207" s="24"/>
      <c r="D207" s="24"/>
      <c r="E207" s="24"/>
      <c r="F207" s="24"/>
      <c r="G207" s="11"/>
      <c r="H207" s="12"/>
      <c r="I207" s="12"/>
      <c r="J207" s="12"/>
      <c r="K207" s="5"/>
      <c r="L207" s="5"/>
      <c r="M207" s="5"/>
      <c r="N207" s="24"/>
      <c r="O207" s="7"/>
      <c r="P207" s="13" t="str">
        <f aca="false">IF(C207="","",IF(ISNUMBER(SEARCH("JPY",C207)),100,10000))</f>
        <v/>
      </c>
      <c r="Q207" s="14" t="str">
        <f aca="false">IF(OR(C207="",H207="",J207=""),"",ROUND((J207-H207)*P207*IF(D207="Short",-1,1),1))</f>
        <v/>
      </c>
      <c r="R207" s="14" t="str">
        <f aca="false">IF(OR(C207="",H207="",I207=""),"",ROUND(ABS(H207-I207)*P207,1))</f>
        <v/>
      </c>
      <c r="S207" s="15" t="str">
        <f aca="false">IF(OR(R207="",G207="",K207=""),"",R207*K207*G207)</f>
        <v/>
      </c>
      <c r="T207" s="15" t="str">
        <f aca="false">IF(OR(Q207="",G207="",K207=""),"",Q207*K207*G207)</f>
        <v/>
      </c>
      <c r="U207" s="15" t="str">
        <f aca="false">IF(T207="","",T207+N(L207)-N(M207))</f>
        <v/>
      </c>
      <c r="V207" s="16" t="str">
        <f aca="false">IF(OR(U207="",N(S207)=0),"",U207/S207)</f>
        <v/>
      </c>
      <c r="W207" s="13" t="str">
        <f aca="false">IF(U207="","",COUNT($U$7:U207))</f>
        <v/>
      </c>
      <c r="X207" s="17" t="str">
        <f aca="false">IF(U207="","",DATE(YEAR(IF(B207="",A207,B207)),MONTH(IF(B207="",A207,B207)),1))</f>
        <v/>
      </c>
      <c r="Y207" s="15" t="str">
        <f aca="false">IF(U207="","",N($C$3)+SUM($U$7:U207))</f>
        <v/>
      </c>
      <c r="Z207" s="15" t="str">
        <f aca="false">IF(Y207="","",Y207-MAX(N($C$3),MAX($Y$7:Y207)))</f>
        <v/>
      </c>
      <c r="AA207" s="13" t="str">
        <f aca="false">IF(U207="","",IF(U207&gt;0,"Win",IF(U207&lt;0,"Loss","Scratch")))</f>
        <v/>
      </c>
      <c r="AB207" s="18" t="e">
        <f aca="false">IF(W207="",NA(),W207)</f>
        <v>#N/A</v>
      </c>
      <c r="AC207" s="19" t="e">
        <f aca="false">IF(W207="",NA(),Y207)</f>
        <v>#N/A</v>
      </c>
    </row>
    <row r="208" customFormat="false" ht="15" hidden="false" customHeight="false" outlineLevel="0" collapsed="false">
      <c r="A208" s="10"/>
      <c r="B208" s="10"/>
      <c r="C208" s="24"/>
      <c r="D208" s="24"/>
      <c r="E208" s="24"/>
      <c r="F208" s="24"/>
      <c r="G208" s="11"/>
      <c r="H208" s="12"/>
      <c r="I208" s="12"/>
      <c r="J208" s="12"/>
      <c r="K208" s="5"/>
      <c r="L208" s="5"/>
      <c r="M208" s="5"/>
      <c r="N208" s="24"/>
      <c r="O208" s="7"/>
      <c r="P208" s="13" t="str">
        <f aca="false">IF(C208="","",IF(ISNUMBER(SEARCH("JPY",C208)),100,10000))</f>
        <v/>
      </c>
      <c r="Q208" s="14" t="str">
        <f aca="false">IF(OR(C208="",H208="",J208=""),"",ROUND((J208-H208)*P208*IF(D208="Short",-1,1),1))</f>
        <v/>
      </c>
      <c r="R208" s="14" t="str">
        <f aca="false">IF(OR(C208="",H208="",I208=""),"",ROUND(ABS(H208-I208)*P208,1))</f>
        <v/>
      </c>
      <c r="S208" s="15" t="str">
        <f aca="false">IF(OR(R208="",G208="",K208=""),"",R208*K208*G208)</f>
        <v/>
      </c>
      <c r="T208" s="15" t="str">
        <f aca="false">IF(OR(Q208="",G208="",K208=""),"",Q208*K208*G208)</f>
        <v/>
      </c>
      <c r="U208" s="15" t="str">
        <f aca="false">IF(T208="","",T208+N(L208)-N(M208))</f>
        <v/>
      </c>
      <c r="V208" s="16" t="str">
        <f aca="false">IF(OR(U208="",N(S208)=0),"",U208/S208)</f>
        <v/>
      </c>
      <c r="W208" s="13" t="str">
        <f aca="false">IF(U208="","",COUNT($U$7:U208))</f>
        <v/>
      </c>
      <c r="X208" s="17" t="str">
        <f aca="false">IF(U208="","",DATE(YEAR(IF(B208="",A208,B208)),MONTH(IF(B208="",A208,B208)),1))</f>
        <v/>
      </c>
      <c r="Y208" s="15" t="str">
        <f aca="false">IF(U208="","",N($C$3)+SUM($U$7:U208))</f>
        <v/>
      </c>
      <c r="Z208" s="15" t="str">
        <f aca="false">IF(Y208="","",Y208-MAX(N($C$3),MAX($Y$7:Y208)))</f>
        <v/>
      </c>
      <c r="AA208" s="13" t="str">
        <f aca="false">IF(U208="","",IF(U208&gt;0,"Win",IF(U208&lt;0,"Loss","Scratch")))</f>
        <v/>
      </c>
      <c r="AB208" s="18" t="e">
        <f aca="false">IF(W208="",NA(),W208)</f>
        <v>#N/A</v>
      </c>
      <c r="AC208" s="19" t="e">
        <f aca="false">IF(W208="",NA(),Y208)</f>
        <v>#N/A</v>
      </c>
    </row>
    <row r="209" customFormat="false" ht="15" hidden="false" customHeight="false" outlineLevel="0" collapsed="false">
      <c r="A209" s="10"/>
      <c r="B209" s="10"/>
      <c r="C209" s="24"/>
      <c r="D209" s="24"/>
      <c r="E209" s="24"/>
      <c r="F209" s="24"/>
      <c r="G209" s="11"/>
      <c r="H209" s="12"/>
      <c r="I209" s="12"/>
      <c r="J209" s="12"/>
      <c r="K209" s="5"/>
      <c r="L209" s="5"/>
      <c r="M209" s="5"/>
      <c r="N209" s="24"/>
      <c r="O209" s="7"/>
      <c r="P209" s="13" t="str">
        <f aca="false">IF(C209="","",IF(ISNUMBER(SEARCH("JPY",C209)),100,10000))</f>
        <v/>
      </c>
      <c r="Q209" s="14" t="str">
        <f aca="false">IF(OR(C209="",H209="",J209=""),"",ROUND((J209-H209)*P209*IF(D209="Short",-1,1),1))</f>
        <v/>
      </c>
      <c r="R209" s="14" t="str">
        <f aca="false">IF(OR(C209="",H209="",I209=""),"",ROUND(ABS(H209-I209)*P209,1))</f>
        <v/>
      </c>
      <c r="S209" s="15" t="str">
        <f aca="false">IF(OR(R209="",G209="",K209=""),"",R209*K209*G209)</f>
        <v/>
      </c>
      <c r="T209" s="15" t="str">
        <f aca="false">IF(OR(Q209="",G209="",K209=""),"",Q209*K209*G209)</f>
        <v/>
      </c>
      <c r="U209" s="15" t="str">
        <f aca="false">IF(T209="","",T209+N(L209)-N(M209))</f>
        <v/>
      </c>
      <c r="V209" s="16" t="str">
        <f aca="false">IF(OR(U209="",N(S209)=0),"",U209/S209)</f>
        <v/>
      </c>
      <c r="W209" s="13" t="str">
        <f aca="false">IF(U209="","",COUNT($U$7:U209))</f>
        <v/>
      </c>
      <c r="X209" s="17" t="str">
        <f aca="false">IF(U209="","",DATE(YEAR(IF(B209="",A209,B209)),MONTH(IF(B209="",A209,B209)),1))</f>
        <v/>
      </c>
      <c r="Y209" s="15" t="str">
        <f aca="false">IF(U209="","",N($C$3)+SUM($U$7:U209))</f>
        <v/>
      </c>
      <c r="Z209" s="15" t="str">
        <f aca="false">IF(Y209="","",Y209-MAX(N($C$3),MAX($Y$7:Y209)))</f>
        <v/>
      </c>
      <c r="AA209" s="13" t="str">
        <f aca="false">IF(U209="","",IF(U209&gt;0,"Win",IF(U209&lt;0,"Loss","Scratch")))</f>
        <v/>
      </c>
      <c r="AB209" s="18" t="e">
        <f aca="false">IF(W209="",NA(),W209)</f>
        <v>#N/A</v>
      </c>
      <c r="AC209" s="19" t="e">
        <f aca="false">IF(W209="",NA(),Y209)</f>
        <v>#N/A</v>
      </c>
    </row>
    <row r="210" customFormat="false" ht="15" hidden="false" customHeight="false" outlineLevel="0" collapsed="false">
      <c r="A210" s="10"/>
      <c r="B210" s="10"/>
      <c r="C210" s="24"/>
      <c r="D210" s="24"/>
      <c r="E210" s="24"/>
      <c r="F210" s="24"/>
      <c r="G210" s="11"/>
      <c r="H210" s="12"/>
      <c r="I210" s="12"/>
      <c r="J210" s="12"/>
      <c r="K210" s="5"/>
      <c r="L210" s="5"/>
      <c r="M210" s="5"/>
      <c r="N210" s="24"/>
      <c r="O210" s="7"/>
      <c r="P210" s="13" t="str">
        <f aca="false">IF(C210="","",IF(ISNUMBER(SEARCH("JPY",C210)),100,10000))</f>
        <v/>
      </c>
      <c r="Q210" s="14" t="str">
        <f aca="false">IF(OR(C210="",H210="",J210=""),"",ROUND((J210-H210)*P210*IF(D210="Short",-1,1),1))</f>
        <v/>
      </c>
      <c r="R210" s="14" t="str">
        <f aca="false">IF(OR(C210="",H210="",I210=""),"",ROUND(ABS(H210-I210)*P210,1))</f>
        <v/>
      </c>
      <c r="S210" s="15" t="str">
        <f aca="false">IF(OR(R210="",G210="",K210=""),"",R210*K210*G210)</f>
        <v/>
      </c>
      <c r="T210" s="15" t="str">
        <f aca="false">IF(OR(Q210="",G210="",K210=""),"",Q210*K210*G210)</f>
        <v/>
      </c>
      <c r="U210" s="15" t="str">
        <f aca="false">IF(T210="","",T210+N(L210)-N(M210))</f>
        <v/>
      </c>
      <c r="V210" s="16" t="str">
        <f aca="false">IF(OR(U210="",N(S210)=0),"",U210/S210)</f>
        <v/>
      </c>
      <c r="W210" s="13" t="str">
        <f aca="false">IF(U210="","",COUNT($U$7:U210))</f>
        <v/>
      </c>
      <c r="X210" s="17" t="str">
        <f aca="false">IF(U210="","",DATE(YEAR(IF(B210="",A210,B210)),MONTH(IF(B210="",A210,B210)),1))</f>
        <v/>
      </c>
      <c r="Y210" s="15" t="str">
        <f aca="false">IF(U210="","",N($C$3)+SUM($U$7:U210))</f>
        <v/>
      </c>
      <c r="Z210" s="15" t="str">
        <f aca="false">IF(Y210="","",Y210-MAX(N($C$3),MAX($Y$7:Y210)))</f>
        <v/>
      </c>
      <c r="AA210" s="13" t="str">
        <f aca="false">IF(U210="","",IF(U210&gt;0,"Win",IF(U210&lt;0,"Loss","Scratch")))</f>
        <v/>
      </c>
      <c r="AB210" s="18" t="e">
        <f aca="false">IF(W210="",NA(),W210)</f>
        <v>#N/A</v>
      </c>
      <c r="AC210" s="19" t="e">
        <f aca="false">IF(W210="",NA(),Y210)</f>
        <v>#N/A</v>
      </c>
    </row>
    <row r="211" customFormat="false" ht="15" hidden="false" customHeight="false" outlineLevel="0" collapsed="false">
      <c r="A211" s="10"/>
      <c r="B211" s="10"/>
      <c r="C211" s="24"/>
      <c r="D211" s="24"/>
      <c r="E211" s="24"/>
      <c r="F211" s="24"/>
      <c r="G211" s="11"/>
      <c r="H211" s="12"/>
      <c r="I211" s="12"/>
      <c r="J211" s="12"/>
      <c r="K211" s="5"/>
      <c r="L211" s="5"/>
      <c r="M211" s="5"/>
      <c r="N211" s="24"/>
      <c r="O211" s="7"/>
      <c r="P211" s="13" t="str">
        <f aca="false">IF(C211="","",IF(ISNUMBER(SEARCH("JPY",C211)),100,10000))</f>
        <v/>
      </c>
      <c r="Q211" s="14" t="str">
        <f aca="false">IF(OR(C211="",H211="",J211=""),"",ROUND((J211-H211)*P211*IF(D211="Short",-1,1),1))</f>
        <v/>
      </c>
      <c r="R211" s="14" t="str">
        <f aca="false">IF(OR(C211="",H211="",I211=""),"",ROUND(ABS(H211-I211)*P211,1))</f>
        <v/>
      </c>
      <c r="S211" s="15" t="str">
        <f aca="false">IF(OR(R211="",G211="",K211=""),"",R211*K211*G211)</f>
        <v/>
      </c>
      <c r="T211" s="15" t="str">
        <f aca="false">IF(OR(Q211="",G211="",K211=""),"",Q211*K211*G211)</f>
        <v/>
      </c>
      <c r="U211" s="15" t="str">
        <f aca="false">IF(T211="","",T211+N(L211)-N(M211))</f>
        <v/>
      </c>
      <c r="V211" s="16" t="str">
        <f aca="false">IF(OR(U211="",N(S211)=0),"",U211/S211)</f>
        <v/>
      </c>
      <c r="W211" s="13" t="str">
        <f aca="false">IF(U211="","",COUNT($U$7:U211))</f>
        <v/>
      </c>
      <c r="X211" s="17" t="str">
        <f aca="false">IF(U211="","",DATE(YEAR(IF(B211="",A211,B211)),MONTH(IF(B211="",A211,B211)),1))</f>
        <v/>
      </c>
      <c r="Y211" s="15" t="str">
        <f aca="false">IF(U211="","",N($C$3)+SUM($U$7:U211))</f>
        <v/>
      </c>
      <c r="Z211" s="15" t="str">
        <f aca="false">IF(Y211="","",Y211-MAX(N($C$3),MAX($Y$7:Y211)))</f>
        <v/>
      </c>
      <c r="AA211" s="13" t="str">
        <f aca="false">IF(U211="","",IF(U211&gt;0,"Win",IF(U211&lt;0,"Loss","Scratch")))</f>
        <v/>
      </c>
      <c r="AB211" s="18" t="e">
        <f aca="false">IF(W211="",NA(),W211)</f>
        <v>#N/A</v>
      </c>
      <c r="AC211" s="19" t="e">
        <f aca="false">IF(W211="",NA(),Y211)</f>
        <v>#N/A</v>
      </c>
    </row>
    <row r="212" customFormat="false" ht="15" hidden="false" customHeight="false" outlineLevel="0" collapsed="false">
      <c r="A212" s="10"/>
      <c r="B212" s="10"/>
      <c r="C212" s="24"/>
      <c r="D212" s="24"/>
      <c r="E212" s="24"/>
      <c r="F212" s="24"/>
      <c r="G212" s="11"/>
      <c r="H212" s="12"/>
      <c r="I212" s="12"/>
      <c r="J212" s="12"/>
      <c r="K212" s="5"/>
      <c r="L212" s="5"/>
      <c r="M212" s="5"/>
      <c r="N212" s="24"/>
      <c r="O212" s="7"/>
      <c r="P212" s="13" t="str">
        <f aca="false">IF(C212="","",IF(ISNUMBER(SEARCH("JPY",C212)),100,10000))</f>
        <v/>
      </c>
      <c r="Q212" s="14" t="str">
        <f aca="false">IF(OR(C212="",H212="",J212=""),"",ROUND((J212-H212)*P212*IF(D212="Short",-1,1),1))</f>
        <v/>
      </c>
      <c r="R212" s="14" t="str">
        <f aca="false">IF(OR(C212="",H212="",I212=""),"",ROUND(ABS(H212-I212)*P212,1))</f>
        <v/>
      </c>
      <c r="S212" s="15" t="str">
        <f aca="false">IF(OR(R212="",G212="",K212=""),"",R212*K212*G212)</f>
        <v/>
      </c>
      <c r="T212" s="15" t="str">
        <f aca="false">IF(OR(Q212="",G212="",K212=""),"",Q212*K212*G212)</f>
        <v/>
      </c>
      <c r="U212" s="15" t="str">
        <f aca="false">IF(T212="","",T212+N(L212)-N(M212))</f>
        <v/>
      </c>
      <c r="V212" s="16" t="str">
        <f aca="false">IF(OR(U212="",N(S212)=0),"",U212/S212)</f>
        <v/>
      </c>
      <c r="W212" s="13" t="str">
        <f aca="false">IF(U212="","",COUNT($U$7:U212))</f>
        <v/>
      </c>
      <c r="X212" s="17" t="str">
        <f aca="false">IF(U212="","",DATE(YEAR(IF(B212="",A212,B212)),MONTH(IF(B212="",A212,B212)),1))</f>
        <v/>
      </c>
      <c r="Y212" s="15" t="str">
        <f aca="false">IF(U212="","",N($C$3)+SUM($U$7:U212))</f>
        <v/>
      </c>
      <c r="Z212" s="15" t="str">
        <f aca="false">IF(Y212="","",Y212-MAX(N($C$3),MAX($Y$7:Y212)))</f>
        <v/>
      </c>
      <c r="AA212" s="13" t="str">
        <f aca="false">IF(U212="","",IF(U212&gt;0,"Win",IF(U212&lt;0,"Loss","Scratch")))</f>
        <v/>
      </c>
      <c r="AB212" s="18" t="e">
        <f aca="false">IF(W212="",NA(),W212)</f>
        <v>#N/A</v>
      </c>
      <c r="AC212" s="19" t="e">
        <f aca="false">IF(W212="",NA(),Y212)</f>
        <v>#N/A</v>
      </c>
    </row>
    <row r="213" customFormat="false" ht="15" hidden="false" customHeight="false" outlineLevel="0" collapsed="false">
      <c r="A213" s="10"/>
      <c r="B213" s="10"/>
      <c r="C213" s="24"/>
      <c r="D213" s="24"/>
      <c r="E213" s="24"/>
      <c r="F213" s="24"/>
      <c r="G213" s="11"/>
      <c r="H213" s="12"/>
      <c r="I213" s="12"/>
      <c r="J213" s="12"/>
      <c r="K213" s="5"/>
      <c r="L213" s="5"/>
      <c r="M213" s="5"/>
      <c r="N213" s="24"/>
      <c r="O213" s="7"/>
      <c r="P213" s="13" t="str">
        <f aca="false">IF(C213="","",IF(ISNUMBER(SEARCH("JPY",C213)),100,10000))</f>
        <v/>
      </c>
      <c r="Q213" s="14" t="str">
        <f aca="false">IF(OR(C213="",H213="",J213=""),"",ROUND((J213-H213)*P213*IF(D213="Short",-1,1),1))</f>
        <v/>
      </c>
      <c r="R213" s="14" t="str">
        <f aca="false">IF(OR(C213="",H213="",I213=""),"",ROUND(ABS(H213-I213)*P213,1))</f>
        <v/>
      </c>
      <c r="S213" s="15" t="str">
        <f aca="false">IF(OR(R213="",G213="",K213=""),"",R213*K213*G213)</f>
        <v/>
      </c>
      <c r="T213" s="15" t="str">
        <f aca="false">IF(OR(Q213="",G213="",K213=""),"",Q213*K213*G213)</f>
        <v/>
      </c>
      <c r="U213" s="15" t="str">
        <f aca="false">IF(T213="","",T213+N(L213)-N(M213))</f>
        <v/>
      </c>
      <c r="V213" s="16" t="str">
        <f aca="false">IF(OR(U213="",N(S213)=0),"",U213/S213)</f>
        <v/>
      </c>
      <c r="W213" s="13" t="str">
        <f aca="false">IF(U213="","",COUNT($U$7:U213))</f>
        <v/>
      </c>
      <c r="X213" s="17" t="str">
        <f aca="false">IF(U213="","",DATE(YEAR(IF(B213="",A213,B213)),MONTH(IF(B213="",A213,B213)),1))</f>
        <v/>
      </c>
      <c r="Y213" s="15" t="str">
        <f aca="false">IF(U213="","",N($C$3)+SUM($U$7:U213))</f>
        <v/>
      </c>
      <c r="Z213" s="15" t="str">
        <f aca="false">IF(Y213="","",Y213-MAX(N($C$3),MAX($Y$7:Y213)))</f>
        <v/>
      </c>
      <c r="AA213" s="13" t="str">
        <f aca="false">IF(U213="","",IF(U213&gt;0,"Win",IF(U213&lt;0,"Loss","Scratch")))</f>
        <v/>
      </c>
      <c r="AB213" s="18" t="e">
        <f aca="false">IF(W213="",NA(),W213)</f>
        <v>#N/A</v>
      </c>
      <c r="AC213" s="19" t="e">
        <f aca="false">IF(W213="",NA(),Y213)</f>
        <v>#N/A</v>
      </c>
    </row>
    <row r="214" customFormat="false" ht="15" hidden="false" customHeight="false" outlineLevel="0" collapsed="false">
      <c r="A214" s="10"/>
      <c r="B214" s="10"/>
      <c r="C214" s="24"/>
      <c r="D214" s="24"/>
      <c r="E214" s="24"/>
      <c r="F214" s="24"/>
      <c r="G214" s="11"/>
      <c r="H214" s="12"/>
      <c r="I214" s="12"/>
      <c r="J214" s="12"/>
      <c r="K214" s="5"/>
      <c r="L214" s="5"/>
      <c r="M214" s="5"/>
      <c r="N214" s="24"/>
      <c r="O214" s="7"/>
      <c r="P214" s="13" t="str">
        <f aca="false">IF(C214="","",IF(ISNUMBER(SEARCH("JPY",C214)),100,10000))</f>
        <v/>
      </c>
      <c r="Q214" s="14" t="str">
        <f aca="false">IF(OR(C214="",H214="",J214=""),"",ROUND((J214-H214)*P214*IF(D214="Short",-1,1),1))</f>
        <v/>
      </c>
      <c r="R214" s="14" t="str">
        <f aca="false">IF(OR(C214="",H214="",I214=""),"",ROUND(ABS(H214-I214)*P214,1))</f>
        <v/>
      </c>
      <c r="S214" s="15" t="str">
        <f aca="false">IF(OR(R214="",G214="",K214=""),"",R214*K214*G214)</f>
        <v/>
      </c>
      <c r="T214" s="15" t="str">
        <f aca="false">IF(OR(Q214="",G214="",K214=""),"",Q214*K214*G214)</f>
        <v/>
      </c>
      <c r="U214" s="15" t="str">
        <f aca="false">IF(T214="","",T214+N(L214)-N(M214))</f>
        <v/>
      </c>
      <c r="V214" s="16" t="str">
        <f aca="false">IF(OR(U214="",N(S214)=0),"",U214/S214)</f>
        <v/>
      </c>
      <c r="W214" s="13" t="str">
        <f aca="false">IF(U214="","",COUNT($U$7:U214))</f>
        <v/>
      </c>
      <c r="X214" s="17" t="str">
        <f aca="false">IF(U214="","",DATE(YEAR(IF(B214="",A214,B214)),MONTH(IF(B214="",A214,B214)),1))</f>
        <v/>
      </c>
      <c r="Y214" s="15" t="str">
        <f aca="false">IF(U214="","",N($C$3)+SUM($U$7:U214))</f>
        <v/>
      </c>
      <c r="Z214" s="15" t="str">
        <f aca="false">IF(Y214="","",Y214-MAX(N($C$3),MAX($Y$7:Y214)))</f>
        <v/>
      </c>
      <c r="AA214" s="13" t="str">
        <f aca="false">IF(U214="","",IF(U214&gt;0,"Win",IF(U214&lt;0,"Loss","Scratch")))</f>
        <v/>
      </c>
      <c r="AB214" s="18" t="e">
        <f aca="false">IF(W214="",NA(),W214)</f>
        <v>#N/A</v>
      </c>
      <c r="AC214" s="19" t="e">
        <f aca="false">IF(W214="",NA(),Y214)</f>
        <v>#N/A</v>
      </c>
    </row>
    <row r="215" customFormat="false" ht="15" hidden="false" customHeight="false" outlineLevel="0" collapsed="false">
      <c r="A215" s="10"/>
      <c r="B215" s="10"/>
      <c r="C215" s="24"/>
      <c r="D215" s="24"/>
      <c r="E215" s="24"/>
      <c r="F215" s="24"/>
      <c r="G215" s="11"/>
      <c r="H215" s="12"/>
      <c r="I215" s="12"/>
      <c r="J215" s="12"/>
      <c r="K215" s="5"/>
      <c r="L215" s="5"/>
      <c r="M215" s="5"/>
      <c r="N215" s="24"/>
      <c r="O215" s="7"/>
      <c r="P215" s="13" t="str">
        <f aca="false">IF(C215="","",IF(ISNUMBER(SEARCH("JPY",C215)),100,10000))</f>
        <v/>
      </c>
      <c r="Q215" s="14" t="str">
        <f aca="false">IF(OR(C215="",H215="",J215=""),"",ROUND((J215-H215)*P215*IF(D215="Short",-1,1),1))</f>
        <v/>
      </c>
      <c r="R215" s="14" t="str">
        <f aca="false">IF(OR(C215="",H215="",I215=""),"",ROUND(ABS(H215-I215)*P215,1))</f>
        <v/>
      </c>
      <c r="S215" s="15" t="str">
        <f aca="false">IF(OR(R215="",G215="",K215=""),"",R215*K215*G215)</f>
        <v/>
      </c>
      <c r="T215" s="15" t="str">
        <f aca="false">IF(OR(Q215="",G215="",K215=""),"",Q215*K215*G215)</f>
        <v/>
      </c>
      <c r="U215" s="15" t="str">
        <f aca="false">IF(T215="","",T215+N(L215)-N(M215))</f>
        <v/>
      </c>
      <c r="V215" s="16" t="str">
        <f aca="false">IF(OR(U215="",N(S215)=0),"",U215/S215)</f>
        <v/>
      </c>
      <c r="W215" s="13" t="str">
        <f aca="false">IF(U215="","",COUNT($U$7:U215))</f>
        <v/>
      </c>
      <c r="X215" s="17" t="str">
        <f aca="false">IF(U215="","",DATE(YEAR(IF(B215="",A215,B215)),MONTH(IF(B215="",A215,B215)),1))</f>
        <v/>
      </c>
      <c r="Y215" s="15" t="str">
        <f aca="false">IF(U215="","",N($C$3)+SUM($U$7:U215))</f>
        <v/>
      </c>
      <c r="Z215" s="15" t="str">
        <f aca="false">IF(Y215="","",Y215-MAX(N($C$3),MAX($Y$7:Y215)))</f>
        <v/>
      </c>
      <c r="AA215" s="13" t="str">
        <f aca="false">IF(U215="","",IF(U215&gt;0,"Win",IF(U215&lt;0,"Loss","Scratch")))</f>
        <v/>
      </c>
      <c r="AB215" s="18" t="e">
        <f aca="false">IF(W215="",NA(),W215)</f>
        <v>#N/A</v>
      </c>
      <c r="AC215" s="19" t="e">
        <f aca="false">IF(W215="",NA(),Y215)</f>
        <v>#N/A</v>
      </c>
    </row>
    <row r="216" customFormat="false" ht="15" hidden="false" customHeight="false" outlineLevel="0" collapsed="false">
      <c r="A216" s="10"/>
      <c r="B216" s="10"/>
      <c r="C216" s="24"/>
      <c r="D216" s="24"/>
      <c r="E216" s="24"/>
      <c r="F216" s="24"/>
      <c r="G216" s="11"/>
      <c r="H216" s="12"/>
      <c r="I216" s="12"/>
      <c r="J216" s="12"/>
      <c r="K216" s="5"/>
      <c r="L216" s="5"/>
      <c r="M216" s="5"/>
      <c r="N216" s="24"/>
      <c r="O216" s="7"/>
      <c r="P216" s="13" t="str">
        <f aca="false">IF(C216="","",IF(ISNUMBER(SEARCH("JPY",C216)),100,10000))</f>
        <v/>
      </c>
      <c r="Q216" s="14" t="str">
        <f aca="false">IF(OR(C216="",H216="",J216=""),"",ROUND((J216-H216)*P216*IF(D216="Short",-1,1),1))</f>
        <v/>
      </c>
      <c r="R216" s="14" t="str">
        <f aca="false">IF(OR(C216="",H216="",I216=""),"",ROUND(ABS(H216-I216)*P216,1))</f>
        <v/>
      </c>
      <c r="S216" s="15" t="str">
        <f aca="false">IF(OR(R216="",G216="",K216=""),"",R216*K216*G216)</f>
        <v/>
      </c>
      <c r="T216" s="15" t="str">
        <f aca="false">IF(OR(Q216="",G216="",K216=""),"",Q216*K216*G216)</f>
        <v/>
      </c>
      <c r="U216" s="15" t="str">
        <f aca="false">IF(T216="","",T216+N(L216)-N(M216))</f>
        <v/>
      </c>
      <c r="V216" s="16" t="str">
        <f aca="false">IF(OR(U216="",N(S216)=0),"",U216/S216)</f>
        <v/>
      </c>
      <c r="W216" s="13" t="str">
        <f aca="false">IF(U216="","",COUNT($U$7:U216))</f>
        <v/>
      </c>
      <c r="X216" s="17" t="str">
        <f aca="false">IF(U216="","",DATE(YEAR(IF(B216="",A216,B216)),MONTH(IF(B216="",A216,B216)),1))</f>
        <v/>
      </c>
      <c r="Y216" s="15" t="str">
        <f aca="false">IF(U216="","",N($C$3)+SUM($U$7:U216))</f>
        <v/>
      </c>
      <c r="Z216" s="15" t="str">
        <f aca="false">IF(Y216="","",Y216-MAX(N($C$3),MAX($Y$7:Y216)))</f>
        <v/>
      </c>
      <c r="AA216" s="13" t="str">
        <f aca="false">IF(U216="","",IF(U216&gt;0,"Win",IF(U216&lt;0,"Loss","Scratch")))</f>
        <v/>
      </c>
      <c r="AB216" s="18" t="e">
        <f aca="false">IF(W216="",NA(),W216)</f>
        <v>#N/A</v>
      </c>
      <c r="AC216" s="19" t="e">
        <f aca="false">IF(W216="",NA(),Y216)</f>
        <v>#N/A</v>
      </c>
    </row>
    <row r="217" customFormat="false" ht="15" hidden="false" customHeight="false" outlineLevel="0" collapsed="false">
      <c r="A217" s="10"/>
      <c r="B217" s="10"/>
      <c r="C217" s="24"/>
      <c r="D217" s="24"/>
      <c r="E217" s="24"/>
      <c r="F217" s="24"/>
      <c r="G217" s="11"/>
      <c r="H217" s="12"/>
      <c r="I217" s="12"/>
      <c r="J217" s="12"/>
      <c r="K217" s="5"/>
      <c r="L217" s="5"/>
      <c r="M217" s="5"/>
      <c r="N217" s="24"/>
      <c r="O217" s="7"/>
      <c r="P217" s="13" t="str">
        <f aca="false">IF(C217="","",IF(ISNUMBER(SEARCH("JPY",C217)),100,10000))</f>
        <v/>
      </c>
      <c r="Q217" s="14" t="str">
        <f aca="false">IF(OR(C217="",H217="",J217=""),"",ROUND((J217-H217)*P217*IF(D217="Short",-1,1),1))</f>
        <v/>
      </c>
      <c r="R217" s="14" t="str">
        <f aca="false">IF(OR(C217="",H217="",I217=""),"",ROUND(ABS(H217-I217)*P217,1))</f>
        <v/>
      </c>
      <c r="S217" s="15" t="str">
        <f aca="false">IF(OR(R217="",G217="",K217=""),"",R217*K217*G217)</f>
        <v/>
      </c>
      <c r="T217" s="15" t="str">
        <f aca="false">IF(OR(Q217="",G217="",K217=""),"",Q217*K217*G217)</f>
        <v/>
      </c>
      <c r="U217" s="15" t="str">
        <f aca="false">IF(T217="","",T217+N(L217)-N(M217))</f>
        <v/>
      </c>
      <c r="V217" s="16" t="str">
        <f aca="false">IF(OR(U217="",N(S217)=0),"",U217/S217)</f>
        <v/>
      </c>
      <c r="W217" s="13" t="str">
        <f aca="false">IF(U217="","",COUNT($U$7:U217))</f>
        <v/>
      </c>
      <c r="X217" s="17" t="str">
        <f aca="false">IF(U217="","",DATE(YEAR(IF(B217="",A217,B217)),MONTH(IF(B217="",A217,B217)),1))</f>
        <v/>
      </c>
      <c r="Y217" s="15" t="str">
        <f aca="false">IF(U217="","",N($C$3)+SUM($U$7:U217))</f>
        <v/>
      </c>
      <c r="Z217" s="15" t="str">
        <f aca="false">IF(Y217="","",Y217-MAX(N($C$3),MAX($Y$7:Y217)))</f>
        <v/>
      </c>
      <c r="AA217" s="13" t="str">
        <f aca="false">IF(U217="","",IF(U217&gt;0,"Win",IF(U217&lt;0,"Loss","Scratch")))</f>
        <v/>
      </c>
      <c r="AB217" s="18" t="e">
        <f aca="false">IF(W217="",NA(),W217)</f>
        <v>#N/A</v>
      </c>
      <c r="AC217" s="19" t="e">
        <f aca="false">IF(W217="",NA(),Y217)</f>
        <v>#N/A</v>
      </c>
    </row>
    <row r="218" customFormat="false" ht="15" hidden="false" customHeight="false" outlineLevel="0" collapsed="false">
      <c r="A218" s="10"/>
      <c r="B218" s="10"/>
      <c r="C218" s="24"/>
      <c r="D218" s="24"/>
      <c r="E218" s="24"/>
      <c r="F218" s="24"/>
      <c r="G218" s="11"/>
      <c r="H218" s="12"/>
      <c r="I218" s="12"/>
      <c r="J218" s="12"/>
      <c r="K218" s="5"/>
      <c r="L218" s="5"/>
      <c r="M218" s="5"/>
      <c r="N218" s="24"/>
      <c r="O218" s="7"/>
      <c r="P218" s="13" t="str">
        <f aca="false">IF(C218="","",IF(ISNUMBER(SEARCH("JPY",C218)),100,10000))</f>
        <v/>
      </c>
      <c r="Q218" s="14" t="str">
        <f aca="false">IF(OR(C218="",H218="",J218=""),"",ROUND((J218-H218)*P218*IF(D218="Short",-1,1),1))</f>
        <v/>
      </c>
      <c r="R218" s="14" t="str">
        <f aca="false">IF(OR(C218="",H218="",I218=""),"",ROUND(ABS(H218-I218)*P218,1))</f>
        <v/>
      </c>
      <c r="S218" s="15" t="str">
        <f aca="false">IF(OR(R218="",G218="",K218=""),"",R218*K218*G218)</f>
        <v/>
      </c>
      <c r="T218" s="15" t="str">
        <f aca="false">IF(OR(Q218="",G218="",K218=""),"",Q218*K218*G218)</f>
        <v/>
      </c>
      <c r="U218" s="15" t="str">
        <f aca="false">IF(T218="","",T218+N(L218)-N(M218))</f>
        <v/>
      </c>
      <c r="V218" s="16" t="str">
        <f aca="false">IF(OR(U218="",N(S218)=0),"",U218/S218)</f>
        <v/>
      </c>
      <c r="W218" s="13" t="str">
        <f aca="false">IF(U218="","",COUNT($U$7:U218))</f>
        <v/>
      </c>
      <c r="X218" s="17" t="str">
        <f aca="false">IF(U218="","",DATE(YEAR(IF(B218="",A218,B218)),MONTH(IF(B218="",A218,B218)),1))</f>
        <v/>
      </c>
      <c r="Y218" s="15" t="str">
        <f aca="false">IF(U218="","",N($C$3)+SUM($U$7:U218))</f>
        <v/>
      </c>
      <c r="Z218" s="15" t="str">
        <f aca="false">IF(Y218="","",Y218-MAX(N($C$3),MAX($Y$7:Y218)))</f>
        <v/>
      </c>
      <c r="AA218" s="13" t="str">
        <f aca="false">IF(U218="","",IF(U218&gt;0,"Win",IF(U218&lt;0,"Loss","Scratch")))</f>
        <v/>
      </c>
      <c r="AB218" s="18" t="e">
        <f aca="false">IF(W218="",NA(),W218)</f>
        <v>#N/A</v>
      </c>
      <c r="AC218" s="19" t="e">
        <f aca="false">IF(W218="",NA(),Y218)</f>
        <v>#N/A</v>
      </c>
    </row>
    <row r="219" customFormat="false" ht="15" hidden="false" customHeight="false" outlineLevel="0" collapsed="false">
      <c r="A219" s="10"/>
      <c r="B219" s="10"/>
      <c r="C219" s="24"/>
      <c r="D219" s="24"/>
      <c r="E219" s="24"/>
      <c r="F219" s="24"/>
      <c r="G219" s="11"/>
      <c r="H219" s="12"/>
      <c r="I219" s="12"/>
      <c r="J219" s="12"/>
      <c r="K219" s="5"/>
      <c r="L219" s="5"/>
      <c r="M219" s="5"/>
      <c r="N219" s="24"/>
      <c r="O219" s="7"/>
      <c r="P219" s="13" t="str">
        <f aca="false">IF(C219="","",IF(ISNUMBER(SEARCH("JPY",C219)),100,10000))</f>
        <v/>
      </c>
      <c r="Q219" s="14" t="str">
        <f aca="false">IF(OR(C219="",H219="",J219=""),"",ROUND((J219-H219)*P219*IF(D219="Short",-1,1),1))</f>
        <v/>
      </c>
      <c r="R219" s="14" t="str">
        <f aca="false">IF(OR(C219="",H219="",I219=""),"",ROUND(ABS(H219-I219)*P219,1))</f>
        <v/>
      </c>
      <c r="S219" s="15" t="str">
        <f aca="false">IF(OR(R219="",G219="",K219=""),"",R219*K219*G219)</f>
        <v/>
      </c>
      <c r="T219" s="15" t="str">
        <f aca="false">IF(OR(Q219="",G219="",K219=""),"",Q219*K219*G219)</f>
        <v/>
      </c>
      <c r="U219" s="15" t="str">
        <f aca="false">IF(T219="","",T219+N(L219)-N(M219))</f>
        <v/>
      </c>
      <c r="V219" s="16" t="str">
        <f aca="false">IF(OR(U219="",N(S219)=0),"",U219/S219)</f>
        <v/>
      </c>
      <c r="W219" s="13" t="str">
        <f aca="false">IF(U219="","",COUNT($U$7:U219))</f>
        <v/>
      </c>
      <c r="X219" s="17" t="str">
        <f aca="false">IF(U219="","",DATE(YEAR(IF(B219="",A219,B219)),MONTH(IF(B219="",A219,B219)),1))</f>
        <v/>
      </c>
      <c r="Y219" s="15" t="str">
        <f aca="false">IF(U219="","",N($C$3)+SUM($U$7:U219))</f>
        <v/>
      </c>
      <c r="Z219" s="15" t="str">
        <f aca="false">IF(Y219="","",Y219-MAX(N($C$3),MAX($Y$7:Y219)))</f>
        <v/>
      </c>
      <c r="AA219" s="13" t="str">
        <f aca="false">IF(U219="","",IF(U219&gt;0,"Win",IF(U219&lt;0,"Loss","Scratch")))</f>
        <v/>
      </c>
      <c r="AB219" s="18" t="e">
        <f aca="false">IF(W219="",NA(),W219)</f>
        <v>#N/A</v>
      </c>
      <c r="AC219" s="19" t="e">
        <f aca="false">IF(W219="",NA(),Y219)</f>
        <v>#N/A</v>
      </c>
    </row>
    <row r="220" customFormat="false" ht="15" hidden="false" customHeight="false" outlineLevel="0" collapsed="false">
      <c r="A220" s="10"/>
      <c r="B220" s="10"/>
      <c r="C220" s="24"/>
      <c r="D220" s="24"/>
      <c r="E220" s="24"/>
      <c r="F220" s="24"/>
      <c r="G220" s="11"/>
      <c r="H220" s="12"/>
      <c r="I220" s="12"/>
      <c r="J220" s="12"/>
      <c r="K220" s="5"/>
      <c r="L220" s="5"/>
      <c r="M220" s="5"/>
      <c r="N220" s="24"/>
      <c r="O220" s="7"/>
      <c r="P220" s="13" t="str">
        <f aca="false">IF(C220="","",IF(ISNUMBER(SEARCH("JPY",C220)),100,10000))</f>
        <v/>
      </c>
      <c r="Q220" s="14" t="str">
        <f aca="false">IF(OR(C220="",H220="",J220=""),"",ROUND((J220-H220)*P220*IF(D220="Short",-1,1),1))</f>
        <v/>
      </c>
      <c r="R220" s="14" t="str">
        <f aca="false">IF(OR(C220="",H220="",I220=""),"",ROUND(ABS(H220-I220)*P220,1))</f>
        <v/>
      </c>
      <c r="S220" s="15" t="str">
        <f aca="false">IF(OR(R220="",G220="",K220=""),"",R220*K220*G220)</f>
        <v/>
      </c>
      <c r="T220" s="15" t="str">
        <f aca="false">IF(OR(Q220="",G220="",K220=""),"",Q220*K220*G220)</f>
        <v/>
      </c>
      <c r="U220" s="15" t="str">
        <f aca="false">IF(T220="","",T220+N(L220)-N(M220))</f>
        <v/>
      </c>
      <c r="V220" s="16" t="str">
        <f aca="false">IF(OR(U220="",N(S220)=0),"",U220/S220)</f>
        <v/>
      </c>
      <c r="W220" s="13" t="str">
        <f aca="false">IF(U220="","",COUNT($U$7:U220))</f>
        <v/>
      </c>
      <c r="X220" s="17" t="str">
        <f aca="false">IF(U220="","",DATE(YEAR(IF(B220="",A220,B220)),MONTH(IF(B220="",A220,B220)),1))</f>
        <v/>
      </c>
      <c r="Y220" s="15" t="str">
        <f aca="false">IF(U220="","",N($C$3)+SUM($U$7:U220))</f>
        <v/>
      </c>
      <c r="Z220" s="15" t="str">
        <f aca="false">IF(Y220="","",Y220-MAX(N($C$3),MAX($Y$7:Y220)))</f>
        <v/>
      </c>
      <c r="AA220" s="13" t="str">
        <f aca="false">IF(U220="","",IF(U220&gt;0,"Win",IF(U220&lt;0,"Loss","Scratch")))</f>
        <v/>
      </c>
      <c r="AB220" s="18" t="e">
        <f aca="false">IF(W220="",NA(),W220)</f>
        <v>#N/A</v>
      </c>
      <c r="AC220" s="19" t="e">
        <f aca="false">IF(W220="",NA(),Y220)</f>
        <v>#N/A</v>
      </c>
    </row>
    <row r="221" customFormat="false" ht="15" hidden="false" customHeight="false" outlineLevel="0" collapsed="false">
      <c r="A221" s="10"/>
      <c r="B221" s="10"/>
      <c r="C221" s="24"/>
      <c r="D221" s="24"/>
      <c r="E221" s="24"/>
      <c r="F221" s="24"/>
      <c r="G221" s="11"/>
      <c r="H221" s="12"/>
      <c r="I221" s="12"/>
      <c r="J221" s="12"/>
      <c r="K221" s="5"/>
      <c r="L221" s="5"/>
      <c r="M221" s="5"/>
      <c r="N221" s="24"/>
      <c r="O221" s="7"/>
      <c r="P221" s="13" t="str">
        <f aca="false">IF(C221="","",IF(ISNUMBER(SEARCH("JPY",C221)),100,10000))</f>
        <v/>
      </c>
      <c r="Q221" s="14" t="str">
        <f aca="false">IF(OR(C221="",H221="",J221=""),"",ROUND((J221-H221)*P221*IF(D221="Short",-1,1),1))</f>
        <v/>
      </c>
      <c r="R221" s="14" t="str">
        <f aca="false">IF(OR(C221="",H221="",I221=""),"",ROUND(ABS(H221-I221)*P221,1))</f>
        <v/>
      </c>
      <c r="S221" s="15" t="str">
        <f aca="false">IF(OR(R221="",G221="",K221=""),"",R221*K221*G221)</f>
        <v/>
      </c>
      <c r="T221" s="15" t="str">
        <f aca="false">IF(OR(Q221="",G221="",K221=""),"",Q221*K221*G221)</f>
        <v/>
      </c>
      <c r="U221" s="15" t="str">
        <f aca="false">IF(T221="","",T221+N(L221)-N(M221))</f>
        <v/>
      </c>
      <c r="V221" s="16" t="str">
        <f aca="false">IF(OR(U221="",N(S221)=0),"",U221/S221)</f>
        <v/>
      </c>
      <c r="W221" s="13" t="str">
        <f aca="false">IF(U221="","",COUNT($U$7:U221))</f>
        <v/>
      </c>
      <c r="X221" s="17" t="str">
        <f aca="false">IF(U221="","",DATE(YEAR(IF(B221="",A221,B221)),MONTH(IF(B221="",A221,B221)),1))</f>
        <v/>
      </c>
      <c r="Y221" s="15" t="str">
        <f aca="false">IF(U221="","",N($C$3)+SUM($U$7:U221))</f>
        <v/>
      </c>
      <c r="Z221" s="15" t="str">
        <f aca="false">IF(Y221="","",Y221-MAX(N($C$3),MAX($Y$7:Y221)))</f>
        <v/>
      </c>
      <c r="AA221" s="13" t="str">
        <f aca="false">IF(U221="","",IF(U221&gt;0,"Win",IF(U221&lt;0,"Loss","Scratch")))</f>
        <v/>
      </c>
      <c r="AB221" s="18" t="e">
        <f aca="false">IF(W221="",NA(),W221)</f>
        <v>#N/A</v>
      </c>
      <c r="AC221" s="19" t="e">
        <f aca="false">IF(W221="",NA(),Y221)</f>
        <v>#N/A</v>
      </c>
    </row>
    <row r="222" customFormat="false" ht="15" hidden="false" customHeight="false" outlineLevel="0" collapsed="false">
      <c r="A222" s="10"/>
      <c r="B222" s="10"/>
      <c r="C222" s="24"/>
      <c r="D222" s="24"/>
      <c r="E222" s="24"/>
      <c r="F222" s="24"/>
      <c r="G222" s="11"/>
      <c r="H222" s="12"/>
      <c r="I222" s="12"/>
      <c r="J222" s="12"/>
      <c r="K222" s="5"/>
      <c r="L222" s="5"/>
      <c r="M222" s="5"/>
      <c r="N222" s="24"/>
      <c r="O222" s="7"/>
      <c r="P222" s="13" t="str">
        <f aca="false">IF(C222="","",IF(ISNUMBER(SEARCH("JPY",C222)),100,10000))</f>
        <v/>
      </c>
      <c r="Q222" s="14" t="str">
        <f aca="false">IF(OR(C222="",H222="",J222=""),"",ROUND((J222-H222)*P222*IF(D222="Short",-1,1),1))</f>
        <v/>
      </c>
      <c r="R222" s="14" t="str">
        <f aca="false">IF(OR(C222="",H222="",I222=""),"",ROUND(ABS(H222-I222)*P222,1))</f>
        <v/>
      </c>
      <c r="S222" s="15" t="str">
        <f aca="false">IF(OR(R222="",G222="",K222=""),"",R222*K222*G222)</f>
        <v/>
      </c>
      <c r="T222" s="15" t="str">
        <f aca="false">IF(OR(Q222="",G222="",K222=""),"",Q222*K222*G222)</f>
        <v/>
      </c>
      <c r="U222" s="15" t="str">
        <f aca="false">IF(T222="","",T222+N(L222)-N(M222))</f>
        <v/>
      </c>
      <c r="V222" s="16" t="str">
        <f aca="false">IF(OR(U222="",N(S222)=0),"",U222/S222)</f>
        <v/>
      </c>
      <c r="W222" s="13" t="str">
        <f aca="false">IF(U222="","",COUNT($U$7:U222))</f>
        <v/>
      </c>
      <c r="X222" s="17" t="str">
        <f aca="false">IF(U222="","",DATE(YEAR(IF(B222="",A222,B222)),MONTH(IF(B222="",A222,B222)),1))</f>
        <v/>
      </c>
      <c r="Y222" s="15" t="str">
        <f aca="false">IF(U222="","",N($C$3)+SUM($U$7:U222))</f>
        <v/>
      </c>
      <c r="Z222" s="15" t="str">
        <f aca="false">IF(Y222="","",Y222-MAX(N($C$3),MAX($Y$7:Y222)))</f>
        <v/>
      </c>
      <c r="AA222" s="13" t="str">
        <f aca="false">IF(U222="","",IF(U222&gt;0,"Win",IF(U222&lt;0,"Loss","Scratch")))</f>
        <v/>
      </c>
      <c r="AB222" s="18" t="e">
        <f aca="false">IF(W222="",NA(),W222)</f>
        <v>#N/A</v>
      </c>
      <c r="AC222" s="19" t="e">
        <f aca="false">IF(W222="",NA(),Y222)</f>
        <v>#N/A</v>
      </c>
    </row>
    <row r="223" customFormat="false" ht="15" hidden="false" customHeight="false" outlineLevel="0" collapsed="false">
      <c r="A223" s="10"/>
      <c r="B223" s="10"/>
      <c r="C223" s="24"/>
      <c r="D223" s="24"/>
      <c r="E223" s="24"/>
      <c r="F223" s="24"/>
      <c r="G223" s="11"/>
      <c r="H223" s="12"/>
      <c r="I223" s="12"/>
      <c r="J223" s="12"/>
      <c r="K223" s="5"/>
      <c r="L223" s="5"/>
      <c r="M223" s="5"/>
      <c r="N223" s="24"/>
      <c r="O223" s="7"/>
      <c r="P223" s="13" t="str">
        <f aca="false">IF(C223="","",IF(ISNUMBER(SEARCH("JPY",C223)),100,10000))</f>
        <v/>
      </c>
      <c r="Q223" s="14" t="str">
        <f aca="false">IF(OR(C223="",H223="",J223=""),"",ROUND((J223-H223)*P223*IF(D223="Short",-1,1),1))</f>
        <v/>
      </c>
      <c r="R223" s="14" t="str">
        <f aca="false">IF(OR(C223="",H223="",I223=""),"",ROUND(ABS(H223-I223)*P223,1))</f>
        <v/>
      </c>
      <c r="S223" s="15" t="str">
        <f aca="false">IF(OR(R223="",G223="",K223=""),"",R223*K223*G223)</f>
        <v/>
      </c>
      <c r="T223" s="15" t="str">
        <f aca="false">IF(OR(Q223="",G223="",K223=""),"",Q223*K223*G223)</f>
        <v/>
      </c>
      <c r="U223" s="15" t="str">
        <f aca="false">IF(T223="","",T223+N(L223)-N(M223))</f>
        <v/>
      </c>
      <c r="V223" s="16" t="str">
        <f aca="false">IF(OR(U223="",N(S223)=0),"",U223/S223)</f>
        <v/>
      </c>
      <c r="W223" s="13" t="str">
        <f aca="false">IF(U223="","",COUNT($U$7:U223))</f>
        <v/>
      </c>
      <c r="X223" s="17" t="str">
        <f aca="false">IF(U223="","",DATE(YEAR(IF(B223="",A223,B223)),MONTH(IF(B223="",A223,B223)),1))</f>
        <v/>
      </c>
      <c r="Y223" s="15" t="str">
        <f aca="false">IF(U223="","",N($C$3)+SUM($U$7:U223))</f>
        <v/>
      </c>
      <c r="Z223" s="15" t="str">
        <f aca="false">IF(Y223="","",Y223-MAX(N($C$3),MAX($Y$7:Y223)))</f>
        <v/>
      </c>
      <c r="AA223" s="13" t="str">
        <f aca="false">IF(U223="","",IF(U223&gt;0,"Win",IF(U223&lt;0,"Loss","Scratch")))</f>
        <v/>
      </c>
      <c r="AB223" s="18" t="e">
        <f aca="false">IF(W223="",NA(),W223)</f>
        <v>#N/A</v>
      </c>
      <c r="AC223" s="19" t="e">
        <f aca="false">IF(W223="",NA(),Y223)</f>
        <v>#N/A</v>
      </c>
    </row>
    <row r="224" customFormat="false" ht="15" hidden="false" customHeight="false" outlineLevel="0" collapsed="false">
      <c r="A224" s="10"/>
      <c r="B224" s="10"/>
      <c r="C224" s="24"/>
      <c r="D224" s="24"/>
      <c r="E224" s="24"/>
      <c r="F224" s="24"/>
      <c r="G224" s="11"/>
      <c r="H224" s="12"/>
      <c r="I224" s="12"/>
      <c r="J224" s="12"/>
      <c r="K224" s="5"/>
      <c r="L224" s="5"/>
      <c r="M224" s="5"/>
      <c r="N224" s="24"/>
      <c r="O224" s="7"/>
      <c r="P224" s="13" t="str">
        <f aca="false">IF(C224="","",IF(ISNUMBER(SEARCH("JPY",C224)),100,10000))</f>
        <v/>
      </c>
      <c r="Q224" s="14" t="str">
        <f aca="false">IF(OR(C224="",H224="",J224=""),"",ROUND((J224-H224)*P224*IF(D224="Short",-1,1),1))</f>
        <v/>
      </c>
      <c r="R224" s="14" t="str">
        <f aca="false">IF(OR(C224="",H224="",I224=""),"",ROUND(ABS(H224-I224)*P224,1))</f>
        <v/>
      </c>
      <c r="S224" s="15" t="str">
        <f aca="false">IF(OR(R224="",G224="",K224=""),"",R224*K224*G224)</f>
        <v/>
      </c>
      <c r="T224" s="15" t="str">
        <f aca="false">IF(OR(Q224="",G224="",K224=""),"",Q224*K224*G224)</f>
        <v/>
      </c>
      <c r="U224" s="15" t="str">
        <f aca="false">IF(T224="","",T224+N(L224)-N(M224))</f>
        <v/>
      </c>
      <c r="V224" s="16" t="str">
        <f aca="false">IF(OR(U224="",N(S224)=0),"",U224/S224)</f>
        <v/>
      </c>
      <c r="W224" s="13" t="str">
        <f aca="false">IF(U224="","",COUNT($U$7:U224))</f>
        <v/>
      </c>
      <c r="X224" s="17" t="str">
        <f aca="false">IF(U224="","",DATE(YEAR(IF(B224="",A224,B224)),MONTH(IF(B224="",A224,B224)),1))</f>
        <v/>
      </c>
      <c r="Y224" s="15" t="str">
        <f aca="false">IF(U224="","",N($C$3)+SUM($U$7:U224))</f>
        <v/>
      </c>
      <c r="Z224" s="15" t="str">
        <f aca="false">IF(Y224="","",Y224-MAX(N($C$3),MAX($Y$7:Y224)))</f>
        <v/>
      </c>
      <c r="AA224" s="13" t="str">
        <f aca="false">IF(U224="","",IF(U224&gt;0,"Win",IF(U224&lt;0,"Loss","Scratch")))</f>
        <v/>
      </c>
      <c r="AB224" s="18" t="e">
        <f aca="false">IF(W224="",NA(),W224)</f>
        <v>#N/A</v>
      </c>
      <c r="AC224" s="19" t="e">
        <f aca="false">IF(W224="",NA(),Y224)</f>
        <v>#N/A</v>
      </c>
    </row>
    <row r="225" customFormat="false" ht="15" hidden="false" customHeight="false" outlineLevel="0" collapsed="false">
      <c r="A225" s="10"/>
      <c r="B225" s="10"/>
      <c r="C225" s="24"/>
      <c r="D225" s="24"/>
      <c r="E225" s="24"/>
      <c r="F225" s="24"/>
      <c r="G225" s="11"/>
      <c r="H225" s="12"/>
      <c r="I225" s="12"/>
      <c r="J225" s="12"/>
      <c r="K225" s="5"/>
      <c r="L225" s="5"/>
      <c r="M225" s="5"/>
      <c r="N225" s="24"/>
      <c r="O225" s="7"/>
      <c r="P225" s="13" t="str">
        <f aca="false">IF(C225="","",IF(ISNUMBER(SEARCH("JPY",C225)),100,10000))</f>
        <v/>
      </c>
      <c r="Q225" s="14" t="str">
        <f aca="false">IF(OR(C225="",H225="",J225=""),"",ROUND((J225-H225)*P225*IF(D225="Short",-1,1),1))</f>
        <v/>
      </c>
      <c r="R225" s="14" t="str">
        <f aca="false">IF(OR(C225="",H225="",I225=""),"",ROUND(ABS(H225-I225)*P225,1))</f>
        <v/>
      </c>
      <c r="S225" s="15" t="str">
        <f aca="false">IF(OR(R225="",G225="",K225=""),"",R225*K225*G225)</f>
        <v/>
      </c>
      <c r="T225" s="15" t="str">
        <f aca="false">IF(OR(Q225="",G225="",K225=""),"",Q225*K225*G225)</f>
        <v/>
      </c>
      <c r="U225" s="15" t="str">
        <f aca="false">IF(T225="","",T225+N(L225)-N(M225))</f>
        <v/>
      </c>
      <c r="V225" s="16" t="str">
        <f aca="false">IF(OR(U225="",N(S225)=0),"",U225/S225)</f>
        <v/>
      </c>
      <c r="W225" s="13" t="str">
        <f aca="false">IF(U225="","",COUNT($U$7:U225))</f>
        <v/>
      </c>
      <c r="X225" s="17" t="str">
        <f aca="false">IF(U225="","",DATE(YEAR(IF(B225="",A225,B225)),MONTH(IF(B225="",A225,B225)),1))</f>
        <v/>
      </c>
      <c r="Y225" s="15" t="str">
        <f aca="false">IF(U225="","",N($C$3)+SUM($U$7:U225))</f>
        <v/>
      </c>
      <c r="Z225" s="15" t="str">
        <f aca="false">IF(Y225="","",Y225-MAX(N($C$3),MAX($Y$7:Y225)))</f>
        <v/>
      </c>
      <c r="AA225" s="13" t="str">
        <f aca="false">IF(U225="","",IF(U225&gt;0,"Win",IF(U225&lt;0,"Loss","Scratch")))</f>
        <v/>
      </c>
      <c r="AB225" s="18" t="e">
        <f aca="false">IF(W225="",NA(),W225)</f>
        <v>#N/A</v>
      </c>
      <c r="AC225" s="19" t="e">
        <f aca="false">IF(W225="",NA(),Y225)</f>
        <v>#N/A</v>
      </c>
    </row>
    <row r="226" customFormat="false" ht="15" hidden="false" customHeight="false" outlineLevel="0" collapsed="false">
      <c r="A226" s="10"/>
      <c r="B226" s="10"/>
      <c r="C226" s="24"/>
      <c r="D226" s="24"/>
      <c r="E226" s="24"/>
      <c r="F226" s="24"/>
      <c r="G226" s="11"/>
      <c r="H226" s="12"/>
      <c r="I226" s="12"/>
      <c r="J226" s="12"/>
      <c r="K226" s="5"/>
      <c r="L226" s="5"/>
      <c r="M226" s="5"/>
      <c r="N226" s="24"/>
      <c r="O226" s="7"/>
      <c r="P226" s="13" t="str">
        <f aca="false">IF(C226="","",IF(ISNUMBER(SEARCH("JPY",C226)),100,10000))</f>
        <v/>
      </c>
      <c r="Q226" s="14" t="str">
        <f aca="false">IF(OR(C226="",H226="",J226=""),"",ROUND((J226-H226)*P226*IF(D226="Short",-1,1),1))</f>
        <v/>
      </c>
      <c r="R226" s="14" t="str">
        <f aca="false">IF(OR(C226="",H226="",I226=""),"",ROUND(ABS(H226-I226)*P226,1))</f>
        <v/>
      </c>
      <c r="S226" s="15" t="str">
        <f aca="false">IF(OR(R226="",G226="",K226=""),"",R226*K226*G226)</f>
        <v/>
      </c>
      <c r="T226" s="15" t="str">
        <f aca="false">IF(OR(Q226="",G226="",K226=""),"",Q226*K226*G226)</f>
        <v/>
      </c>
      <c r="U226" s="15" t="str">
        <f aca="false">IF(T226="","",T226+N(L226)-N(M226))</f>
        <v/>
      </c>
      <c r="V226" s="16" t="str">
        <f aca="false">IF(OR(U226="",N(S226)=0),"",U226/S226)</f>
        <v/>
      </c>
      <c r="W226" s="13" t="str">
        <f aca="false">IF(U226="","",COUNT($U$7:U226))</f>
        <v/>
      </c>
      <c r="X226" s="17" t="str">
        <f aca="false">IF(U226="","",DATE(YEAR(IF(B226="",A226,B226)),MONTH(IF(B226="",A226,B226)),1))</f>
        <v/>
      </c>
      <c r="Y226" s="15" t="str">
        <f aca="false">IF(U226="","",N($C$3)+SUM($U$7:U226))</f>
        <v/>
      </c>
      <c r="Z226" s="15" t="str">
        <f aca="false">IF(Y226="","",Y226-MAX(N($C$3),MAX($Y$7:Y226)))</f>
        <v/>
      </c>
      <c r="AA226" s="13" t="str">
        <f aca="false">IF(U226="","",IF(U226&gt;0,"Win",IF(U226&lt;0,"Loss","Scratch")))</f>
        <v/>
      </c>
      <c r="AB226" s="18" t="e">
        <f aca="false">IF(W226="",NA(),W226)</f>
        <v>#N/A</v>
      </c>
      <c r="AC226" s="19" t="e">
        <f aca="false">IF(W226="",NA(),Y226)</f>
        <v>#N/A</v>
      </c>
    </row>
    <row r="227" customFormat="false" ht="15" hidden="false" customHeight="false" outlineLevel="0" collapsed="false">
      <c r="A227" s="10"/>
      <c r="B227" s="10"/>
      <c r="C227" s="24"/>
      <c r="D227" s="24"/>
      <c r="E227" s="24"/>
      <c r="F227" s="24"/>
      <c r="G227" s="11"/>
      <c r="H227" s="12"/>
      <c r="I227" s="12"/>
      <c r="J227" s="12"/>
      <c r="K227" s="5"/>
      <c r="L227" s="5"/>
      <c r="M227" s="5"/>
      <c r="N227" s="24"/>
      <c r="O227" s="7"/>
      <c r="P227" s="13" t="str">
        <f aca="false">IF(C227="","",IF(ISNUMBER(SEARCH("JPY",C227)),100,10000))</f>
        <v/>
      </c>
      <c r="Q227" s="14" t="str">
        <f aca="false">IF(OR(C227="",H227="",J227=""),"",ROUND((J227-H227)*P227*IF(D227="Short",-1,1),1))</f>
        <v/>
      </c>
      <c r="R227" s="14" t="str">
        <f aca="false">IF(OR(C227="",H227="",I227=""),"",ROUND(ABS(H227-I227)*P227,1))</f>
        <v/>
      </c>
      <c r="S227" s="15" t="str">
        <f aca="false">IF(OR(R227="",G227="",K227=""),"",R227*K227*G227)</f>
        <v/>
      </c>
      <c r="T227" s="15" t="str">
        <f aca="false">IF(OR(Q227="",G227="",K227=""),"",Q227*K227*G227)</f>
        <v/>
      </c>
      <c r="U227" s="15" t="str">
        <f aca="false">IF(T227="","",T227+N(L227)-N(M227))</f>
        <v/>
      </c>
      <c r="V227" s="16" t="str">
        <f aca="false">IF(OR(U227="",N(S227)=0),"",U227/S227)</f>
        <v/>
      </c>
      <c r="W227" s="13" t="str">
        <f aca="false">IF(U227="","",COUNT($U$7:U227))</f>
        <v/>
      </c>
      <c r="X227" s="17" t="str">
        <f aca="false">IF(U227="","",DATE(YEAR(IF(B227="",A227,B227)),MONTH(IF(B227="",A227,B227)),1))</f>
        <v/>
      </c>
      <c r="Y227" s="15" t="str">
        <f aca="false">IF(U227="","",N($C$3)+SUM($U$7:U227))</f>
        <v/>
      </c>
      <c r="Z227" s="15" t="str">
        <f aca="false">IF(Y227="","",Y227-MAX(N($C$3),MAX($Y$7:Y227)))</f>
        <v/>
      </c>
      <c r="AA227" s="13" t="str">
        <f aca="false">IF(U227="","",IF(U227&gt;0,"Win",IF(U227&lt;0,"Loss","Scratch")))</f>
        <v/>
      </c>
      <c r="AB227" s="18" t="e">
        <f aca="false">IF(W227="",NA(),W227)</f>
        <v>#N/A</v>
      </c>
      <c r="AC227" s="19" t="e">
        <f aca="false">IF(W227="",NA(),Y227)</f>
        <v>#N/A</v>
      </c>
    </row>
    <row r="228" customFormat="false" ht="15" hidden="false" customHeight="false" outlineLevel="0" collapsed="false">
      <c r="A228" s="10"/>
      <c r="B228" s="10"/>
      <c r="C228" s="24"/>
      <c r="D228" s="24"/>
      <c r="E228" s="24"/>
      <c r="F228" s="24"/>
      <c r="G228" s="11"/>
      <c r="H228" s="12"/>
      <c r="I228" s="12"/>
      <c r="J228" s="12"/>
      <c r="K228" s="5"/>
      <c r="L228" s="5"/>
      <c r="M228" s="5"/>
      <c r="N228" s="24"/>
      <c r="O228" s="7"/>
      <c r="P228" s="13" t="str">
        <f aca="false">IF(C228="","",IF(ISNUMBER(SEARCH("JPY",C228)),100,10000))</f>
        <v/>
      </c>
      <c r="Q228" s="14" t="str">
        <f aca="false">IF(OR(C228="",H228="",J228=""),"",ROUND((J228-H228)*P228*IF(D228="Short",-1,1),1))</f>
        <v/>
      </c>
      <c r="R228" s="14" t="str">
        <f aca="false">IF(OR(C228="",H228="",I228=""),"",ROUND(ABS(H228-I228)*P228,1))</f>
        <v/>
      </c>
      <c r="S228" s="15" t="str">
        <f aca="false">IF(OR(R228="",G228="",K228=""),"",R228*K228*G228)</f>
        <v/>
      </c>
      <c r="T228" s="15" t="str">
        <f aca="false">IF(OR(Q228="",G228="",K228=""),"",Q228*K228*G228)</f>
        <v/>
      </c>
      <c r="U228" s="15" t="str">
        <f aca="false">IF(T228="","",T228+N(L228)-N(M228))</f>
        <v/>
      </c>
      <c r="V228" s="16" t="str">
        <f aca="false">IF(OR(U228="",N(S228)=0),"",U228/S228)</f>
        <v/>
      </c>
      <c r="W228" s="13" t="str">
        <f aca="false">IF(U228="","",COUNT($U$7:U228))</f>
        <v/>
      </c>
      <c r="X228" s="17" t="str">
        <f aca="false">IF(U228="","",DATE(YEAR(IF(B228="",A228,B228)),MONTH(IF(B228="",A228,B228)),1))</f>
        <v/>
      </c>
      <c r="Y228" s="15" t="str">
        <f aca="false">IF(U228="","",N($C$3)+SUM($U$7:U228))</f>
        <v/>
      </c>
      <c r="Z228" s="15" t="str">
        <f aca="false">IF(Y228="","",Y228-MAX(N($C$3),MAX($Y$7:Y228)))</f>
        <v/>
      </c>
      <c r="AA228" s="13" t="str">
        <f aca="false">IF(U228="","",IF(U228&gt;0,"Win",IF(U228&lt;0,"Loss","Scratch")))</f>
        <v/>
      </c>
      <c r="AB228" s="18" t="e">
        <f aca="false">IF(W228="",NA(),W228)</f>
        <v>#N/A</v>
      </c>
      <c r="AC228" s="19" t="e">
        <f aca="false">IF(W228="",NA(),Y228)</f>
        <v>#N/A</v>
      </c>
    </row>
    <row r="229" customFormat="false" ht="15" hidden="false" customHeight="false" outlineLevel="0" collapsed="false">
      <c r="A229" s="10"/>
      <c r="B229" s="10"/>
      <c r="C229" s="24"/>
      <c r="D229" s="24"/>
      <c r="E229" s="24"/>
      <c r="F229" s="24"/>
      <c r="G229" s="11"/>
      <c r="H229" s="12"/>
      <c r="I229" s="12"/>
      <c r="J229" s="12"/>
      <c r="K229" s="5"/>
      <c r="L229" s="5"/>
      <c r="M229" s="5"/>
      <c r="N229" s="24"/>
      <c r="O229" s="7"/>
      <c r="P229" s="13" t="str">
        <f aca="false">IF(C229="","",IF(ISNUMBER(SEARCH("JPY",C229)),100,10000))</f>
        <v/>
      </c>
      <c r="Q229" s="14" t="str">
        <f aca="false">IF(OR(C229="",H229="",J229=""),"",ROUND((J229-H229)*P229*IF(D229="Short",-1,1),1))</f>
        <v/>
      </c>
      <c r="R229" s="14" t="str">
        <f aca="false">IF(OR(C229="",H229="",I229=""),"",ROUND(ABS(H229-I229)*P229,1))</f>
        <v/>
      </c>
      <c r="S229" s="15" t="str">
        <f aca="false">IF(OR(R229="",G229="",K229=""),"",R229*K229*G229)</f>
        <v/>
      </c>
      <c r="T229" s="15" t="str">
        <f aca="false">IF(OR(Q229="",G229="",K229=""),"",Q229*K229*G229)</f>
        <v/>
      </c>
      <c r="U229" s="15" t="str">
        <f aca="false">IF(T229="","",T229+N(L229)-N(M229))</f>
        <v/>
      </c>
      <c r="V229" s="16" t="str">
        <f aca="false">IF(OR(U229="",N(S229)=0),"",U229/S229)</f>
        <v/>
      </c>
      <c r="W229" s="13" t="str">
        <f aca="false">IF(U229="","",COUNT($U$7:U229))</f>
        <v/>
      </c>
      <c r="X229" s="17" t="str">
        <f aca="false">IF(U229="","",DATE(YEAR(IF(B229="",A229,B229)),MONTH(IF(B229="",A229,B229)),1))</f>
        <v/>
      </c>
      <c r="Y229" s="15" t="str">
        <f aca="false">IF(U229="","",N($C$3)+SUM($U$7:U229))</f>
        <v/>
      </c>
      <c r="Z229" s="15" t="str">
        <f aca="false">IF(Y229="","",Y229-MAX(N($C$3),MAX($Y$7:Y229)))</f>
        <v/>
      </c>
      <c r="AA229" s="13" t="str">
        <f aca="false">IF(U229="","",IF(U229&gt;0,"Win",IF(U229&lt;0,"Loss","Scratch")))</f>
        <v/>
      </c>
      <c r="AB229" s="18" t="e">
        <f aca="false">IF(W229="",NA(),W229)</f>
        <v>#N/A</v>
      </c>
      <c r="AC229" s="19" t="e">
        <f aca="false">IF(W229="",NA(),Y229)</f>
        <v>#N/A</v>
      </c>
    </row>
    <row r="230" customFormat="false" ht="15" hidden="false" customHeight="false" outlineLevel="0" collapsed="false">
      <c r="A230" s="10"/>
      <c r="B230" s="10"/>
      <c r="C230" s="24"/>
      <c r="D230" s="24"/>
      <c r="E230" s="24"/>
      <c r="F230" s="24"/>
      <c r="G230" s="11"/>
      <c r="H230" s="12"/>
      <c r="I230" s="12"/>
      <c r="J230" s="12"/>
      <c r="K230" s="5"/>
      <c r="L230" s="5"/>
      <c r="M230" s="5"/>
      <c r="N230" s="24"/>
      <c r="O230" s="7"/>
      <c r="P230" s="13" t="str">
        <f aca="false">IF(C230="","",IF(ISNUMBER(SEARCH("JPY",C230)),100,10000))</f>
        <v/>
      </c>
      <c r="Q230" s="14" t="str">
        <f aca="false">IF(OR(C230="",H230="",J230=""),"",ROUND((J230-H230)*P230*IF(D230="Short",-1,1),1))</f>
        <v/>
      </c>
      <c r="R230" s="14" t="str">
        <f aca="false">IF(OR(C230="",H230="",I230=""),"",ROUND(ABS(H230-I230)*P230,1))</f>
        <v/>
      </c>
      <c r="S230" s="15" t="str">
        <f aca="false">IF(OR(R230="",G230="",K230=""),"",R230*K230*G230)</f>
        <v/>
      </c>
      <c r="T230" s="15" t="str">
        <f aca="false">IF(OR(Q230="",G230="",K230=""),"",Q230*K230*G230)</f>
        <v/>
      </c>
      <c r="U230" s="15" t="str">
        <f aca="false">IF(T230="","",T230+N(L230)-N(M230))</f>
        <v/>
      </c>
      <c r="V230" s="16" t="str">
        <f aca="false">IF(OR(U230="",N(S230)=0),"",U230/S230)</f>
        <v/>
      </c>
      <c r="W230" s="13" t="str">
        <f aca="false">IF(U230="","",COUNT($U$7:U230))</f>
        <v/>
      </c>
      <c r="X230" s="17" t="str">
        <f aca="false">IF(U230="","",DATE(YEAR(IF(B230="",A230,B230)),MONTH(IF(B230="",A230,B230)),1))</f>
        <v/>
      </c>
      <c r="Y230" s="15" t="str">
        <f aca="false">IF(U230="","",N($C$3)+SUM($U$7:U230))</f>
        <v/>
      </c>
      <c r="Z230" s="15" t="str">
        <f aca="false">IF(Y230="","",Y230-MAX(N($C$3),MAX($Y$7:Y230)))</f>
        <v/>
      </c>
      <c r="AA230" s="13" t="str">
        <f aca="false">IF(U230="","",IF(U230&gt;0,"Win",IF(U230&lt;0,"Loss","Scratch")))</f>
        <v/>
      </c>
      <c r="AB230" s="18" t="e">
        <f aca="false">IF(W230="",NA(),W230)</f>
        <v>#N/A</v>
      </c>
      <c r="AC230" s="19" t="e">
        <f aca="false">IF(W230="",NA(),Y230)</f>
        <v>#N/A</v>
      </c>
    </row>
    <row r="231" customFormat="false" ht="15" hidden="false" customHeight="false" outlineLevel="0" collapsed="false">
      <c r="A231" s="10"/>
      <c r="B231" s="10"/>
      <c r="C231" s="24"/>
      <c r="D231" s="24"/>
      <c r="E231" s="24"/>
      <c r="F231" s="24"/>
      <c r="G231" s="11"/>
      <c r="H231" s="12"/>
      <c r="I231" s="12"/>
      <c r="J231" s="12"/>
      <c r="K231" s="5"/>
      <c r="L231" s="5"/>
      <c r="M231" s="5"/>
      <c r="N231" s="24"/>
      <c r="O231" s="7"/>
      <c r="P231" s="13" t="str">
        <f aca="false">IF(C231="","",IF(ISNUMBER(SEARCH("JPY",C231)),100,10000))</f>
        <v/>
      </c>
      <c r="Q231" s="14" t="str">
        <f aca="false">IF(OR(C231="",H231="",J231=""),"",ROUND((J231-H231)*P231*IF(D231="Short",-1,1),1))</f>
        <v/>
      </c>
      <c r="R231" s="14" t="str">
        <f aca="false">IF(OR(C231="",H231="",I231=""),"",ROUND(ABS(H231-I231)*P231,1))</f>
        <v/>
      </c>
      <c r="S231" s="15" t="str">
        <f aca="false">IF(OR(R231="",G231="",K231=""),"",R231*K231*G231)</f>
        <v/>
      </c>
      <c r="T231" s="15" t="str">
        <f aca="false">IF(OR(Q231="",G231="",K231=""),"",Q231*K231*G231)</f>
        <v/>
      </c>
      <c r="U231" s="15" t="str">
        <f aca="false">IF(T231="","",T231+N(L231)-N(M231))</f>
        <v/>
      </c>
      <c r="V231" s="16" t="str">
        <f aca="false">IF(OR(U231="",N(S231)=0),"",U231/S231)</f>
        <v/>
      </c>
      <c r="W231" s="13" t="str">
        <f aca="false">IF(U231="","",COUNT($U$7:U231))</f>
        <v/>
      </c>
      <c r="X231" s="17" t="str">
        <f aca="false">IF(U231="","",DATE(YEAR(IF(B231="",A231,B231)),MONTH(IF(B231="",A231,B231)),1))</f>
        <v/>
      </c>
      <c r="Y231" s="15" t="str">
        <f aca="false">IF(U231="","",N($C$3)+SUM($U$7:U231))</f>
        <v/>
      </c>
      <c r="Z231" s="15" t="str">
        <f aca="false">IF(Y231="","",Y231-MAX(N($C$3),MAX($Y$7:Y231)))</f>
        <v/>
      </c>
      <c r="AA231" s="13" t="str">
        <f aca="false">IF(U231="","",IF(U231&gt;0,"Win",IF(U231&lt;0,"Loss","Scratch")))</f>
        <v/>
      </c>
      <c r="AB231" s="18" t="e">
        <f aca="false">IF(W231="",NA(),W231)</f>
        <v>#N/A</v>
      </c>
      <c r="AC231" s="19" t="e">
        <f aca="false">IF(W231="",NA(),Y231)</f>
        <v>#N/A</v>
      </c>
    </row>
    <row r="232" customFormat="false" ht="15" hidden="false" customHeight="false" outlineLevel="0" collapsed="false">
      <c r="A232" s="10"/>
      <c r="B232" s="10"/>
      <c r="C232" s="24"/>
      <c r="D232" s="24"/>
      <c r="E232" s="24"/>
      <c r="F232" s="24"/>
      <c r="G232" s="11"/>
      <c r="H232" s="12"/>
      <c r="I232" s="12"/>
      <c r="J232" s="12"/>
      <c r="K232" s="5"/>
      <c r="L232" s="5"/>
      <c r="M232" s="5"/>
      <c r="N232" s="24"/>
      <c r="O232" s="7"/>
      <c r="P232" s="13" t="str">
        <f aca="false">IF(C232="","",IF(ISNUMBER(SEARCH("JPY",C232)),100,10000))</f>
        <v/>
      </c>
      <c r="Q232" s="14" t="str">
        <f aca="false">IF(OR(C232="",H232="",J232=""),"",ROUND((J232-H232)*P232*IF(D232="Short",-1,1),1))</f>
        <v/>
      </c>
      <c r="R232" s="14" t="str">
        <f aca="false">IF(OR(C232="",H232="",I232=""),"",ROUND(ABS(H232-I232)*P232,1))</f>
        <v/>
      </c>
      <c r="S232" s="15" t="str">
        <f aca="false">IF(OR(R232="",G232="",K232=""),"",R232*K232*G232)</f>
        <v/>
      </c>
      <c r="T232" s="15" t="str">
        <f aca="false">IF(OR(Q232="",G232="",K232=""),"",Q232*K232*G232)</f>
        <v/>
      </c>
      <c r="U232" s="15" t="str">
        <f aca="false">IF(T232="","",T232+N(L232)-N(M232))</f>
        <v/>
      </c>
      <c r="V232" s="16" t="str">
        <f aca="false">IF(OR(U232="",N(S232)=0),"",U232/S232)</f>
        <v/>
      </c>
      <c r="W232" s="13" t="str">
        <f aca="false">IF(U232="","",COUNT($U$7:U232))</f>
        <v/>
      </c>
      <c r="X232" s="17" t="str">
        <f aca="false">IF(U232="","",DATE(YEAR(IF(B232="",A232,B232)),MONTH(IF(B232="",A232,B232)),1))</f>
        <v/>
      </c>
      <c r="Y232" s="15" t="str">
        <f aca="false">IF(U232="","",N($C$3)+SUM($U$7:U232))</f>
        <v/>
      </c>
      <c r="Z232" s="15" t="str">
        <f aca="false">IF(Y232="","",Y232-MAX(N($C$3),MAX($Y$7:Y232)))</f>
        <v/>
      </c>
      <c r="AA232" s="13" t="str">
        <f aca="false">IF(U232="","",IF(U232&gt;0,"Win",IF(U232&lt;0,"Loss","Scratch")))</f>
        <v/>
      </c>
      <c r="AB232" s="18" t="e">
        <f aca="false">IF(W232="",NA(),W232)</f>
        <v>#N/A</v>
      </c>
      <c r="AC232" s="19" t="e">
        <f aca="false">IF(W232="",NA(),Y232)</f>
        <v>#N/A</v>
      </c>
    </row>
    <row r="233" customFormat="false" ht="15" hidden="false" customHeight="false" outlineLevel="0" collapsed="false">
      <c r="A233" s="10"/>
      <c r="B233" s="10"/>
      <c r="C233" s="24"/>
      <c r="D233" s="24"/>
      <c r="E233" s="24"/>
      <c r="F233" s="24"/>
      <c r="G233" s="11"/>
      <c r="H233" s="12"/>
      <c r="I233" s="12"/>
      <c r="J233" s="12"/>
      <c r="K233" s="5"/>
      <c r="L233" s="5"/>
      <c r="M233" s="5"/>
      <c r="N233" s="24"/>
      <c r="O233" s="7"/>
      <c r="P233" s="13" t="str">
        <f aca="false">IF(C233="","",IF(ISNUMBER(SEARCH("JPY",C233)),100,10000))</f>
        <v/>
      </c>
      <c r="Q233" s="14" t="str">
        <f aca="false">IF(OR(C233="",H233="",J233=""),"",ROUND((J233-H233)*P233*IF(D233="Short",-1,1),1))</f>
        <v/>
      </c>
      <c r="R233" s="14" t="str">
        <f aca="false">IF(OR(C233="",H233="",I233=""),"",ROUND(ABS(H233-I233)*P233,1))</f>
        <v/>
      </c>
      <c r="S233" s="15" t="str">
        <f aca="false">IF(OR(R233="",G233="",K233=""),"",R233*K233*G233)</f>
        <v/>
      </c>
      <c r="T233" s="15" t="str">
        <f aca="false">IF(OR(Q233="",G233="",K233=""),"",Q233*K233*G233)</f>
        <v/>
      </c>
      <c r="U233" s="15" t="str">
        <f aca="false">IF(T233="","",T233+N(L233)-N(M233))</f>
        <v/>
      </c>
      <c r="V233" s="16" t="str">
        <f aca="false">IF(OR(U233="",N(S233)=0),"",U233/S233)</f>
        <v/>
      </c>
      <c r="W233" s="13" t="str">
        <f aca="false">IF(U233="","",COUNT($U$7:U233))</f>
        <v/>
      </c>
      <c r="X233" s="17" t="str">
        <f aca="false">IF(U233="","",DATE(YEAR(IF(B233="",A233,B233)),MONTH(IF(B233="",A233,B233)),1))</f>
        <v/>
      </c>
      <c r="Y233" s="15" t="str">
        <f aca="false">IF(U233="","",N($C$3)+SUM($U$7:U233))</f>
        <v/>
      </c>
      <c r="Z233" s="15" t="str">
        <f aca="false">IF(Y233="","",Y233-MAX(N($C$3),MAX($Y$7:Y233)))</f>
        <v/>
      </c>
      <c r="AA233" s="13" t="str">
        <f aca="false">IF(U233="","",IF(U233&gt;0,"Win",IF(U233&lt;0,"Loss","Scratch")))</f>
        <v/>
      </c>
      <c r="AB233" s="18" t="e">
        <f aca="false">IF(W233="",NA(),W233)</f>
        <v>#N/A</v>
      </c>
      <c r="AC233" s="19" t="e">
        <f aca="false">IF(W233="",NA(),Y233)</f>
        <v>#N/A</v>
      </c>
    </row>
    <row r="234" customFormat="false" ht="15" hidden="false" customHeight="false" outlineLevel="0" collapsed="false">
      <c r="A234" s="10"/>
      <c r="B234" s="10"/>
      <c r="C234" s="24"/>
      <c r="D234" s="24"/>
      <c r="E234" s="24"/>
      <c r="F234" s="24"/>
      <c r="G234" s="11"/>
      <c r="H234" s="12"/>
      <c r="I234" s="12"/>
      <c r="J234" s="12"/>
      <c r="K234" s="5"/>
      <c r="L234" s="5"/>
      <c r="M234" s="5"/>
      <c r="N234" s="24"/>
      <c r="O234" s="7"/>
      <c r="P234" s="13" t="str">
        <f aca="false">IF(C234="","",IF(ISNUMBER(SEARCH("JPY",C234)),100,10000))</f>
        <v/>
      </c>
      <c r="Q234" s="14" t="str">
        <f aca="false">IF(OR(C234="",H234="",J234=""),"",ROUND((J234-H234)*P234*IF(D234="Short",-1,1),1))</f>
        <v/>
      </c>
      <c r="R234" s="14" t="str">
        <f aca="false">IF(OR(C234="",H234="",I234=""),"",ROUND(ABS(H234-I234)*P234,1))</f>
        <v/>
      </c>
      <c r="S234" s="15" t="str">
        <f aca="false">IF(OR(R234="",G234="",K234=""),"",R234*K234*G234)</f>
        <v/>
      </c>
      <c r="T234" s="15" t="str">
        <f aca="false">IF(OR(Q234="",G234="",K234=""),"",Q234*K234*G234)</f>
        <v/>
      </c>
      <c r="U234" s="15" t="str">
        <f aca="false">IF(T234="","",T234+N(L234)-N(M234))</f>
        <v/>
      </c>
      <c r="V234" s="16" t="str">
        <f aca="false">IF(OR(U234="",N(S234)=0),"",U234/S234)</f>
        <v/>
      </c>
      <c r="W234" s="13" t="str">
        <f aca="false">IF(U234="","",COUNT($U$7:U234))</f>
        <v/>
      </c>
      <c r="X234" s="17" t="str">
        <f aca="false">IF(U234="","",DATE(YEAR(IF(B234="",A234,B234)),MONTH(IF(B234="",A234,B234)),1))</f>
        <v/>
      </c>
      <c r="Y234" s="15" t="str">
        <f aca="false">IF(U234="","",N($C$3)+SUM($U$7:U234))</f>
        <v/>
      </c>
      <c r="Z234" s="15" t="str">
        <f aca="false">IF(Y234="","",Y234-MAX(N($C$3),MAX($Y$7:Y234)))</f>
        <v/>
      </c>
      <c r="AA234" s="13" t="str">
        <f aca="false">IF(U234="","",IF(U234&gt;0,"Win",IF(U234&lt;0,"Loss","Scratch")))</f>
        <v/>
      </c>
      <c r="AB234" s="18" t="e">
        <f aca="false">IF(W234="",NA(),W234)</f>
        <v>#N/A</v>
      </c>
      <c r="AC234" s="19" t="e">
        <f aca="false">IF(W234="",NA(),Y234)</f>
        <v>#N/A</v>
      </c>
    </row>
    <row r="235" customFormat="false" ht="15" hidden="false" customHeight="false" outlineLevel="0" collapsed="false">
      <c r="A235" s="10"/>
      <c r="B235" s="10"/>
      <c r="C235" s="24"/>
      <c r="D235" s="24"/>
      <c r="E235" s="24"/>
      <c r="F235" s="24"/>
      <c r="G235" s="11"/>
      <c r="H235" s="12"/>
      <c r="I235" s="12"/>
      <c r="J235" s="12"/>
      <c r="K235" s="5"/>
      <c r="L235" s="5"/>
      <c r="M235" s="5"/>
      <c r="N235" s="24"/>
      <c r="O235" s="7"/>
      <c r="P235" s="13" t="str">
        <f aca="false">IF(C235="","",IF(ISNUMBER(SEARCH("JPY",C235)),100,10000))</f>
        <v/>
      </c>
      <c r="Q235" s="14" t="str">
        <f aca="false">IF(OR(C235="",H235="",J235=""),"",ROUND((J235-H235)*P235*IF(D235="Short",-1,1),1))</f>
        <v/>
      </c>
      <c r="R235" s="14" t="str">
        <f aca="false">IF(OR(C235="",H235="",I235=""),"",ROUND(ABS(H235-I235)*P235,1))</f>
        <v/>
      </c>
      <c r="S235" s="15" t="str">
        <f aca="false">IF(OR(R235="",G235="",K235=""),"",R235*K235*G235)</f>
        <v/>
      </c>
      <c r="T235" s="15" t="str">
        <f aca="false">IF(OR(Q235="",G235="",K235=""),"",Q235*K235*G235)</f>
        <v/>
      </c>
      <c r="U235" s="15" t="str">
        <f aca="false">IF(T235="","",T235+N(L235)-N(M235))</f>
        <v/>
      </c>
      <c r="V235" s="16" t="str">
        <f aca="false">IF(OR(U235="",N(S235)=0),"",U235/S235)</f>
        <v/>
      </c>
      <c r="W235" s="13" t="str">
        <f aca="false">IF(U235="","",COUNT($U$7:U235))</f>
        <v/>
      </c>
      <c r="X235" s="17" t="str">
        <f aca="false">IF(U235="","",DATE(YEAR(IF(B235="",A235,B235)),MONTH(IF(B235="",A235,B235)),1))</f>
        <v/>
      </c>
      <c r="Y235" s="15" t="str">
        <f aca="false">IF(U235="","",N($C$3)+SUM($U$7:U235))</f>
        <v/>
      </c>
      <c r="Z235" s="15" t="str">
        <f aca="false">IF(Y235="","",Y235-MAX(N($C$3),MAX($Y$7:Y235)))</f>
        <v/>
      </c>
      <c r="AA235" s="13" t="str">
        <f aca="false">IF(U235="","",IF(U235&gt;0,"Win",IF(U235&lt;0,"Loss","Scratch")))</f>
        <v/>
      </c>
      <c r="AB235" s="18" t="e">
        <f aca="false">IF(W235="",NA(),W235)</f>
        <v>#N/A</v>
      </c>
      <c r="AC235" s="19" t="e">
        <f aca="false">IF(W235="",NA(),Y235)</f>
        <v>#N/A</v>
      </c>
    </row>
    <row r="236" customFormat="false" ht="15" hidden="false" customHeight="false" outlineLevel="0" collapsed="false">
      <c r="A236" s="10"/>
      <c r="B236" s="10"/>
      <c r="C236" s="24"/>
      <c r="D236" s="24"/>
      <c r="E236" s="24"/>
      <c r="F236" s="24"/>
      <c r="G236" s="11"/>
      <c r="H236" s="12"/>
      <c r="I236" s="12"/>
      <c r="J236" s="12"/>
      <c r="K236" s="5"/>
      <c r="L236" s="5"/>
      <c r="M236" s="5"/>
      <c r="N236" s="24"/>
      <c r="O236" s="7"/>
      <c r="P236" s="13" t="str">
        <f aca="false">IF(C236="","",IF(ISNUMBER(SEARCH("JPY",C236)),100,10000))</f>
        <v/>
      </c>
      <c r="Q236" s="14" t="str">
        <f aca="false">IF(OR(C236="",H236="",J236=""),"",ROUND((J236-H236)*P236*IF(D236="Short",-1,1),1))</f>
        <v/>
      </c>
      <c r="R236" s="14" t="str">
        <f aca="false">IF(OR(C236="",H236="",I236=""),"",ROUND(ABS(H236-I236)*P236,1))</f>
        <v/>
      </c>
      <c r="S236" s="15" t="str">
        <f aca="false">IF(OR(R236="",G236="",K236=""),"",R236*K236*G236)</f>
        <v/>
      </c>
      <c r="T236" s="15" t="str">
        <f aca="false">IF(OR(Q236="",G236="",K236=""),"",Q236*K236*G236)</f>
        <v/>
      </c>
      <c r="U236" s="15" t="str">
        <f aca="false">IF(T236="","",T236+N(L236)-N(M236))</f>
        <v/>
      </c>
      <c r="V236" s="16" t="str">
        <f aca="false">IF(OR(U236="",N(S236)=0),"",U236/S236)</f>
        <v/>
      </c>
      <c r="W236" s="13" t="str">
        <f aca="false">IF(U236="","",COUNT($U$7:U236))</f>
        <v/>
      </c>
      <c r="X236" s="17" t="str">
        <f aca="false">IF(U236="","",DATE(YEAR(IF(B236="",A236,B236)),MONTH(IF(B236="",A236,B236)),1))</f>
        <v/>
      </c>
      <c r="Y236" s="15" t="str">
        <f aca="false">IF(U236="","",N($C$3)+SUM($U$7:U236))</f>
        <v/>
      </c>
      <c r="Z236" s="15" t="str">
        <f aca="false">IF(Y236="","",Y236-MAX(N($C$3),MAX($Y$7:Y236)))</f>
        <v/>
      </c>
      <c r="AA236" s="13" t="str">
        <f aca="false">IF(U236="","",IF(U236&gt;0,"Win",IF(U236&lt;0,"Loss","Scratch")))</f>
        <v/>
      </c>
      <c r="AB236" s="18" t="e">
        <f aca="false">IF(W236="",NA(),W236)</f>
        <v>#N/A</v>
      </c>
      <c r="AC236" s="19" t="e">
        <f aca="false">IF(W236="",NA(),Y236)</f>
        <v>#N/A</v>
      </c>
    </row>
    <row r="237" customFormat="false" ht="15" hidden="false" customHeight="false" outlineLevel="0" collapsed="false">
      <c r="A237" s="10"/>
      <c r="B237" s="10"/>
      <c r="C237" s="24"/>
      <c r="D237" s="24"/>
      <c r="E237" s="24"/>
      <c r="F237" s="24"/>
      <c r="G237" s="11"/>
      <c r="H237" s="12"/>
      <c r="I237" s="12"/>
      <c r="J237" s="12"/>
      <c r="K237" s="5"/>
      <c r="L237" s="5"/>
      <c r="M237" s="5"/>
      <c r="N237" s="24"/>
      <c r="O237" s="7"/>
      <c r="P237" s="13" t="str">
        <f aca="false">IF(C237="","",IF(ISNUMBER(SEARCH("JPY",C237)),100,10000))</f>
        <v/>
      </c>
      <c r="Q237" s="14" t="str">
        <f aca="false">IF(OR(C237="",H237="",J237=""),"",ROUND((J237-H237)*P237*IF(D237="Short",-1,1),1))</f>
        <v/>
      </c>
      <c r="R237" s="14" t="str">
        <f aca="false">IF(OR(C237="",H237="",I237=""),"",ROUND(ABS(H237-I237)*P237,1))</f>
        <v/>
      </c>
      <c r="S237" s="15" t="str">
        <f aca="false">IF(OR(R237="",G237="",K237=""),"",R237*K237*G237)</f>
        <v/>
      </c>
      <c r="T237" s="15" t="str">
        <f aca="false">IF(OR(Q237="",G237="",K237=""),"",Q237*K237*G237)</f>
        <v/>
      </c>
      <c r="U237" s="15" t="str">
        <f aca="false">IF(T237="","",T237+N(L237)-N(M237))</f>
        <v/>
      </c>
      <c r="V237" s="16" t="str">
        <f aca="false">IF(OR(U237="",N(S237)=0),"",U237/S237)</f>
        <v/>
      </c>
      <c r="W237" s="13" t="str">
        <f aca="false">IF(U237="","",COUNT($U$7:U237))</f>
        <v/>
      </c>
      <c r="X237" s="17" t="str">
        <f aca="false">IF(U237="","",DATE(YEAR(IF(B237="",A237,B237)),MONTH(IF(B237="",A237,B237)),1))</f>
        <v/>
      </c>
      <c r="Y237" s="15" t="str">
        <f aca="false">IF(U237="","",N($C$3)+SUM($U$7:U237))</f>
        <v/>
      </c>
      <c r="Z237" s="15" t="str">
        <f aca="false">IF(Y237="","",Y237-MAX(N($C$3),MAX($Y$7:Y237)))</f>
        <v/>
      </c>
      <c r="AA237" s="13" t="str">
        <f aca="false">IF(U237="","",IF(U237&gt;0,"Win",IF(U237&lt;0,"Loss","Scratch")))</f>
        <v/>
      </c>
      <c r="AB237" s="18" t="e">
        <f aca="false">IF(W237="",NA(),W237)</f>
        <v>#N/A</v>
      </c>
      <c r="AC237" s="19" t="e">
        <f aca="false">IF(W237="",NA(),Y237)</f>
        <v>#N/A</v>
      </c>
    </row>
    <row r="238" customFormat="false" ht="15" hidden="false" customHeight="false" outlineLevel="0" collapsed="false">
      <c r="A238" s="10"/>
      <c r="B238" s="10"/>
      <c r="C238" s="24"/>
      <c r="D238" s="24"/>
      <c r="E238" s="24"/>
      <c r="F238" s="24"/>
      <c r="G238" s="11"/>
      <c r="H238" s="12"/>
      <c r="I238" s="12"/>
      <c r="J238" s="12"/>
      <c r="K238" s="5"/>
      <c r="L238" s="5"/>
      <c r="M238" s="5"/>
      <c r="N238" s="24"/>
      <c r="O238" s="7"/>
      <c r="P238" s="13" t="str">
        <f aca="false">IF(C238="","",IF(ISNUMBER(SEARCH("JPY",C238)),100,10000))</f>
        <v/>
      </c>
      <c r="Q238" s="14" t="str">
        <f aca="false">IF(OR(C238="",H238="",J238=""),"",ROUND((J238-H238)*P238*IF(D238="Short",-1,1),1))</f>
        <v/>
      </c>
      <c r="R238" s="14" t="str">
        <f aca="false">IF(OR(C238="",H238="",I238=""),"",ROUND(ABS(H238-I238)*P238,1))</f>
        <v/>
      </c>
      <c r="S238" s="15" t="str">
        <f aca="false">IF(OR(R238="",G238="",K238=""),"",R238*K238*G238)</f>
        <v/>
      </c>
      <c r="T238" s="15" t="str">
        <f aca="false">IF(OR(Q238="",G238="",K238=""),"",Q238*K238*G238)</f>
        <v/>
      </c>
      <c r="U238" s="15" t="str">
        <f aca="false">IF(T238="","",T238+N(L238)-N(M238))</f>
        <v/>
      </c>
      <c r="V238" s="16" t="str">
        <f aca="false">IF(OR(U238="",N(S238)=0),"",U238/S238)</f>
        <v/>
      </c>
      <c r="W238" s="13" t="str">
        <f aca="false">IF(U238="","",COUNT($U$7:U238))</f>
        <v/>
      </c>
      <c r="X238" s="17" t="str">
        <f aca="false">IF(U238="","",DATE(YEAR(IF(B238="",A238,B238)),MONTH(IF(B238="",A238,B238)),1))</f>
        <v/>
      </c>
      <c r="Y238" s="15" t="str">
        <f aca="false">IF(U238="","",N($C$3)+SUM($U$7:U238))</f>
        <v/>
      </c>
      <c r="Z238" s="15" t="str">
        <f aca="false">IF(Y238="","",Y238-MAX(N($C$3),MAX($Y$7:Y238)))</f>
        <v/>
      </c>
      <c r="AA238" s="13" t="str">
        <f aca="false">IF(U238="","",IF(U238&gt;0,"Win",IF(U238&lt;0,"Loss","Scratch")))</f>
        <v/>
      </c>
      <c r="AB238" s="18" t="e">
        <f aca="false">IF(W238="",NA(),W238)</f>
        <v>#N/A</v>
      </c>
      <c r="AC238" s="19" t="e">
        <f aca="false">IF(W238="",NA(),Y238)</f>
        <v>#N/A</v>
      </c>
    </row>
    <row r="239" customFormat="false" ht="15" hidden="false" customHeight="false" outlineLevel="0" collapsed="false">
      <c r="A239" s="10"/>
      <c r="B239" s="10"/>
      <c r="C239" s="24"/>
      <c r="D239" s="24"/>
      <c r="E239" s="24"/>
      <c r="F239" s="24"/>
      <c r="G239" s="11"/>
      <c r="H239" s="12"/>
      <c r="I239" s="12"/>
      <c r="J239" s="12"/>
      <c r="K239" s="5"/>
      <c r="L239" s="5"/>
      <c r="M239" s="5"/>
      <c r="N239" s="24"/>
      <c r="O239" s="7"/>
      <c r="P239" s="13" t="str">
        <f aca="false">IF(C239="","",IF(ISNUMBER(SEARCH("JPY",C239)),100,10000))</f>
        <v/>
      </c>
      <c r="Q239" s="14" t="str">
        <f aca="false">IF(OR(C239="",H239="",J239=""),"",ROUND((J239-H239)*P239*IF(D239="Short",-1,1),1))</f>
        <v/>
      </c>
      <c r="R239" s="14" t="str">
        <f aca="false">IF(OR(C239="",H239="",I239=""),"",ROUND(ABS(H239-I239)*P239,1))</f>
        <v/>
      </c>
      <c r="S239" s="15" t="str">
        <f aca="false">IF(OR(R239="",G239="",K239=""),"",R239*K239*G239)</f>
        <v/>
      </c>
      <c r="T239" s="15" t="str">
        <f aca="false">IF(OR(Q239="",G239="",K239=""),"",Q239*K239*G239)</f>
        <v/>
      </c>
      <c r="U239" s="15" t="str">
        <f aca="false">IF(T239="","",T239+N(L239)-N(M239))</f>
        <v/>
      </c>
      <c r="V239" s="16" t="str">
        <f aca="false">IF(OR(U239="",N(S239)=0),"",U239/S239)</f>
        <v/>
      </c>
      <c r="W239" s="13" t="str">
        <f aca="false">IF(U239="","",COUNT($U$7:U239))</f>
        <v/>
      </c>
      <c r="X239" s="17" t="str">
        <f aca="false">IF(U239="","",DATE(YEAR(IF(B239="",A239,B239)),MONTH(IF(B239="",A239,B239)),1))</f>
        <v/>
      </c>
      <c r="Y239" s="15" t="str">
        <f aca="false">IF(U239="","",N($C$3)+SUM($U$7:U239))</f>
        <v/>
      </c>
      <c r="Z239" s="15" t="str">
        <f aca="false">IF(Y239="","",Y239-MAX(N($C$3),MAX($Y$7:Y239)))</f>
        <v/>
      </c>
      <c r="AA239" s="13" t="str">
        <f aca="false">IF(U239="","",IF(U239&gt;0,"Win",IF(U239&lt;0,"Loss","Scratch")))</f>
        <v/>
      </c>
      <c r="AB239" s="18" t="e">
        <f aca="false">IF(W239="",NA(),W239)</f>
        <v>#N/A</v>
      </c>
      <c r="AC239" s="19" t="e">
        <f aca="false">IF(W239="",NA(),Y239)</f>
        <v>#N/A</v>
      </c>
    </row>
    <row r="240" customFormat="false" ht="15" hidden="false" customHeight="false" outlineLevel="0" collapsed="false">
      <c r="A240" s="10"/>
      <c r="B240" s="10"/>
      <c r="C240" s="24"/>
      <c r="D240" s="24"/>
      <c r="E240" s="24"/>
      <c r="F240" s="24"/>
      <c r="G240" s="11"/>
      <c r="H240" s="12"/>
      <c r="I240" s="12"/>
      <c r="J240" s="12"/>
      <c r="K240" s="5"/>
      <c r="L240" s="5"/>
      <c r="M240" s="5"/>
      <c r="N240" s="24"/>
      <c r="O240" s="7"/>
      <c r="P240" s="13" t="str">
        <f aca="false">IF(C240="","",IF(ISNUMBER(SEARCH("JPY",C240)),100,10000))</f>
        <v/>
      </c>
      <c r="Q240" s="14" t="str">
        <f aca="false">IF(OR(C240="",H240="",J240=""),"",ROUND((J240-H240)*P240*IF(D240="Short",-1,1),1))</f>
        <v/>
      </c>
      <c r="R240" s="14" t="str">
        <f aca="false">IF(OR(C240="",H240="",I240=""),"",ROUND(ABS(H240-I240)*P240,1))</f>
        <v/>
      </c>
      <c r="S240" s="15" t="str">
        <f aca="false">IF(OR(R240="",G240="",K240=""),"",R240*K240*G240)</f>
        <v/>
      </c>
      <c r="T240" s="15" t="str">
        <f aca="false">IF(OR(Q240="",G240="",K240=""),"",Q240*K240*G240)</f>
        <v/>
      </c>
      <c r="U240" s="15" t="str">
        <f aca="false">IF(T240="","",T240+N(L240)-N(M240))</f>
        <v/>
      </c>
      <c r="V240" s="16" t="str">
        <f aca="false">IF(OR(U240="",N(S240)=0),"",U240/S240)</f>
        <v/>
      </c>
      <c r="W240" s="13" t="str">
        <f aca="false">IF(U240="","",COUNT($U$7:U240))</f>
        <v/>
      </c>
      <c r="X240" s="17" t="str">
        <f aca="false">IF(U240="","",DATE(YEAR(IF(B240="",A240,B240)),MONTH(IF(B240="",A240,B240)),1))</f>
        <v/>
      </c>
      <c r="Y240" s="15" t="str">
        <f aca="false">IF(U240="","",N($C$3)+SUM($U$7:U240))</f>
        <v/>
      </c>
      <c r="Z240" s="15" t="str">
        <f aca="false">IF(Y240="","",Y240-MAX(N($C$3),MAX($Y$7:Y240)))</f>
        <v/>
      </c>
      <c r="AA240" s="13" t="str">
        <f aca="false">IF(U240="","",IF(U240&gt;0,"Win",IF(U240&lt;0,"Loss","Scratch")))</f>
        <v/>
      </c>
      <c r="AB240" s="18" t="e">
        <f aca="false">IF(W240="",NA(),W240)</f>
        <v>#N/A</v>
      </c>
      <c r="AC240" s="19" t="e">
        <f aca="false">IF(W240="",NA(),Y240)</f>
        <v>#N/A</v>
      </c>
    </row>
    <row r="241" customFormat="false" ht="15" hidden="false" customHeight="false" outlineLevel="0" collapsed="false">
      <c r="A241" s="10"/>
      <c r="B241" s="10"/>
      <c r="C241" s="24"/>
      <c r="D241" s="24"/>
      <c r="E241" s="24"/>
      <c r="F241" s="24"/>
      <c r="G241" s="11"/>
      <c r="H241" s="12"/>
      <c r="I241" s="12"/>
      <c r="J241" s="12"/>
      <c r="K241" s="5"/>
      <c r="L241" s="5"/>
      <c r="M241" s="5"/>
      <c r="N241" s="24"/>
      <c r="O241" s="7"/>
      <c r="P241" s="13" t="str">
        <f aca="false">IF(C241="","",IF(ISNUMBER(SEARCH("JPY",C241)),100,10000))</f>
        <v/>
      </c>
      <c r="Q241" s="14" t="str">
        <f aca="false">IF(OR(C241="",H241="",J241=""),"",ROUND((J241-H241)*P241*IF(D241="Short",-1,1),1))</f>
        <v/>
      </c>
      <c r="R241" s="14" t="str">
        <f aca="false">IF(OR(C241="",H241="",I241=""),"",ROUND(ABS(H241-I241)*P241,1))</f>
        <v/>
      </c>
      <c r="S241" s="15" t="str">
        <f aca="false">IF(OR(R241="",G241="",K241=""),"",R241*K241*G241)</f>
        <v/>
      </c>
      <c r="T241" s="15" t="str">
        <f aca="false">IF(OR(Q241="",G241="",K241=""),"",Q241*K241*G241)</f>
        <v/>
      </c>
      <c r="U241" s="15" t="str">
        <f aca="false">IF(T241="","",T241+N(L241)-N(M241))</f>
        <v/>
      </c>
      <c r="V241" s="16" t="str">
        <f aca="false">IF(OR(U241="",N(S241)=0),"",U241/S241)</f>
        <v/>
      </c>
      <c r="W241" s="13" t="str">
        <f aca="false">IF(U241="","",COUNT($U$7:U241))</f>
        <v/>
      </c>
      <c r="X241" s="17" t="str">
        <f aca="false">IF(U241="","",DATE(YEAR(IF(B241="",A241,B241)),MONTH(IF(B241="",A241,B241)),1))</f>
        <v/>
      </c>
      <c r="Y241" s="15" t="str">
        <f aca="false">IF(U241="","",N($C$3)+SUM($U$7:U241))</f>
        <v/>
      </c>
      <c r="Z241" s="15" t="str">
        <f aca="false">IF(Y241="","",Y241-MAX(N($C$3),MAX($Y$7:Y241)))</f>
        <v/>
      </c>
      <c r="AA241" s="13" t="str">
        <f aca="false">IF(U241="","",IF(U241&gt;0,"Win",IF(U241&lt;0,"Loss","Scratch")))</f>
        <v/>
      </c>
      <c r="AB241" s="18" t="e">
        <f aca="false">IF(W241="",NA(),W241)</f>
        <v>#N/A</v>
      </c>
      <c r="AC241" s="19" t="e">
        <f aca="false">IF(W241="",NA(),Y241)</f>
        <v>#N/A</v>
      </c>
    </row>
    <row r="242" customFormat="false" ht="15" hidden="false" customHeight="false" outlineLevel="0" collapsed="false">
      <c r="A242" s="10"/>
      <c r="B242" s="10"/>
      <c r="C242" s="24"/>
      <c r="D242" s="24"/>
      <c r="E242" s="24"/>
      <c r="F242" s="24"/>
      <c r="G242" s="11"/>
      <c r="H242" s="12"/>
      <c r="I242" s="12"/>
      <c r="J242" s="12"/>
      <c r="K242" s="5"/>
      <c r="L242" s="5"/>
      <c r="M242" s="5"/>
      <c r="N242" s="24"/>
      <c r="O242" s="7"/>
      <c r="P242" s="13" t="str">
        <f aca="false">IF(C242="","",IF(ISNUMBER(SEARCH("JPY",C242)),100,10000))</f>
        <v/>
      </c>
      <c r="Q242" s="14" t="str">
        <f aca="false">IF(OR(C242="",H242="",J242=""),"",ROUND((J242-H242)*P242*IF(D242="Short",-1,1),1))</f>
        <v/>
      </c>
      <c r="R242" s="14" t="str">
        <f aca="false">IF(OR(C242="",H242="",I242=""),"",ROUND(ABS(H242-I242)*P242,1))</f>
        <v/>
      </c>
      <c r="S242" s="15" t="str">
        <f aca="false">IF(OR(R242="",G242="",K242=""),"",R242*K242*G242)</f>
        <v/>
      </c>
      <c r="T242" s="15" t="str">
        <f aca="false">IF(OR(Q242="",G242="",K242=""),"",Q242*K242*G242)</f>
        <v/>
      </c>
      <c r="U242" s="15" t="str">
        <f aca="false">IF(T242="","",T242+N(L242)-N(M242))</f>
        <v/>
      </c>
      <c r="V242" s="16" t="str">
        <f aca="false">IF(OR(U242="",N(S242)=0),"",U242/S242)</f>
        <v/>
      </c>
      <c r="W242" s="13" t="str">
        <f aca="false">IF(U242="","",COUNT($U$7:U242))</f>
        <v/>
      </c>
      <c r="X242" s="17" t="str">
        <f aca="false">IF(U242="","",DATE(YEAR(IF(B242="",A242,B242)),MONTH(IF(B242="",A242,B242)),1))</f>
        <v/>
      </c>
      <c r="Y242" s="15" t="str">
        <f aca="false">IF(U242="","",N($C$3)+SUM($U$7:U242))</f>
        <v/>
      </c>
      <c r="Z242" s="15" t="str">
        <f aca="false">IF(Y242="","",Y242-MAX(N($C$3),MAX($Y$7:Y242)))</f>
        <v/>
      </c>
      <c r="AA242" s="13" t="str">
        <f aca="false">IF(U242="","",IF(U242&gt;0,"Win",IF(U242&lt;0,"Loss","Scratch")))</f>
        <v/>
      </c>
      <c r="AB242" s="18" t="e">
        <f aca="false">IF(W242="",NA(),W242)</f>
        <v>#N/A</v>
      </c>
      <c r="AC242" s="19" t="e">
        <f aca="false">IF(W242="",NA(),Y242)</f>
        <v>#N/A</v>
      </c>
    </row>
    <row r="243" customFormat="false" ht="15" hidden="false" customHeight="false" outlineLevel="0" collapsed="false">
      <c r="A243" s="10"/>
      <c r="B243" s="10"/>
      <c r="C243" s="24"/>
      <c r="D243" s="24"/>
      <c r="E243" s="24"/>
      <c r="F243" s="24"/>
      <c r="G243" s="11"/>
      <c r="H243" s="12"/>
      <c r="I243" s="12"/>
      <c r="J243" s="12"/>
      <c r="K243" s="5"/>
      <c r="L243" s="5"/>
      <c r="M243" s="5"/>
      <c r="N243" s="24"/>
      <c r="O243" s="7"/>
      <c r="P243" s="13" t="str">
        <f aca="false">IF(C243="","",IF(ISNUMBER(SEARCH("JPY",C243)),100,10000))</f>
        <v/>
      </c>
      <c r="Q243" s="14" t="str">
        <f aca="false">IF(OR(C243="",H243="",J243=""),"",ROUND((J243-H243)*P243*IF(D243="Short",-1,1),1))</f>
        <v/>
      </c>
      <c r="R243" s="14" t="str">
        <f aca="false">IF(OR(C243="",H243="",I243=""),"",ROUND(ABS(H243-I243)*P243,1))</f>
        <v/>
      </c>
      <c r="S243" s="15" t="str">
        <f aca="false">IF(OR(R243="",G243="",K243=""),"",R243*K243*G243)</f>
        <v/>
      </c>
      <c r="T243" s="15" t="str">
        <f aca="false">IF(OR(Q243="",G243="",K243=""),"",Q243*K243*G243)</f>
        <v/>
      </c>
      <c r="U243" s="15" t="str">
        <f aca="false">IF(T243="","",T243+N(L243)-N(M243))</f>
        <v/>
      </c>
      <c r="V243" s="16" t="str">
        <f aca="false">IF(OR(U243="",N(S243)=0),"",U243/S243)</f>
        <v/>
      </c>
      <c r="W243" s="13" t="str">
        <f aca="false">IF(U243="","",COUNT($U$7:U243))</f>
        <v/>
      </c>
      <c r="X243" s="17" t="str">
        <f aca="false">IF(U243="","",DATE(YEAR(IF(B243="",A243,B243)),MONTH(IF(B243="",A243,B243)),1))</f>
        <v/>
      </c>
      <c r="Y243" s="15" t="str">
        <f aca="false">IF(U243="","",N($C$3)+SUM($U$7:U243))</f>
        <v/>
      </c>
      <c r="Z243" s="15" t="str">
        <f aca="false">IF(Y243="","",Y243-MAX(N($C$3),MAX($Y$7:Y243)))</f>
        <v/>
      </c>
      <c r="AA243" s="13" t="str">
        <f aca="false">IF(U243="","",IF(U243&gt;0,"Win",IF(U243&lt;0,"Loss","Scratch")))</f>
        <v/>
      </c>
      <c r="AB243" s="18" t="e">
        <f aca="false">IF(W243="",NA(),W243)</f>
        <v>#N/A</v>
      </c>
      <c r="AC243" s="19" t="e">
        <f aca="false">IF(W243="",NA(),Y243)</f>
        <v>#N/A</v>
      </c>
    </row>
    <row r="244" customFormat="false" ht="15" hidden="false" customHeight="false" outlineLevel="0" collapsed="false">
      <c r="A244" s="10"/>
      <c r="B244" s="10"/>
      <c r="C244" s="24"/>
      <c r="D244" s="24"/>
      <c r="E244" s="24"/>
      <c r="F244" s="24"/>
      <c r="G244" s="11"/>
      <c r="H244" s="12"/>
      <c r="I244" s="12"/>
      <c r="J244" s="12"/>
      <c r="K244" s="5"/>
      <c r="L244" s="5"/>
      <c r="M244" s="5"/>
      <c r="N244" s="24"/>
      <c r="O244" s="7"/>
      <c r="P244" s="13" t="str">
        <f aca="false">IF(C244="","",IF(ISNUMBER(SEARCH("JPY",C244)),100,10000))</f>
        <v/>
      </c>
      <c r="Q244" s="14" t="str">
        <f aca="false">IF(OR(C244="",H244="",J244=""),"",ROUND((J244-H244)*P244*IF(D244="Short",-1,1),1))</f>
        <v/>
      </c>
      <c r="R244" s="14" t="str">
        <f aca="false">IF(OR(C244="",H244="",I244=""),"",ROUND(ABS(H244-I244)*P244,1))</f>
        <v/>
      </c>
      <c r="S244" s="15" t="str">
        <f aca="false">IF(OR(R244="",G244="",K244=""),"",R244*K244*G244)</f>
        <v/>
      </c>
      <c r="T244" s="15" t="str">
        <f aca="false">IF(OR(Q244="",G244="",K244=""),"",Q244*K244*G244)</f>
        <v/>
      </c>
      <c r="U244" s="15" t="str">
        <f aca="false">IF(T244="","",T244+N(L244)-N(M244))</f>
        <v/>
      </c>
      <c r="V244" s="16" t="str">
        <f aca="false">IF(OR(U244="",N(S244)=0),"",U244/S244)</f>
        <v/>
      </c>
      <c r="W244" s="13" t="str">
        <f aca="false">IF(U244="","",COUNT($U$7:U244))</f>
        <v/>
      </c>
      <c r="X244" s="17" t="str">
        <f aca="false">IF(U244="","",DATE(YEAR(IF(B244="",A244,B244)),MONTH(IF(B244="",A244,B244)),1))</f>
        <v/>
      </c>
      <c r="Y244" s="15" t="str">
        <f aca="false">IF(U244="","",N($C$3)+SUM($U$7:U244))</f>
        <v/>
      </c>
      <c r="Z244" s="15" t="str">
        <f aca="false">IF(Y244="","",Y244-MAX(N($C$3),MAX($Y$7:Y244)))</f>
        <v/>
      </c>
      <c r="AA244" s="13" t="str">
        <f aca="false">IF(U244="","",IF(U244&gt;0,"Win",IF(U244&lt;0,"Loss","Scratch")))</f>
        <v/>
      </c>
      <c r="AB244" s="18" t="e">
        <f aca="false">IF(W244="",NA(),W244)</f>
        <v>#N/A</v>
      </c>
      <c r="AC244" s="19" t="e">
        <f aca="false">IF(W244="",NA(),Y244)</f>
        <v>#N/A</v>
      </c>
    </row>
    <row r="245" customFormat="false" ht="15" hidden="false" customHeight="false" outlineLevel="0" collapsed="false">
      <c r="A245" s="10"/>
      <c r="B245" s="10"/>
      <c r="C245" s="24"/>
      <c r="D245" s="24"/>
      <c r="E245" s="24"/>
      <c r="F245" s="24"/>
      <c r="G245" s="11"/>
      <c r="H245" s="12"/>
      <c r="I245" s="12"/>
      <c r="J245" s="12"/>
      <c r="K245" s="5"/>
      <c r="L245" s="5"/>
      <c r="M245" s="5"/>
      <c r="N245" s="24"/>
      <c r="O245" s="7"/>
      <c r="P245" s="13" t="str">
        <f aca="false">IF(C245="","",IF(ISNUMBER(SEARCH("JPY",C245)),100,10000))</f>
        <v/>
      </c>
      <c r="Q245" s="14" t="str">
        <f aca="false">IF(OR(C245="",H245="",J245=""),"",ROUND((J245-H245)*P245*IF(D245="Short",-1,1),1))</f>
        <v/>
      </c>
      <c r="R245" s="14" t="str">
        <f aca="false">IF(OR(C245="",H245="",I245=""),"",ROUND(ABS(H245-I245)*P245,1))</f>
        <v/>
      </c>
      <c r="S245" s="15" t="str">
        <f aca="false">IF(OR(R245="",G245="",K245=""),"",R245*K245*G245)</f>
        <v/>
      </c>
      <c r="T245" s="15" t="str">
        <f aca="false">IF(OR(Q245="",G245="",K245=""),"",Q245*K245*G245)</f>
        <v/>
      </c>
      <c r="U245" s="15" t="str">
        <f aca="false">IF(T245="","",T245+N(L245)-N(M245))</f>
        <v/>
      </c>
      <c r="V245" s="16" t="str">
        <f aca="false">IF(OR(U245="",N(S245)=0),"",U245/S245)</f>
        <v/>
      </c>
      <c r="W245" s="13" t="str">
        <f aca="false">IF(U245="","",COUNT($U$7:U245))</f>
        <v/>
      </c>
      <c r="X245" s="17" t="str">
        <f aca="false">IF(U245="","",DATE(YEAR(IF(B245="",A245,B245)),MONTH(IF(B245="",A245,B245)),1))</f>
        <v/>
      </c>
      <c r="Y245" s="15" t="str">
        <f aca="false">IF(U245="","",N($C$3)+SUM($U$7:U245))</f>
        <v/>
      </c>
      <c r="Z245" s="15" t="str">
        <f aca="false">IF(Y245="","",Y245-MAX(N($C$3),MAX($Y$7:Y245)))</f>
        <v/>
      </c>
      <c r="AA245" s="13" t="str">
        <f aca="false">IF(U245="","",IF(U245&gt;0,"Win",IF(U245&lt;0,"Loss","Scratch")))</f>
        <v/>
      </c>
      <c r="AB245" s="18" t="e">
        <f aca="false">IF(W245="",NA(),W245)</f>
        <v>#N/A</v>
      </c>
      <c r="AC245" s="19" t="e">
        <f aca="false">IF(W245="",NA(),Y245)</f>
        <v>#N/A</v>
      </c>
    </row>
    <row r="246" customFormat="false" ht="15" hidden="false" customHeight="false" outlineLevel="0" collapsed="false">
      <c r="A246" s="10"/>
      <c r="B246" s="10"/>
      <c r="C246" s="24"/>
      <c r="D246" s="24"/>
      <c r="E246" s="24"/>
      <c r="F246" s="24"/>
      <c r="G246" s="11"/>
      <c r="H246" s="12"/>
      <c r="I246" s="12"/>
      <c r="J246" s="12"/>
      <c r="K246" s="5"/>
      <c r="L246" s="5"/>
      <c r="M246" s="5"/>
      <c r="N246" s="24"/>
      <c r="O246" s="7"/>
      <c r="P246" s="13" t="str">
        <f aca="false">IF(C246="","",IF(ISNUMBER(SEARCH("JPY",C246)),100,10000))</f>
        <v/>
      </c>
      <c r="Q246" s="14" t="str">
        <f aca="false">IF(OR(C246="",H246="",J246=""),"",ROUND((J246-H246)*P246*IF(D246="Short",-1,1),1))</f>
        <v/>
      </c>
      <c r="R246" s="14" t="str">
        <f aca="false">IF(OR(C246="",H246="",I246=""),"",ROUND(ABS(H246-I246)*P246,1))</f>
        <v/>
      </c>
      <c r="S246" s="15" t="str">
        <f aca="false">IF(OR(R246="",G246="",K246=""),"",R246*K246*G246)</f>
        <v/>
      </c>
      <c r="T246" s="15" t="str">
        <f aca="false">IF(OR(Q246="",G246="",K246=""),"",Q246*K246*G246)</f>
        <v/>
      </c>
      <c r="U246" s="15" t="str">
        <f aca="false">IF(T246="","",T246+N(L246)-N(M246))</f>
        <v/>
      </c>
      <c r="V246" s="16" t="str">
        <f aca="false">IF(OR(U246="",N(S246)=0),"",U246/S246)</f>
        <v/>
      </c>
      <c r="W246" s="13" t="str">
        <f aca="false">IF(U246="","",COUNT($U$7:U246))</f>
        <v/>
      </c>
      <c r="X246" s="17" t="str">
        <f aca="false">IF(U246="","",DATE(YEAR(IF(B246="",A246,B246)),MONTH(IF(B246="",A246,B246)),1))</f>
        <v/>
      </c>
      <c r="Y246" s="15" t="str">
        <f aca="false">IF(U246="","",N($C$3)+SUM($U$7:U246))</f>
        <v/>
      </c>
      <c r="Z246" s="15" t="str">
        <f aca="false">IF(Y246="","",Y246-MAX(N($C$3),MAX($Y$7:Y246)))</f>
        <v/>
      </c>
      <c r="AA246" s="13" t="str">
        <f aca="false">IF(U246="","",IF(U246&gt;0,"Win",IF(U246&lt;0,"Loss","Scratch")))</f>
        <v/>
      </c>
      <c r="AB246" s="18" t="e">
        <f aca="false">IF(W246="",NA(),W246)</f>
        <v>#N/A</v>
      </c>
      <c r="AC246" s="19" t="e">
        <f aca="false">IF(W246="",NA(),Y246)</f>
        <v>#N/A</v>
      </c>
    </row>
    <row r="247" customFormat="false" ht="15" hidden="false" customHeight="false" outlineLevel="0" collapsed="false">
      <c r="A247" s="10"/>
      <c r="B247" s="10"/>
      <c r="C247" s="24"/>
      <c r="D247" s="24"/>
      <c r="E247" s="24"/>
      <c r="F247" s="24"/>
      <c r="G247" s="11"/>
      <c r="H247" s="12"/>
      <c r="I247" s="12"/>
      <c r="J247" s="12"/>
      <c r="K247" s="5"/>
      <c r="L247" s="5"/>
      <c r="M247" s="5"/>
      <c r="N247" s="24"/>
      <c r="O247" s="7"/>
      <c r="P247" s="13" t="str">
        <f aca="false">IF(C247="","",IF(ISNUMBER(SEARCH("JPY",C247)),100,10000))</f>
        <v/>
      </c>
      <c r="Q247" s="14" t="str">
        <f aca="false">IF(OR(C247="",H247="",J247=""),"",ROUND((J247-H247)*P247*IF(D247="Short",-1,1),1))</f>
        <v/>
      </c>
      <c r="R247" s="14" t="str">
        <f aca="false">IF(OR(C247="",H247="",I247=""),"",ROUND(ABS(H247-I247)*P247,1))</f>
        <v/>
      </c>
      <c r="S247" s="15" t="str">
        <f aca="false">IF(OR(R247="",G247="",K247=""),"",R247*K247*G247)</f>
        <v/>
      </c>
      <c r="T247" s="15" t="str">
        <f aca="false">IF(OR(Q247="",G247="",K247=""),"",Q247*K247*G247)</f>
        <v/>
      </c>
      <c r="U247" s="15" t="str">
        <f aca="false">IF(T247="","",T247+N(L247)-N(M247))</f>
        <v/>
      </c>
      <c r="V247" s="16" t="str">
        <f aca="false">IF(OR(U247="",N(S247)=0),"",U247/S247)</f>
        <v/>
      </c>
      <c r="W247" s="13" t="str">
        <f aca="false">IF(U247="","",COUNT($U$7:U247))</f>
        <v/>
      </c>
      <c r="X247" s="17" t="str">
        <f aca="false">IF(U247="","",DATE(YEAR(IF(B247="",A247,B247)),MONTH(IF(B247="",A247,B247)),1))</f>
        <v/>
      </c>
      <c r="Y247" s="15" t="str">
        <f aca="false">IF(U247="","",N($C$3)+SUM($U$7:U247))</f>
        <v/>
      </c>
      <c r="Z247" s="15" t="str">
        <f aca="false">IF(Y247="","",Y247-MAX(N($C$3),MAX($Y$7:Y247)))</f>
        <v/>
      </c>
      <c r="AA247" s="13" t="str">
        <f aca="false">IF(U247="","",IF(U247&gt;0,"Win",IF(U247&lt;0,"Loss","Scratch")))</f>
        <v/>
      </c>
      <c r="AB247" s="18" t="e">
        <f aca="false">IF(W247="",NA(),W247)</f>
        <v>#N/A</v>
      </c>
      <c r="AC247" s="19" t="e">
        <f aca="false">IF(W247="",NA(),Y247)</f>
        <v>#N/A</v>
      </c>
    </row>
    <row r="248" customFormat="false" ht="15" hidden="false" customHeight="false" outlineLevel="0" collapsed="false">
      <c r="A248" s="10"/>
      <c r="B248" s="10"/>
      <c r="C248" s="24"/>
      <c r="D248" s="24"/>
      <c r="E248" s="24"/>
      <c r="F248" s="24"/>
      <c r="G248" s="11"/>
      <c r="H248" s="12"/>
      <c r="I248" s="12"/>
      <c r="J248" s="12"/>
      <c r="K248" s="5"/>
      <c r="L248" s="5"/>
      <c r="M248" s="5"/>
      <c r="N248" s="24"/>
      <c r="O248" s="7"/>
      <c r="P248" s="13" t="str">
        <f aca="false">IF(C248="","",IF(ISNUMBER(SEARCH("JPY",C248)),100,10000))</f>
        <v/>
      </c>
      <c r="Q248" s="14" t="str">
        <f aca="false">IF(OR(C248="",H248="",J248=""),"",ROUND((J248-H248)*P248*IF(D248="Short",-1,1),1))</f>
        <v/>
      </c>
      <c r="R248" s="14" t="str">
        <f aca="false">IF(OR(C248="",H248="",I248=""),"",ROUND(ABS(H248-I248)*P248,1))</f>
        <v/>
      </c>
      <c r="S248" s="15" t="str">
        <f aca="false">IF(OR(R248="",G248="",K248=""),"",R248*K248*G248)</f>
        <v/>
      </c>
      <c r="T248" s="15" t="str">
        <f aca="false">IF(OR(Q248="",G248="",K248=""),"",Q248*K248*G248)</f>
        <v/>
      </c>
      <c r="U248" s="15" t="str">
        <f aca="false">IF(T248="","",T248+N(L248)-N(M248))</f>
        <v/>
      </c>
      <c r="V248" s="16" t="str">
        <f aca="false">IF(OR(U248="",N(S248)=0),"",U248/S248)</f>
        <v/>
      </c>
      <c r="W248" s="13" t="str">
        <f aca="false">IF(U248="","",COUNT($U$7:U248))</f>
        <v/>
      </c>
      <c r="X248" s="17" t="str">
        <f aca="false">IF(U248="","",DATE(YEAR(IF(B248="",A248,B248)),MONTH(IF(B248="",A248,B248)),1))</f>
        <v/>
      </c>
      <c r="Y248" s="15" t="str">
        <f aca="false">IF(U248="","",N($C$3)+SUM($U$7:U248))</f>
        <v/>
      </c>
      <c r="Z248" s="15" t="str">
        <f aca="false">IF(Y248="","",Y248-MAX(N($C$3),MAX($Y$7:Y248)))</f>
        <v/>
      </c>
      <c r="AA248" s="13" t="str">
        <f aca="false">IF(U248="","",IF(U248&gt;0,"Win",IF(U248&lt;0,"Loss","Scratch")))</f>
        <v/>
      </c>
      <c r="AB248" s="18" t="e">
        <f aca="false">IF(W248="",NA(),W248)</f>
        <v>#N/A</v>
      </c>
      <c r="AC248" s="19" t="e">
        <f aca="false">IF(W248="",NA(),Y248)</f>
        <v>#N/A</v>
      </c>
    </row>
    <row r="249" customFormat="false" ht="15" hidden="false" customHeight="false" outlineLevel="0" collapsed="false">
      <c r="A249" s="10"/>
      <c r="B249" s="10"/>
      <c r="C249" s="24"/>
      <c r="D249" s="24"/>
      <c r="E249" s="24"/>
      <c r="F249" s="24"/>
      <c r="G249" s="11"/>
      <c r="H249" s="12"/>
      <c r="I249" s="12"/>
      <c r="J249" s="12"/>
      <c r="K249" s="5"/>
      <c r="L249" s="5"/>
      <c r="M249" s="5"/>
      <c r="N249" s="24"/>
      <c r="O249" s="7"/>
      <c r="P249" s="13" t="str">
        <f aca="false">IF(C249="","",IF(ISNUMBER(SEARCH("JPY",C249)),100,10000))</f>
        <v/>
      </c>
      <c r="Q249" s="14" t="str">
        <f aca="false">IF(OR(C249="",H249="",J249=""),"",ROUND((J249-H249)*P249*IF(D249="Short",-1,1),1))</f>
        <v/>
      </c>
      <c r="R249" s="14" t="str">
        <f aca="false">IF(OR(C249="",H249="",I249=""),"",ROUND(ABS(H249-I249)*P249,1))</f>
        <v/>
      </c>
      <c r="S249" s="15" t="str">
        <f aca="false">IF(OR(R249="",G249="",K249=""),"",R249*K249*G249)</f>
        <v/>
      </c>
      <c r="T249" s="15" t="str">
        <f aca="false">IF(OR(Q249="",G249="",K249=""),"",Q249*K249*G249)</f>
        <v/>
      </c>
      <c r="U249" s="15" t="str">
        <f aca="false">IF(T249="","",T249+N(L249)-N(M249))</f>
        <v/>
      </c>
      <c r="V249" s="16" t="str">
        <f aca="false">IF(OR(U249="",N(S249)=0),"",U249/S249)</f>
        <v/>
      </c>
      <c r="W249" s="13" t="str">
        <f aca="false">IF(U249="","",COUNT($U$7:U249))</f>
        <v/>
      </c>
      <c r="X249" s="17" t="str">
        <f aca="false">IF(U249="","",DATE(YEAR(IF(B249="",A249,B249)),MONTH(IF(B249="",A249,B249)),1))</f>
        <v/>
      </c>
      <c r="Y249" s="15" t="str">
        <f aca="false">IF(U249="","",N($C$3)+SUM($U$7:U249))</f>
        <v/>
      </c>
      <c r="Z249" s="15" t="str">
        <f aca="false">IF(Y249="","",Y249-MAX(N($C$3),MAX($Y$7:Y249)))</f>
        <v/>
      </c>
      <c r="AA249" s="13" t="str">
        <f aca="false">IF(U249="","",IF(U249&gt;0,"Win",IF(U249&lt;0,"Loss","Scratch")))</f>
        <v/>
      </c>
      <c r="AB249" s="18" t="e">
        <f aca="false">IF(W249="",NA(),W249)</f>
        <v>#N/A</v>
      </c>
      <c r="AC249" s="19" t="e">
        <f aca="false">IF(W249="",NA(),Y249)</f>
        <v>#N/A</v>
      </c>
    </row>
    <row r="250" customFormat="false" ht="15" hidden="false" customHeight="false" outlineLevel="0" collapsed="false">
      <c r="A250" s="10"/>
      <c r="B250" s="10"/>
      <c r="C250" s="24"/>
      <c r="D250" s="24"/>
      <c r="E250" s="24"/>
      <c r="F250" s="24"/>
      <c r="G250" s="11"/>
      <c r="H250" s="12"/>
      <c r="I250" s="12"/>
      <c r="J250" s="12"/>
      <c r="K250" s="5"/>
      <c r="L250" s="5"/>
      <c r="M250" s="5"/>
      <c r="N250" s="24"/>
      <c r="O250" s="7"/>
      <c r="P250" s="13" t="str">
        <f aca="false">IF(C250="","",IF(ISNUMBER(SEARCH("JPY",C250)),100,10000))</f>
        <v/>
      </c>
      <c r="Q250" s="14" t="str">
        <f aca="false">IF(OR(C250="",H250="",J250=""),"",ROUND((J250-H250)*P250*IF(D250="Short",-1,1),1))</f>
        <v/>
      </c>
      <c r="R250" s="14" t="str">
        <f aca="false">IF(OR(C250="",H250="",I250=""),"",ROUND(ABS(H250-I250)*P250,1))</f>
        <v/>
      </c>
      <c r="S250" s="15" t="str">
        <f aca="false">IF(OR(R250="",G250="",K250=""),"",R250*K250*G250)</f>
        <v/>
      </c>
      <c r="T250" s="15" t="str">
        <f aca="false">IF(OR(Q250="",G250="",K250=""),"",Q250*K250*G250)</f>
        <v/>
      </c>
      <c r="U250" s="15" t="str">
        <f aca="false">IF(T250="","",T250+N(L250)-N(M250))</f>
        <v/>
      </c>
      <c r="V250" s="16" t="str">
        <f aca="false">IF(OR(U250="",N(S250)=0),"",U250/S250)</f>
        <v/>
      </c>
      <c r="W250" s="13" t="str">
        <f aca="false">IF(U250="","",COUNT($U$7:U250))</f>
        <v/>
      </c>
      <c r="X250" s="17" t="str">
        <f aca="false">IF(U250="","",DATE(YEAR(IF(B250="",A250,B250)),MONTH(IF(B250="",A250,B250)),1))</f>
        <v/>
      </c>
      <c r="Y250" s="15" t="str">
        <f aca="false">IF(U250="","",N($C$3)+SUM($U$7:U250))</f>
        <v/>
      </c>
      <c r="Z250" s="15" t="str">
        <f aca="false">IF(Y250="","",Y250-MAX(N($C$3),MAX($Y$7:Y250)))</f>
        <v/>
      </c>
      <c r="AA250" s="13" t="str">
        <f aca="false">IF(U250="","",IF(U250&gt;0,"Win",IF(U250&lt;0,"Loss","Scratch")))</f>
        <v/>
      </c>
      <c r="AB250" s="18" t="e">
        <f aca="false">IF(W250="",NA(),W250)</f>
        <v>#N/A</v>
      </c>
      <c r="AC250" s="19" t="e">
        <f aca="false">IF(W250="",NA(),Y250)</f>
        <v>#N/A</v>
      </c>
    </row>
    <row r="251" customFormat="false" ht="15" hidden="false" customHeight="false" outlineLevel="0" collapsed="false">
      <c r="A251" s="10"/>
      <c r="B251" s="10"/>
      <c r="C251" s="24"/>
      <c r="D251" s="24"/>
      <c r="E251" s="24"/>
      <c r="F251" s="24"/>
      <c r="G251" s="11"/>
      <c r="H251" s="12"/>
      <c r="I251" s="12"/>
      <c r="J251" s="12"/>
      <c r="K251" s="5"/>
      <c r="L251" s="5"/>
      <c r="M251" s="5"/>
      <c r="N251" s="24"/>
      <c r="O251" s="7"/>
      <c r="P251" s="13" t="str">
        <f aca="false">IF(C251="","",IF(ISNUMBER(SEARCH("JPY",C251)),100,10000))</f>
        <v/>
      </c>
      <c r="Q251" s="14" t="str">
        <f aca="false">IF(OR(C251="",H251="",J251=""),"",ROUND((J251-H251)*P251*IF(D251="Short",-1,1),1))</f>
        <v/>
      </c>
      <c r="R251" s="14" t="str">
        <f aca="false">IF(OR(C251="",H251="",I251=""),"",ROUND(ABS(H251-I251)*P251,1))</f>
        <v/>
      </c>
      <c r="S251" s="15" t="str">
        <f aca="false">IF(OR(R251="",G251="",K251=""),"",R251*K251*G251)</f>
        <v/>
      </c>
      <c r="T251" s="15" t="str">
        <f aca="false">IF(OR(Q251="",G251="",K251=""),"",Q251*K251*G251)</f>
        <v/>
      </c>
      <c r="U251" s="15" t="str">
        <f aca="false">IF(T251="","",T251+N(L251)-N(M251))</f>
        <v/>
      </c>
      <c r="V251" s="16" t="str">
        <f aca="false">IF(OR(U251="",N(S251)=0),"",U251/S251)</f>
        <v/>
      </c>
      <c r="W251" s="13" t="str">
        <f aca="false">IF(U251="","",COUNT($U$7:U251))</f>
        <v/>
      </c>
      <c r="X251" s="17" t="str">
        <f aca="false">IF(U251="","",DATE(YEAR(IF(B251="",A251,B251)),MONTH(IF(B251="",A251,B251)),1))</f>
        <v/>
      </c>
      <c r="Y251" s="15" t="str">
        <f aca="false">IF(U251="","",N($C$3)+SUM($U$7:U251))</f>
        <v/>
      </c>
      <c r="Z251" s="15" t="str">
        <f aca="false">IF(Y251="","",Y251-MAX(N($C$3),MAX($Y$7:Y251)))</f>
        <v/>
      </c>
      <c r="AA251" s="13" t="str">
        <f aca="false">IF(U251="","",IF(U251&gt;0,"Win",IF(U251&lt;0,"Loss","Scratch")))</f>
        <v/>
      </c>
      <c r="AB251" s="18" t="e">
        <f aca="false">IF(W251="",NA(),W251)</f>
        <v>#N/A</v>
      </c>
      <c r="AC251" s="19" t="e">
        <f aca="false">IF(W251="",NA(),Y251)</f>
        <v>#N/A</v>
      </c>
    </row>
    <row r="252" customFormat="false" ht="15" hidden="false" customHeight="false" outlineLevel="0" collapsed="false">
      <c r="A252" s="10"/>
      <c r="B252" s="10"/>
      <c r="C252" s="24"/>
      <c r="D252" s="24"/>
      <c r="E252" s="24"/>
      <c r="F252" s="24"/>
      <c r="G252" s="11"/>
      <c r="H252" s="12"/>
      <c r="I252" s="12"/>
      <c r="J252" s="12"/>
      <c r="K252" s="5"/>
      <c r="L252" s="5"/>
      <c r="M252" s="5"/>
      <c r="N252" s="24"/>
      <c r="O252" s="7"/>
      <c r="P252" s="13" t="str">
        <f aca="false">IF(C252="","",IF(ISNUMBER(SEARCH("JPY",C252)),100,10000))</f>
        <v/>
      </c>
      <c r="Q252" s="14" t="str">
        <f aca="false">IF(OR(C252="",H252="",J252=""),"",ROUND((J252-H252)*P252*IF(D252="Short",-1,1),1))</f>
        <v/>
      </c>
      <c r="R252" s="14" t="str">
        <f aca="false">IF(OR(C252="",H252="",I252=""),"",ROUND(ABS(H252-I252)*P252,1))</f>
        <v/>
      </c>
      <c r="S252" s="15" t="str">
        <f aca="false">IF(OR(R252="",G252="",K252=""),"",R252*K252*G252)</f>
        <v/>
      </c>
      <c r="T252" s="15" t="str">
        <f aca="false">IF(OR(Q252="",G252="",K252=""),"",Q252*K252*G252)</f>
        <v/>
      </c>
      <c r="U252" s="15" t="str">
        <f aca="false">IF(T252="","",T252+N(L252)-N(M252))</f>
        <v/>
      </c>
      <c r="V252" s="16" t="str">
        <f aca="false">IF(OR(U252="",N(S252)=0),"",U252/S252)</f>
        <v/>
      </c>
      <c r="W252" s="13" t="str">
        <f aca="false">IF(U252="","",COUNT($U$7:U252))</f>
        <v/>
      </c>
      <c r="X252" s="17" t="str">
        <f aca="false">IF(U252="","",DATE(YEAR(IF(B252="",A252,B252)),MONTH(IF(B252="",A252,B252)),1))</f>
        <v/>
      </c>
      <c r="Y252" s="15" t="str">
        <f aca="false">IF(U252="","",N($C$3)+SUM($U$7:U252))</f>
        <v/>
      </c>
      <c r="Z252" s="15" t="str">
        <f aca="false">IF(Y252="","",Y252-MAX(N($C$3),MAX($Y$7:Y252)))</f>
        <v/>
      </c>
      <c r="AA252" s="13" t="str">
        <f aca="false">IF(U252="","",IF(U252&gt;0,"Win",IF(U252&lt;0,"Loss","Scratch")))</f>
        <v/>
      </c>
      <c r="AB252" s="18" t="e">
        <f aca="false">IF(W252="",NA(),W252)</f>
        <v>#N/A</v>
      </c>
      <c r="AC252" s="19" t="e">
        <f aca="false">IF(W252="",NA(),Y252)</f>
        <v>#N/A</v>
      </c>
    </row>
    <row r="253" customFormat="false" ht="15" hidden="false" customHeight="false" outlineLevel="0" collapsed="false">
      <c r="A253" s="10"/>
      <c r="B253" s="10"/>
      <c r="C253" s="24"/>
      <c r="D253" s="24"/>
      <c r="E253" s="24"/>
      <c r="F253" s="24"/>
      <c r="G253" s="11"/>
      <c r="H253" s="12"/>
      <c r="I253" s="12"/>
      <c r="J253" s="12"/>
      <c r="K253" s="5"/>
      <c r="L253" s="5"/>
      <c r="M253" s="5"/>
      <c r="N253" s="24"/>
      <c r="O253" s="7"/>
      <c r="P253" s="13" t="str">
        <f aca="false">IF(C253="","",IF(ISNUMBER(SEARCH("JPY",C253)),100,10000))</f>
        <v/>
      </c>
      <c r="Q253" s="14" t="str">
        <f aca="false">IF(OR(C253="",H253="",J253=""),"",ROUND((J253-H253)*P253*IF(D253="Short",-1,1),1))</f>
        <v/>
      </c>
      <c r="R253" s="14" t="str">
        <f aca="false">IF(OR(C253="",H253="",I253=""),"",ROUND(ABS(H253-I253)*P253,1))</f>
        <v/>
      </c>
      <c r="S253" s="15" t="str">
        <f aca="false">IF(OR(R253="",G253="",K253=""),"",R253*K253*G253)</f>
        <v/>
      </c>
      <c r="T253" s="15" t="str">
        <f aca="false">IF(OR(Q253="",G253="",K253=""),"",Q253*K253*G253)</f>
        <v/>
      </c>
      <c r="U253" s="15" t="str">
        <f aca="false">IF(T253="","",T253+N(L253)-N(M253))</f>
        <v/>
      </c>
      <c r="V253" s="16" t="str">
        <f aca="false">IF(OR(U253="",N(S253)=0),"",U253/S253)</f>
        <v/>
      </c>
      <c r="W253" s="13" t="str">
        <f aca="false">IF(U253="","",COUNT($U$7:U253))</f>
        <v/>
      </c>
      <c r="X253" s="17" t="str">
        <f aca="false">IF(U253="","",DATE(YEAR(IF(B253="",A253,B253)),MONTH(IF(B253="",A253,B253)),1))</f>
        <v/>
      </c>
      <c r="Y253" s="15" t="str">
        <f aca="false">IF(U253="","",N($C$3)+SUM($U$7:U253))</f>
        <v/>
      </c>
      <c r="Z253" s="15" t="str">
        <f aca="false">IF(Y253="","",Y253-MAX(N($C$3),MAX($Y$7:Y253)))</f>
        <v/>
      </c>
      <c r="AA253" s="13" t="str">
        <f aca="false">IF(U253="","",IF(U253&gt;0,"Win",IF(U253&lt;0,"Loss","Scratch")))</f>
        <v/>
      </c>
      <c r="AB253" s="18" t="e">
        <f aca="false">IF(W253="",NA(),W253)</f>
        <v>#N/A</v>
      </c>
      <c r="AC253" s="19" t="e">
        <f aca="false">IF(W253="",NA(),Y253)</f>
        <v>#N/A</v>
      </c>
    </row>
    <row r="254" customFormat="false" ht="15" hidden="false" customHeight="false" outlineLevel="0" collapsed="false">
      <c r="A254" s="10"/>
      <c r="B254" s="10"/>
      <c r="C254" s="24"/>
      <c r="D254" s="24"/>
      <c r="E254" s="24"/>
      <c r="F254" s="24"/>
      <c r="G254" s="11"/>
      <c r="H254" s="12"/>
      <c r="I254" s="12"/>
      <c r="J254" s="12"/>
      <c r="K254" s="5"/>
      <c r="L254" s="5"/>
      <c r="M254" s="5"/>
      <c r="N254" s="24"/>
      <c r="O254" s="7"/>
      <c r="P254" s="13" t="str">
        <f aca="false">IF(C254="","",IF(ISNUMBER(SEARCH("JPY",C254)),100,10000))</f>
        <v/>
      </c>
      <c r="Q254" s="14" t="str">
        <f aca="false">IF(OR(C254="",H254="",J254=""),"",ROUND((J254-H254)*P254*IF(D254="Short",-1,1),1))</f>
        <v/>
      </c>
      <c r="R254" s="14" t="str">
        <f aca="false">IF(OR(C254="",H254="",I254=""),"",ROUND(ABS(H254-I254)*P254,1))</f>
        <v/>
      </c>
      <c r="S254" s="15" t="str">
        <f aca="false">IF(OR(R254="",G254="",K254=""),"",R254*K254*G254)</f>
        <v/>
      </c>
      <c r="T254" s="15" t="str">
        <f aca="false">IF(OR(Q254="",G254="",K254=""),"",Q254*K254*G254)</f>
        <v/>
      </c>
      <c r="U254" s="15" t="str">
        <f aca="false">IF(T254="","",T254+N(L254)-N(M254))</f>
        <v/>
      </c>
      <c r="V254" s="16" t="str">
        <f aca="false">IF(OR(U254="",N(S254)=0),"",U254/S254)</f>
        <v/>
      </c>
      <c r="W254" s="13" t="str">
        <f aca="false">IF(U254="","",COUNT($U$7:U254))</f>
        <v/>
      </c>
      <c r="X254" s="17" t="str">
        <f aca="false">IF(U254="","",DATE(YEAR(IF(B254="",A254,B254)),MONTH(IF(B254="",A254,B254)),1))</f>
        <v/>
      </c>
      <c r="Y254" s="15" t="str">
        <f aca="false">IF(U254="","",N($C$3)+SUM($U$7:U254))</f>
        <v/>
      </c>
      <c r="Z254" s="15" t="str">
        <f aca="false">IF(Y254="","",Y254-MAX(N($C$3),MAX($Y$7:Y254)))</f>
        <v/>
      </c>
      <c r="AA254" s="13" t="str">
        <f aca="false">IF(U254="","",IF(U254&gt;0,"Win",IF(U254&lt;0,"Loss","Scratch")))</f>
        <v/>
      </c>
      <c r="AB254" s="18" t="e">
        <f aca="false">IF(W254="",NA(),W254)</f>
        <v>#N/A</v>
      </c>
      <c r="AC254" s="19" t="e">
        <f aca="false">IF(W254="",NA(),Y254)</f>
        <v>#N/A</v>
      </c>
    </row>
    <row r="255" customFormat="false" ht="15" hidden="false" customHeight="false" outlineLevel="0" collapsed="false">
      <c r="A255" s="10"/>
      <c r="B255" s="10"/>
      <c r="C255" s="24"/>
      <c r="D255" s="24"/>
      <c r="E255" s="24"/>
      <c r="F255" s="24"/>
      <c r="G255" s="11"/>
      <c r="H255" s="12"/>
      <c r="I255" s="12"/>
      <c r="J255" s="12"/>
      <c r="K255" s="5"/>
      <c r="L255" s="5"/>
      <c r="M255" s="5"/>
      <c r="N255" s="24"/>
      <c r="O255" s="7"/>
      <c r="P255" s="13" t="str">
        <f aca="false">IF(C255="","",IF(ISNUMBER(SEARCH("JPY",C255)),100,10000))</f>
        <v/>
      </c>
      <c r="Q255" s="14" t="str">
        <f aca="false">IF(OR(C255="",H255="",J255=""),"",ROUND((J255-H255)*P255*IF(D255="Short",-1,1),1))</f>
        <v/>
      </c>
      <c r="R255" s="14" t="str">
        <f aca="false">IF(OR(C255="",H255="",I255=""),"",ROUND(ABS(H255-I255)*P255,1))</f>
        <v/>
      </c>
      <c r="S255" s="15" t="str">
        <f aca="false">IF(OR(R255="",G255="",K255=""),"",R255*K255*G255)</f>
        <v/>
      </c>
      <c r="T255" s="15" t="str">
        <f aca="false">IF(OR(Q255="",G255="",K255=""),"",Q255*K255*G255)</f>
        <v/>
      </c>
      <c r="U255" s="15" t="str">
        <f aca="false">IF(T255="","",T255+N(L255)-N(M255))</f>
        <v/>
      </c>
      <c r="V255" s="16" t="str">
        <f aca="false">IF(OR(U255="",N(S255)=0),"",U255/S255)</f>
        <v/>
      </c>
      <c r="W255" s="13" t="str">
        <f aca="false">IF(U255="","",COUNT($U$7:U255))</f>
        <v/>
      </c>
      <c r="X255" s="17" t="str">
        <f aca="false">IF(U255="","",DATE(YEAR(IF(B255="",A255,B255)),MONTH(IF(B255="",A255,B255)),1))</f>
        <v/>
      </c>
      <c r="Y255" s="15" t="str">
        <f aca="false">IF(U255="","",N($C$3)+SUM($U$7:U255))</f>
        <v/>
      </c>
      <c r="Z255" s="15" t="str">
        <f aca="false">IF(Y255="","",Y255-MAX(N($C$3),MAX($Y$7:Y255)))</f>
        <v/>
      </c>
      <c r="AA255" s="13" t="str">
        <f aca="false">IF(U255="","",IF(U255&gt;0,"Win",IF(U255&lt;0,"Loss","Scratch")))</f>
        <v/>
      </c>
      <c r="AB255" s="18" t="e">
        <f aca="false">IF(W255="",NA(),W255)</f>
        <v>#N/A</v>
      </c>
      <c r="AC255" s="19" t="e">
        <f aca="false">IF(W255="",NA(),Y255)</f>
        <v>#N/A</v>
      </c>
    </row>
    <row r="256" customFormat="false" ht="15" hidden="false" customHeight="false" outlineLevel="0" collapsed="false">
      <c r="A256" s="10"/>
      <c r="B256" s="10"/>
      <c r="C256" s="24"/>
      <c r="D256" s="24"/>
      <c r="E256" s="24"/>
      <c r="F256" s="24"/>
      <c r="G256" s="11"/>
      <c r="H256" s="12"/>
      <c r="I256" s="12"/>
      <c r="J256" s="12"/>
      <c r="K256" s="5"/>
      <c r="L256" s="5"/>
      <c r="M256" s="5"/>
      <c r="N256" s="24"/>
      <c r="O256" s="7"/>
      <c r="P256" s="13" t="str">
        <f aca="false">IF(C256="","",IF(ISNUMBER(SEARCH("JPY",C256)),100,10000))</f>
        <v/>
      </c>
      <c r="Q256" s="14" t="str">
        <f aca="false">IF(OR(C256="",H256="",J256=""),"",ROUND((J256-H256)*P256*IF(D256="Short",-1,1),1))</f>
        <v/>
      </c>
      <c r="R256" s="14" t="str">
        <f aca="false">IF(OR(C256="",H256="",I256=""),"",ROUND(ABS(H256-I256)*P256,1))</f>
        <v/>
      </c>
      <c r="S256" s="15" t="str">
        <f aca="false">IF(OR(R256="",G256="",K256=""),"",R256*K256*G256)</f>
        <v/>
      </c>
      <c r="T256" s="15" t="str">
        <f aca="false">IF(OR(Q256="",G256="",K256=""),"",Q256*K256*G256)</f>
        <v/>
      </c>
      <c r="U256" s="15" t="str">
        <f aca="false">IF(T256="","",T256+N(L256)-N(M256))</f>
        <v/>
      </c>
      <c r="V256" s="16" t="str">
        <f aca="false">IF(OR(U256="",N(S256)=0),"",U256/S256)</f>
        <v/>
      </c>
      <c r="W256" s="13" t="str">
        <f aca="false">IF(U256="","",COUNT($U$7:U256))</f>
        <v/>
      </c>
      <c r="X256" s="17" t="str">
        <f aca="false">IF(U256="","",DATE(YEAR(IF(B256="",A256,B256)),MONTH(IF(B256="",A256,B256)),1))</f>
        <v/>
      </c>
      <c r="Y256" s="15" t="str">
        <f aca="false">IF(U256="","",N($C$3)+SUM($U$7:U256))</f>
        <v/>
      </c>
      <c r="Z256" s="15" t="str">
        <f aca="false">IF(Y256="","",Y256-MAX(N($C$3),MAX($Y$7:Y256)))</f>
        <v/>
      </c>
      <c r="AA256" s="13" t="str">
        <f aca="false">IF(U256="","",IF(U256&gt;0,"Win",IF(U256&lt;0,"Loss","Scratch")))</f>
        <v/>
      </c>
      <c r="AB256" s="18" t="e">
        <f aca="false">IF(W256="",NA(),W256)</f>
        <v>#N/A</v>
      </c>
      <c r="AC256" s="19" t="e">
        <f aca="false">IF(W256="",NA(),Y256)</f>
        <v>#N/A</v>
      </c>
    </row>
    <row r="257" customFormat="false" ht="15" hidden="false" customHeight="false" outlineLevel="0" collapsed="false">
      <c r="A257" s="10"/>
      <c r="B257" s="10"/>
      <c r="C257" s="24"/>
      <c r="D257" s="24"/>
      <c r="E257" s="24"/>
      <c r="F257" s="24"/>
      <c r="G257" s="11"/>
      <c r="H257" s="12"/>
      <c r="I257" s="12"/>
      <c r="J257" s="12"/>
      <c r="K257" s="5"/>
      <c r="L257" s="5"/>
      <c r="M257" s="5"/>
      <c r="N257" s="24"/>
      <c r="O257" s="7"/>
      <c r="P257" s="13" t="str">
        <f aca="false">IF(C257="","",IF(ISNUMBER(SEARCH("JPY",C257)),100,10000))</f>
        <v/>
      </c>
      <c r="Q257" s="14" t="str">
        <f aca="false">IF(OR(C257="",H257="",J257=""),"",ROUND((J257-H257)*P257*IF(D257="Short",-1,1),1))</f>
        <v/>
      </c>
      <c r="R257" s="14" t="str">
        <f aca="false">IF(OR(C257="",H257="",I257=""),"",ROUND(ABS(H257-I257)*P257,1))</f>
        <v/>
      </c>
      <c r="S257" s="15" t="str">
        <f aca="false">IF(OR(R257="",G257="",K257=""),"",R257*K257*G257)</f>
        <v/>
      </c>
      <c r="T257" s="15" t="str">
        <f aca="false">IF(OR(Q257="",G257="",K257=""),"",Q257*K257*G257)</f>
        <v/>
      </c>
      <c r="U257" s="15" t="str">
        <f aca="false">IF(T257="","",T257+N(L257)-N(M257))</f>
        <v/>
      </c>
      <c r="V257" s="16" t="str">
        <f aca="false">IF(OR(U257="",N(S257)=0),"",U257/S257)</f>
        <v/>
      </c>
      <c r="W257" s="13" t="str">
        <f aca="false">IF(U257="","",COUNT($U$7:U257))</f>
        <v/>
      </c>
      <c r="X257" s="17" t="str">
        <f aca="false">IF(U257="","",DATE(YEAR(IF(B257="",A257,B257)),MONTH(IF(B257="",A257,B257)),1))</f>
        <v/>
      </c>
      <c r="Y257" s="15" t="str">
        <f aca="false">IF(U257="","",N($C$3)+SUM($U$7:U257))</f>
        <v/>
      </c>
      <c r="Z257" s="15" t="str">
        <f aca="false">IF(Y257="","",Y257-MAX(N($C$3),MAX($Y$7:Y257)))</f>
        <v/>
      </c>
      <c r="AA257" s="13" t="str">
        <f aca="false">IF(U257="","",IF(U257&gt;0,"Win",IF(U257&lt;0,"Loss","Scratch")))</f>
        <v/>
      </c>
      <c r="AB257" s="18" t="e">
        <f aca="false">IF(W257="",NA(),W257)</f>
        <v>#N/A</v>
      </c>
      <c r="AC257" s="19" t="e">
        <f aca="false">IF(W257="",NA(),Y257)</f>
        <v>#N/A</v>
      </c>
    </row>
    <row r="258" customFormat="false" ht="15" hidden="false" customHeight="false" outlineLevel="0" collapsed="false">
      <c r="A258" s="10"/>
      <c r="B258" s="10"/>
      <c r="C258" s="24"/>
      <c r="D258" s="24"/>
      <c r="E258" s="24"/>
      <c r="F258" s="24"/>
      <c r="G258" s="11"/>
      <c r="H258" s="12"/>
      <c r="I258" s="12"/>
      <c r="J258" s="12"/>
      <c r="K258" s="5"/>
      <c r="L258" s="5"/>
      <c r="M258" s="5"/>
      <c r="N258" s="24"/>
      <c r="O258" s="7"/>
      <c r="P258" s="13" t="str">
        <f aca="false">IF(C258="","",IF(ISNUMBER(SEARCH("JPY",C258)),100,10000))</f>
        <v/>
      </c>
      <c r="Q258" s="14" t="str">
        <f aca="false">IF(OR(C258="",H258="",J258=""),"",ROUND((J258-H258)*P258*IF(D258="Short",-1,1),1))</f>
        <v/>
      </c>
      <c r="R258" s="14" t="str">
        <f aca="false">IF(OR(C258="",H258="",I258=""),"",ROUND(ABS(H258-I258)*P258,1))</f>
        <v/>
      </c>
      <c r="S258" s="15" t="str">
        <f aca="false">IF(OR(R258="",G258="",K258=""),"",R258*K258*G258)</f>
        <v/>
      </c>
      <c r="T258" s="15" t="str">
        <f aca="false">IF(OR(Q258="",G258="",K258=""),"",Q258*K258*G258)</f>
        <v/>
      </c>
      <c r="U258" s="15" t="str">
        <f aca="false">IF(T258="","",T258+N(L258)-N(M258))</f>
        <v/>
      </c>
      <c r="V258" s="16" t="str">
        <f aca="false">IF(OR(U258="",N(S258)=0),"",U258/S258)</f>
        <v/>
      </c>
      <c r="W258" s="13" t="str">
        <f aca="false">IF(U258="","",COUNT($U$7:U258))</f>
        <v/>
      </c>
      <c r="X258" s="17" t="str">
        <f aca="false">IF(U258="","",DATE(YEAR(IF(B258="",A258,B258)),MONTH(IF(B258="",A258,B258)),1))</f>
        <v/>
      </c>
      <c r="Y258" s="15" t="str">
        <f aca="false">IF(U258="","",N($C$3)+SUM($U$7:U258))</f>
        <v/>
      </c>
      <c r="Z258" s="15" t="str">
        <f aca="false">IF(Y258="","",Y258-MAX(N($C$3),MAX($Y$7:Y258)))</f>
        <v/>
      </c>
      <c r="AA258" s="13" t="str">
        <f aca="false">IF(U258="","",IF(U258&gt;0,"Win",IF(U258&lt;0,"Loss","Scratch")))</f>
        <v/>
      </c>
      <c r="AB258" s="18" t="e">
        <f aca="false">IF(W258="",NA(),W258)</f>
        <v>#N/A</v>
      </c>
      <c r="AC258" s="19" t="e">
        <f aca="false">IF(W258="",NA(),Y258)</f>
        <v>#N/A</v>
      </c>
    </row>
    <row r="259" customFormat="false" ht="15" hidden="false" customHeight="false" outlineLevel="0" collapsed="false">
      <c r="A259" s="10"/>
      <c r="B259" s="10"/>
      <c r="C259" s="24"/>
      <c r="D259" s="24"/>
      <c r="E259" s="24"/>
      <c r="F259" s="24"/>
      <c r="G259" s="11"/>
      <c r="H259" s="12"/>
      <c r="I259" s="12"/>
      <c r="J259" s="12"/>
      <c r="K259" s="5"/>
      <c r="L259" s="5"/>
      <c r="M259" s="5"/>
      <c r="N259" s="24"/>
      <c r="O259" s="7"/>
      <c r="P259" s="13" t="str">
        <f aca="false">IF(C259="","",IF(ISNUMBER(SEARCH("JPY",C259)),100,10000))</f>
        <v/>
      </c>
      <c r="Q259" s="14" t="str">
        <f aca="false">IF(OR(C259="",H259="",J259=""),"",ROUND((J259-H259)*P259*IF(D259="Short",-1,1),1))</f>
        <v/>
      </c>
      <c r="R259" s="14" t="str">
        <f aca="false">IF(OR(C259="",H259="",I259=""),"",ROUND(ABS(H259-I259)*P259,1))</f>
        <v/>
      </c>
      <c r="S259" s="15" t="str">
        <f aca="false">IF(OR(R259="",G259="",K259=""),"",R259*K259*G259)</f>
        <v/>
      </c>
      <c r="T259" s="15" t="str">
        <f aca="false">IF(OR(Q259="",G259="",K259=""),"",Q259*K259*G259)</f>
        <v/>
      </c>
      <c r="U259" s="15" t="str">
        <f aca="false">IF(T259="","",T259+N(L259)-N(M259))</f>
        <v/>
      </c>
      <c r="V259" s="16" t="str">
        <f aca="false">IF(OR(U259="",N(S259)=0),"",U259/S259)</f>
        <v/>
      </c>
      <c r="W259" s="13" t="str">
        <f aca="false">IF(U259="","",COUNT($U$7:U259))</f>
        <v/>
      </c>
      <c r="X259" s="17" t="str">
        <f aca="false">IF(U259="","",DATE(YEAR(IF(B259="",A259,B259)),MONTH(IF(B259="",A259,B259)),1))</f>
        <v/>
      </c>
      <c r="Y259" s="15" t="str">
        <f aca="false">IF(U259="","",N($C$3)+SUM($U$7:U259))</f>
        <v/>
      </c>
      <c r="Z259" s="15" t="str">
        <f aca="false">IF(Y259="","",Y259-MAX(N($C$3),MAX($Y$7:Y259)))</f>
        <v/>
      </c>
      <c r="AA259" s="13" t="str">
        <f aca="false">IF(U259="","",IF(U259&gt;0,"Win",IF(U259&lt;0,"Loss","Scratch")))</f>
        <v/>
      </c>
      <c r="AB259" s="18" t="e">
        <f aca="false">IF(W259="",NA(),W259)</f>
        <v>#N/A</v>
      </c>
      <c r="AC259" s="19" t="e">
        <f aca="false">IF(W259="",NA(),Y259)</f>
        <v>#N/A</v>
      </c>
    </row>
    <row r="260" customFormat="false" ht="15" hidden="false" customHeight="false" outlineLevel="0" collapsed="false">
      <c r="A260" s="10"/>
      <c r="B260" s="10"/>
      <c r="C260" s="24"/>
      <c r="D260" s="24"/>
      <c r="E260" s="24"/>
      <c r="F260" s="24"/>
      <c r="G260" s="11"/>
      <c r="H260" s="12"/>
      <c r="I260" s="12"/>
      <c r="J260" s="12"/>
      <c r="K260" s="5"/>
      <c r="L260" s="5"/>
      <c r="M260" s="5"/>
      <c r="N260" s="24"/>
      <c r="O260" s="7"/>
      <c r="P260" s="13" t="str">
        <f aca="false">IF(C260="","",IF(ISNUMBER(SEARCH("JPY",C260)),100,10000))</f>
        <v/>
      </c>
      <c r="Q260" s="14" t="str">
        <f aca="false">IF(OR(C260="",H260="",J260=""),"",ROUND((J260-H260)*P260*IF(D260="Short",-1,1),1))</f>
        <v/>
      </c>
      <c r="R260" s="14" t="str">
        <f aca="false">IF(OR(C260="",H260="",I260=""),"",ROUND(ABS(H260-I260)*P260,1))</f>
        <v/>
      </c>
      <c r="S260" s="15" t="str">
        <f aca="false">IF(OR(R260="",G260="",K260=""),"",R260*K260*G260)</f>
        <v/>
      </c>
      <c r="T260" s="15" t="str">
        <f aca="false">IF(OR(Q260="",G260="",K260=""),"",Q260*K260*G260)</f>
        <v/>
      </c>
      <c r="U260" s="15" t="str">
        <f aca="false">IF(T260="","",T260+N(L260)-N(M260))</f>
        <v/>
      </c>
      <c r="V260" s="16" t="str">
        <f aca="false">IF(OR(U260="",N(S260)=0),"",U260/S260)</f>
        <v/>
      </c>
      <c r="W260" s="13" t="str">
        <f aca="false">IF(U260="","",COUNT($U$7:U260))</f>
        <v/>
      </c>
      <c r="X260" s="17" t="str">
        <f aca="false">IF(U260="","",DATE(YEAR(IF(B260="",A260,B260)),MONTH(IF(B260="",A260,B260)),1))</f>
        <v/>
      </c>
      <c r="Y260" s="15" t="str">
        <f aca="false">IF(U260="","",N($C$3)+SUM($U$7:U260))</f>
        <v/>
      </c>
      <c r="Z260" s="15" t="str">
        <f aca="false">IF(Y260="","",Y260-MAX(N($C$3),MAX($Y$7:Y260)))</f>
        <v/>
      </c>
      <c r="AA260" s="13" t="str">
        <f aca="false">IF(U260="","",IF(U260&gt;0,"Win",IF(U260&lt;0,"Loss","Scratch")))</f>
        <v/>
      </c>
      <c r="AB260" s="18" t="e">
        <f aca="false">IF(W260="",NA(),W260)</f>
        <v>#N/A</v>
      </c>
      <c r="AC260" s="19" t="e">
        <f aca="false">IF(W260="",NA(),Y260)</f>
        <v>#N/A</v>
      </c>
    </row>
    <row r="261" customFormat="false" ht="15" hidden="false" customHeight="false" outlineLevel="0" collapsed="false">
      <c r="A261" s="10"/>
      <c r="B261" s="10"/>
      <c r="C261" s="24"/>
      <c r="D261" s="24"/>
      <c r="E261" s="24"/>
      <c r="F261" s="24"/>
      <c r="G261" s="11"/>
      <c r="H261" s="12"/>
      <c r="I261" s="12"/>
      <c r="J261" s="12"/>
      <c r="K261" s="5"/>
      <c r="L261" s="5"/>
      <c r="M261" s="5"/>
      <c r="N261" s="24"/>
      <c r="O261" s="7"/>
      <c r="P261" s="13" t="str">
        <f aca="false">IF(C261="","",IF(ISNUMBER(SEARCH("JPY",C261)),100,10000))</f>
        <v/>
      </c>
      <c r="Q261" s="14" t="str">
        <f aca="false">IF(OR(C261="",H261="",J261=""),"",ROUND((J261-H261)*P261*IF(D261="Short",-1,1),1))</f>
        <v/>
      </c>
      <c r="R261" s="14" t="str">
        <f aca="false">IF(OR(C261="",H261="",I261=""),"",ROUND(ABS(H261-I261)*P261,1))</f>
        <v/>
      </c>
      <c r="S261" s="15" t="str">
        <f aca="false">IF(OR(R261="",G261="",K261=""),"",R261*K261*G261)</f>
        <v/>
      </c>
      <c r="T261" s="15" t="str">
        <f aca="false">IF(OR(Q261="",G261="",K261=""),"",Q261*K261*G261)</f>
        <v/>
      </c>
      <c r="U261" s="15" t="str">
        <f aca="false">IF(T261="","",T261+N(L261)-N(M261))</f>
        <v/>
      </c>
      <c r="V261" s="16" t="str">
        <f aca="false">IF(OR(U261="",N(S261)=0),"",U261/S261)</f>
        <v/>
      </c>
      <c r="W261" s="13" t="str">
        <f aca="false">IF(U261="","",COUNT($U$7:U261))</f>
        <v/>
      </c>
      <c r="X261" s="17" t="str">
        <f aca="false">IF(U261="","",DATE(YEAR(IF(B261="",A261,B261)),MONTH(IF(B261="",A261,B261)),1))</f>
        <v/>
      </c>
      <c r="Y261" s="15" t="str">
        <f aca="false">IF(U261="","",N($C$3)+SUM($U$7:U261))</f>
        <v/>
      </c>
      <c r="Z261" s="15" t="str">
        <f aca="false">IF(Y261="","",Y261-MAX(N($C$3),MAX($Y$7:Y261)))</f>
        <v/>
      </c>
      <c r="AA261" s="13" t="str">
        <f aca="false">IF(U261="","",IF(U261&gt;0,"Win",IF(U261&lt;0,"Loss","Scratch")))</f>
        <v/>
      </c>
      <c r="AB261" s="18" t="e">
        <f aca="false">IF(W261="",NA(),W261)</f>
        <v>#N/A</v>
      </c>
      <c r="AC261" s="19" t="e">
        <f aca="false">IF(W261="",NA(),Y261)</f>
        <v>#N/A</v>
      </c>
    </row>
    <row r="262" customFormat="false" ht="15" hidden="false" customHeight="false" outlineLevel="0" collapsed="false">
      <c r="A262" s="10"/>
      <c r="B262" s="10"/>
      <c r="C262" s="24"/>
      <c r="D262" s="24"/>
      <c r="E262" s="24"/>
      <c r="F262" s="24"/>
      <c r="G262" s="11"/>
      <c r="H262" s="12"/>
      <c r="I262" s="12"/>
      <c r="J262" s="12"/>
      <c r="K262" s="5"/>
      <c r="L262" s="5"/>
      <c r="M262" s="5"/>
      <c r="N262" s="24"/>
      <c r="O262" s="7"/>
      <c r="P262" s="13" t="str">
        <f aca="false">IF(C262="","",IF(ISNUMBER(SEARCH("JPY",C262)),100,10000))</f>
        <v/>
      </c>
      <c r="Q262" s="14" t="str">
        <f aca="false">IF(OR(C262="",H262="",J262=""),"",ROUND((J262-H262)*P262*IF(D262="Short",-1,1),1))</f>
        <v/>
      </c>
      <c r="R262" s="14" t="str">
        <f aca="false">IF(OR(C262="",H262="",I262=""),"",ROUND(ABS(H262-I262)*P262,1))</f>
        <v/>
      </c>
      <c r="S262" s="15" t="str">
        <f aca="false">IF(OR(R262="",G262="",K262=""),"",R262*K262*G262)</f>
        <v/>
      </c>
      <c r="T262" s="15" t="str">
        <f aca="false">IF(OR(Q262="",G262="",K262=""),"",Q262*K262*G262)</f>
        <v/>
      </c>
      <c r="U262" s="15" t="str">
        <f aca="false">IF(T262="","",T262+N(L262)-N(M262))</f>
        <v/>
      </c>
      <c r="V262" s="16" t="str">
        <f aca="false">IF(OR(U262="",N(S262)=0),"",U262/S262)</f>
        <v/>
      </c>
      <c r="W262" s="13" t="str">
        <f aca="false">IF(U262="","",COUNT($U$7:U262))</f>
        <v/>
      </c>
      <c r="X262" s="17" t="str">
        <f aca="false">IF(U262="","",DATE(YEAR(IF(B262="",A262,B262)),MONTH(IF(B262="",A262,B262)),1))</f>
        <v/>
      </c>
      <c r="Y262" s="15" t="str">
        <f aca="false">IF(U262="","",N($C$3)+SUM($U$7:U262))</f>
        <v/>
      </c>
      <c r="Z262" s="15" t="str">
        <f aca="false">IF(Y262="","",Y262-MAX(N($C$3),MAX($Y$7:Y262)))</f>
        <v/>
      </c>
      <c r="AA262" s="13" t="str">
        <f aca="false">IF(U262="","",IF(U262&gt;0,"Win",IF(U262&lt;0,"Loss","Scratch")))</f>
        <v/>
      </c>
      <c r="AB262" s="18" t="e">
        <f aca="false">IF(W262="",NA(),W262)</f>
        <v>#N/A</v>
      </c>
      <c r="AC262" s="19" t="e">
        <f aca="false">IF(W262="",NA(),Y262)</f>
        <v>#N/A</v>
      </c>
    </row>
    <row r="263" customFormat="false" ht="15" hidden="false" customHeight="false" outlineLevel="0" collapsed="false">
      <c r="A263" s="10"/>
      <c r="B263" s="10"/>
      <c r="C263" s="24"/>
      <c r="D263" s="24"/>
      <c r="E263" s="24"/>
      <c r="F263" s="24"/>
      <c r="G263" s="11"/>
      <c r="H263" s="12"/>
      <c r="I263" s="12"/>
      <c r="J263" s="12"/>
      <c r="K263" s="5"/>
      <c r="L263" s="5"/>
      <c r="M263" s="5"/>
      <c r="N263" s="24"/>
      <c r="O263" s="7"/>
      <c r="P263" s="13" t="str">
        <f aca="false">IF(C263="","",IF(ISNUMBER(SEARCH("JPY",C263)),100,10000))</f>
        <v/>
      </c>
      <c r="Q263" s="14" t="str">
        <f aca="false">IF(OR(C263="",H263="",J263=""),"",ROUND((J263-H263)*P263*IF(D263="Short",-1,1),1))</f>
        <v/>
      </c>
      <c r="R263" s="14" t="str">
        <f aca="false">IF(OR(C263="",H263="",I263=""),"",ROUND(ABS(H263-I263)*P263,1))</f>
        <v/>
      </c>
      <c r="S263" s="15" t="str">
        <f aca="false">IF(OR(R263="",G263="",K263=""),"",R263*K263*G263)</f>
        <v/>
      </c>
      <c r="T263" s="15" t="str">
        <f aca="false">IF(OR(Q263="",G263="",K263=""),"",Q263*K263*G263)</f>
        <v/>
      </c>
      <c r="U263" s="15" t="str">
        <f aca="false">IF(T263="","",T263+N(L263)-N(M263))</f>
        <v/>
      </c>
      <c r="V263" s="16" t="str">
        <f aca="false">IF(OR(U263="",N(S263)=0),"",U263/S263)</f>
        <v/>
      </c>
      <c r="W263" s="13" t="str">
        <f aca="false">IF(U263="","",COUNT($U$7:U263))</f>
        <v/>
      </c>
      <c r="X263" s="17" t="str">
        <f aca="false">IF(U263="","",DATE(YEAR(IF(B263="",A263,B263)),MONTH(IF(B263="",A263,B263)),1))</f>
        <v/>
      </c>
      <c r="Y263" s="15" t="str">
        <f aca="false">IF(U263="","",N($C$3)+SUM($U$7:U263))</f>
        <v/>
      </c>
      <c r="Z263" s="15" t="str">
        <f aca="false">IF(Y263="","",Y263-MAX(N($C$3),MAX($Y$7:Y263)))</f>
        <v/>
      </c>
      <c r="AA263" s="13" t="str">
        <f aca="false">IF(U263="","",IF(U263&gt;0,"Win",IF(U263&lt;0,"Loss","Scratch")))</f>
        <v/>
      </c>
      <c r="AB263" s="18" t="e">
        <f aca="false">IF(W263="",NA(),W263)</f>
        <v>#N/A</v>
      </c>
      <c r="AC263" s="19" t="e">
        <f aca="false">IF(W263="",NA(),Y263)</f>
        <v>#N/A</v>
      </c>
    </row>
    <row r="264" customFormat="false" ht="15" hidden="false" customHeight="false" outlineLevel="0" collapsed="false">
      <c r="A264" s="10"/>
      <c r="B264" s="10"/>
      <c r="C264" s="24"/>
      <c r="D264" s="24"/>
      <c r="E264" s="24"/>
      <c r="F264" s="24"/>
      <c r="G264" s="11"/>
      <c r="H264" s="12"/>
      <c r="I264" s="12"/>
      <c r="J264" s="12"/>
      <c r="K264" s="5"/>
      <c r="L264" s="5"/>
      <c r="M264" s="5"/>
      <c r="N264" s="24"/>
      <c r="O264" s="7"/>
      <c r="P264" s="13" t="str">
        <f aca="false">IF(C264="","",IF(ISNUMBER(SEARCH("JPY",C264)),100,10000))</f>
        <v/>
      </c>
      <c r="Q264" s="14" t="str">
        <f aca="false">IF(OR(C264="",H264="",J264=""),"",ROUND((J264-H264)*P264*IF(D264="Short",-1,1),1))</f>
        <v/>
      </c>
      <c r="R264" s="14" t="str">
        <f aca="false">IF(OR(C264="",H264="",I264=""),"",ROUND(ABS(H264-I264)*P264,1))</f>
        <v/>
      </c>
      <c r="S264" s="15" t="str">
        <f aca="false">IF(OR(R264="",G264="",K264=""),"",R264*K264*G264)</f>
        <v/>
      </c>
      <c r="T264" s="15" t="str">
        <f aca="false">IF(OR(Q264="",G264="",K264=""),"",Q264*K264*G264)</f>
        <v/>
      </c>
      <c r="U264" s="15" t="str">
        <f aca="false">IF(T264="","",T264+N(L264)-N(M264))</f>
        <v/>
      </c>
      <c r="V264" s="16" t="str">
        <f aca="false">IF(OR(U264="",N(S264)=0),"",U264/S264)</f>
        <v/>
      </c>
      <c r="W264" s="13" t="str">
        <f aca="false">IF(U264="","",COUNT($U$7:U264))</f>
        <v/>
      </c>
      <c r="X264" s="17" t="str">
        <f aca="false">IF(U264="","",DATE(YEAR(IF(B264="",A264,B264)),MONTH(IF(B264="",A264,B264)),1))</f>
        <v/>
      </c>
      <c r="Y264" s="15" t="str">
        <f aca="false">IF(U264="","",N($C$3)+SUM($U$7:U264))</f>
        <v/>
      </c>
      <c r="Z264" s="15" t="str">
        <f aca="false">IF(Y264="","",Y264-MAX(N($C$3),MAX($Y$7:Y264)))</f>
        <v/>
      </c>
      <c r="AA264" s="13" t="str">
        <f aca="false">IF(U264="","",IF(U264&gt;0,"Win",IF(U264&lt;0,"Loss","Scratch")))</f>
        <v/>
      </c>
      <c r="AB264" s="18" t="e">
        <f aca="false">IF(W264="",NA(),W264)</f>
        <v>#N/A</v>
      </c>
      <c r="AC264" s="19" t="e">
        <f aca="false">IF(W264="",NA(),Y264)</f>
        <v>#N/A</v>
      </c>
    </row>
    <row r="265" customFormat="false" ht="15" hidden="false" customHeight="false" outlineLevel="0" collapsed="false">
      <c r="A265" s="10"/>
      <c r="B265" s="10"/>
      <c r="C265" s="24"/>
      <c r="D265" s="24"/>
      <c r="E265" s="24"/>
      <c r="F265" s="24"/>
      <c r="G265" s="11"/>
      <c r="H265" s="12"/>
      <c r="I265" s="12"/>
      <c r="J265" s="12"/>
      <c r="K265" s="5"/>
      <c r="L265" s="5"/>
      <c r="M265" s="5"/>
      <c r="N265" s="24"/>
      <c r="O265" s="7"/>
      <c r="P265" s="13" t="str">
        <f aca="false">IF(C265="","",IF(ISNUMBER(SEARCH("JPY",C265)),100,10000))</f>
        <v/>
      </c>
      <c r="Q265" s="14" t="str">
        <f aca="false">IF(OR(C265="",H265="",J265=""),"",ROUND((J265-H265)*P265*IF(D265="Short",-1,1),1))</f>
        <v/>
      </c>
      <c r="R265" s="14" t="str">
        <f aca="false">IF(OR(C265="",H265="",I265=""),"",ROUND(ABS(H265-I265)*P265,1))</f>
        <v/>
      </c>
      <c r="S265" s="15" t="str">
        <f aca="false">IF(OR(R265="",G265="",K265=""),"",R265*K265*G265)</f>
        <v/>
      </c>
      <c r="T265" s="15" t="str">
        <f aca="false">IF(OR(Q265="",G265="",K265=""),"",Q265*K265*G265)</f>
        <v/>
      </c>
      <c r="U265" s="15" t="str">
        <f aca="false">IF(T265="","",T265+N(L265)-N(M265))</f>
        <v/>
      </c>
      <c r="V265" s="16" t="str">
        <f aca="false">IF(OR(U265="",N(S265)=0),"",U265/S265)</f>
        <v/>
      </c>
      <c r="W265" s="13" t="str">
        <f aca="false">IF(U265="","",COUNT($U$7:U265))</f>
        <v/>
      </c>
      <c r="X265" s="17" t="str">
        <f aca="false">IF(U265="","",DATE(YEAR(IF(B265="",A265,B265)),MONTH(IF(B265="",A265,B265)),1))</f>
        <v/>
      </c>
      <c r="Y265" s="15" t="str">
        <f aca="false">IF(U265="","",N($C$3)+SUM($U$7:U265))</f>
        <v/>
      </c>
      <c r="Z265" s="15" t="str">
        <f aca="false">IF(Y265="","",Y265-MAX(N($C$3),MAX($Y$7:Y265)))</f>
        <v/>
      </c>
      <c r="AA265" s="13" t="str">
        <f aca="false">IF(U265="","",IF(U265&gt;0,"Win",IF(U265&lt;0,"Loss","Scratch")))</f>
        <v/>
      </c>
      <c r="AB265" s="18" t="e">
        <f aca="false">IF(W265="",NA(),W265)</f>
        <v>#N/A</v>
      </c>
      <c r="AC265" s="19" t="e">
        <f aca="false">IF(W265="",NA(),Y265)</f>
        <v>#N/A</v>
      </c>
    </row>
    <row r="266" customFormat="false" ht="15" hidden="false" customHeight="false" outlineLevel="0" collapsed="false">
      <c r="A266" s="10"/>
      <c r="B266" s="10"/>
      <c r="C266" s="24"/>
      <c r="D266" s="24"/>
      <c r="E266" s="24"/>
      <c r="F266" s="24"/>
      <c r="G266" s="11"/>
      <c r="H266" s="12"/>
      <c r="I266" s="12"/>
      <c r="J266" s="12"/>
      <c r="K266" s="5"/>
      <c r="L266" s="5"/>
      <c r="M266" s="5"/>
      <c r="N266" s="24"/>
      <c r="O266" s="7"/>
      <c r="P266" s="13" t="str">
        <f aca="false">IF(C266="","",IF(ISNUMBER(SEARCH("JPY",C266)),100,10000))</f>
        <v/>
      </c>
      <c r="Q266" s="14" t="str">
        <f aca="false">IF(OR(C266="",H266="",J266=""),"",ROUND((J266-H266)*P266*IF(D266="Short",-1,1),1))</f>
        <v/>
      </c>
      <c r="R266" s="14" t="str">
        <f aca="false">IF(OR(C266="",H266="",I266=""),"",ROUND(ABS(H266-I266)*P266,1))</f>
        <v/>
      </c>
      <c r="S266" s="15" t="str">
        <f aca="false">IF(OR(R266="",G266="",K266=""),"",R266*K266*G266)</f>
        <v/>
      </c>
      <c r="T266" s="15" t="str">
        <f aca="false">IF(OR(Q266="",G266="",K266=""),"",Q266*K266*G266)</f>
        <v/>
      </c>
      <c r="U266" s="15" t="str">
        <f aca="false">IF(T266="","",T266+N(L266)-N(M266))</f>
        <v/>
      </c>
      <c r="V266" s="16" t="str">
        <f aca="false">IF(OR(U266="",N(S266)=0),"",U266/S266)</f>
        <v/>
      </c>
      <c r="W266" s="13" t="str">
        <f aca="false">IF(U266="","",COUNT($U$7:U266))</f>
        <v/>
      </c>
      <c r="X266" s="17" t="str">
        <f aca="false">IF(U266="","",DATE(YEAR(IF(B266="",A266,B266)),MONTH(IF(B266="",A266,B266)),1))</f>
        <v/>
      </c>
      <c r="Y266" s="15" t="str">
        <f aca="false">IF(U266="","",N($C$3)+SUM($U$7:U266))</f>
        <v/>
      </c>
      <c r="Z266" s="15" t="str">
        <f aca="false">IF(Y266="","",Y266-MAX(N($C$3),MAX($Y$7:Y266)))</f>
        <v/>
      </c>
      <c r="AA266" s="13" t="str">
        <f aca="false">IF(U266="","",IF(U266&gt;0,"Win",IF(U266&lt;0,"Loss","Scratch")))</f>
        <v/>
      </c>
      <c r="AB266" s="18" t="e">
        <f aca="false">IF(W266="",NA(),W266)</f>
        <v>#N/A</v>
      </c>
      <c r="AC266" s="19" t="e">
        <f aca="false">IF(W266="",NA(),Y266)</f>
        <v>#N/A</v>
      </c>
    </row>
    <row r="267" customFormat="false" ht="15" hidden="false" customHeight="false" outlineLevel="0" collapsed="false">
      <c r="A267" s="10"/>
      <c r="B267" s="10"/>
      <c r="C267" s="24"/>
      <c r="D267" s="24"/>
      <c r="E267" s="24"/>
      <c r="F267" s="24"/>
      <c r="G267" s="11"/>
      <c r="H267" s="12"/>
      <c r="I267" s="12"/>
      <c r="J267" s="12"/>
      <c r="K267" s="5"/>
      <c r="L267" s="5"/>
      <c r="M267" s="5"/>
      <c r="N267" s="24"/>
      <c r="O267" s="7"/>
      <c r="P267" s="13" t="str">
        <f aca="false">IF(C267="","",IF(ISNUMBER(SEARCH("JPY",C267)),100,10000))</f>
        <v/>
      </c>
      <c r="Q267" s="14" t="str">
        <f aca="false">IF(OR(C267="",H267="",J267=""),"",ROUND((J267-H267)*P267*IF(D267="Short",-1,1),1))</f>
        <v/>
      </c>
      <c r="R267" s="14" t="str">
        <f aca="false">IF(OR(C267="",H267="",I267=""),"",ROUND(ABS(H267-I267)*P267,1))</f>
        <v/>
      </c>
      <c r="S267" s="15" t="str">
        <f aca="false">IF(OR(R267="",G267="",K267=""),"",R267*K267*G267)</f>
        <v/>
      </c>
      <c r="T267" s="15" t="str">
        <f aca="false">IF(OR(Q267="",G267="",K267=""),"",Q267*K267*G267)</f>
        <v/>
      </c>
      <c r="U267" s="15" t="str">
        <f aca="false">IF(T267="","",T267+N(L267)-N(M267))</f>
        <v/>
      </c>
      <c r="V267" s="16" t="str">
        <f aca="false">IF(OR(U267="",N(S267)=0),"",U267/S267)</f>
        <v/>
      </c>
      <c r="W267" s="13" t="str">
        <f aca="false">IF(U267="","",COUNT($U$7:U267))</f>
        <v/>
      </c>
      <c r="X267" s="17" t="str">
        <f aca="false">IF(U267="","",DATE(YEAR(IF(B267="",A267,B267)),MONTH(IF(B267="",A267,B267)),1))</f>
        <v/>
      </c>
      <c r="Y267" s="15" t="str">
        <f aca="false">IF(U267="","",N($C$3)+SUM($U$7:U267))</f>
        <v/>
      </c>
      <c r="Z267" s="15" t="str">
        <f aca="false">IF(Y267="","",Y267-MAX(N($C$3),MAX($Y$7:Y267)))</f>
        <v/>
      </c>
      <c r="AA267" s="13" t="str">
        <f aca="false">IF(U267="","",IF(U267&gt;0,"Win",IF(U267&lt;0,"Loss","Scratch")))</f>
        <v/>
      </c>
      <c r="AB267" s="18" t="e">
        <f aca="false">IF(W267="",NA(),W267)</f>
        <v>#N/A</v>
      </c>
      <c r="AC267" s="19" t="e">
        <f aca="false">IF(W267="",NA(),Y267)</f>
        <v>#N/A</v>
      </c>
    </row>
    <row r="268" customFormat="false" ht="15" hidden="false" customHeight="false" outlineLevel="0" collapsed="false">
      <c r="A268" s="10"/>
      <c r="B268" s="10"/>
      <c r="C268" s="24"/>
      <c r="D268" s="24"/>
      <c r="E268" s="24"/>
      <c r="F268" s="24"/>
      <c r="G268" s="11"/>
      <c r="H268" s="12"/>
      <c r="I268" s="12"/>
      <c r="J268" s="12"/>
      <c r="K268" s="5"/>
      <c r="L268" s="5"/>
      <c r="M268" s="5"/>
      <c r="N268" s="24"/>
      <c r="O268" s="7"/>
      <c r="P268" s="13" t="str">
        <f aca="false">IF(C268="","",IF(ISNUMBER(SEARCH("JPY",C268)),100,10000))</f>
        <v/>
      </c>
      <c r="Q268" s="14" t="str">
        <f aca="false">IF(OR(C268="",H268="",J268=""),"",ROUND((J268-H268)*P268*IF(D268="Short",-1,1),1))</f>
        <v/>
      </c>
      <c r="R268" s="14" t="str">
        <f aca="false">IF(OR(C268="",H268="",I268=""),"",ROUND(ABS(H268-I268)*P268,1))</f>
        <v/>
      </c>
      <c r="S268" s="15" t="str">
        <f aca="false">IF(OR(R268="",G268="",K268=""),"",R268*K268*G268)</f>
        <v/>
      </c>
      <c r="T268" s="15" t="str">
        <f aca="false">IF(OR(Q268="",G268="",K268=""),"",Q268*K268*G268)</f>
        <v/>
      </c>
      <c r="U268" s="15" t="str">
        <f aca="false">IF(T268="","",T268+N(L268)-N(M268))</f>
        <v/>
      </c>
      <c r="V268" s="16" t="str">
        <f aca="false">IF(OR(U268="",N(S268)=0),"",U268/S268)</f>
        <v/>
      </c>
      <c r="W268" s="13" t="str">
        <f aca="false">IF(U268="","",COUNT($U$7:U268))</f>
        <v/>
      </c>
      <c r="X268" s="17" t="str">
        <f aca="false">IF(U268="","",DATE(YEAR(IF(B268="",A268,B268)),MONTH(IF(B268="",A268,B268)),1))</f>
        <v/>
      </c>
      <c r="Y268" s="15" t="str">
        <f aca="false">IF(U268="","",N($C$3)+SUM($U$7:U268))</f>
        <v/>
      </c>
      <c r="Z268" s="15" t="str">
        <f aca="false">IF(Y268="","",Y268-MAX(N($C$3),MAX($Y$7:Y268)))</f>
        <v/>
      </c>
      <c r="AA268" s="13" t="str">
        <f aca="false">IF(U268="","",IF(U268&gt;0,"Win",IF(U268&lt;0,"Loss","Scratch")))</f>
        <v/>
      </c>
      <c r="AB268" s="18" t="e">
        <f aca="false">IF(W268="",NA(),W268)</f>
        <v>#N/A</v>
      </c>
      <c r="AC268" s="19" t="e">
        <f aca="false">IF(W268="",NA(),Y268)</f>
        <v>#N/A</v>
      </c>
    </row>
    <row r="269" customFormat="false" ht="15" hidden="false" customHeight="false" outlineLevel="0" collapsed="false">
      <c r="A269" s="10"/>
      <c r="B269" s="10"/>
      <c r="C269" s="24"/>
      <c r="D269" s="24"/>
      <c r="E269" s="24"/>
      <c r="F269" s="24"/>
      <c r="G269" s="11"/>
      <c r="H269" s="12"/>
      <c r="I269" s="12"/>
      <c r="J269" s="12"/>
      <c r="K269" s="5"/>
      <c r="L269" s="5"/>
      <c r="M269" s="5"/>
      <c r="N269" s="24"/>
      <c r="O269" s="7"/>
      <c r="P269" s="13" t="str">
        <f aca="false">IF(C269="","",IF(ISNUMBER(SEARCH("JPY",C269)),100,10000))</f>
        <v/>
      </c>
      <c r="Q269" s="14" t="str">
        <f aca="false">IF(OR(C269="",H269="",J269=""),"",ROUND((J269-H269)*P269*IF(D269="Short",-1,1),1))</f>
        <v/>
      </c>
      <c r="R269" s="14" t="str">
        <f aca="false">IF(OR(C269="",H269="",I269=""),"",ROUND(ABS(H269-I269)*P269,1))</f>
        <v/>
      </c>
      <c r="S269" s="15" t="str">
        <f aca="false">IF(OR(R269="",G269="",K269=""),"",R269*K269*G269)</f>
        <v/>
      </c>
      <c r="T269" s="15" t="str">
        <f aca="false">IF(OR(Q269="",G269="",K269=""),"",Q269*K269*G269)</f>
        <v/>
      </c>
      <c r="U269" s="15" t="str">
        <f aca="false">IF(T269="","",T269+N(L269)-N(M269))</f>
        <v/>
      </c>
      <c r="V269" s="16" t="str">
        <f aca="false">IF(OR(U269="",N(S269)=0),"",U269/S269)</f>
        <v/>
      </c>
      <c r="W269" s="13" t="str">
        <f aca="false">IF(U269="","",COUNT($U$7:U269))</f>
        <v/>
      </c>
      <c r="X269" s="17" t="str">
        <f aca="false">IF(U269="","",DATE(YEAR(IF(B269="",A269,B269)),MONTH(IF(B269="",A269,B269)),1))</f>
        <v/>
      </c>
      <c r="Y269" s="15" t="str">
        <f aca="false">IF(U269="","",N($C$3)+SUM($U$7:U269))</f>
        <v/>
      </c>
      <c r="Z269" s="15" t="str">
        <f aca="false">IF(Y269="","",Y269-MAX(N($C$3),MAX($Y$7:Y269)))</f>
        <v/>
      </c>
      <c r="AA269" s="13" t="str">
        <f aca="false">IF(U269="","",IF(U269&gt;0,"Win",IF(U269&lt;0,"Loss","Scratch")))</f>
        <v/>
      </c>
      <c r="AB269" s="18" t="e">
        <f aca="false">IF(W269="",NA(),W269)</f>
        <v>#N/A</v>
      </c>
      <c r="AC269" s="19" t="e">
        <f aca="false">IF(W269="",NA(),Y269)</f>
        <v>#N/A</v>
      </c>
    </row>
    <row r="270" customFormat="false" ht="15" hidden="false" customHeight="false" outlineLevel="0" collapsed="false">
      <c r="A270" s="10"/>
      <c r="B270" s="10"/>
      <c r="C270" s="24"/>
      <c r="D270" s="24"/>
      <c r="E270" s="24"/>
      <c r="F270" s="24"/>
      <c r="G270" s="11"/>
      <c r="H270" s="12"/>
      <c r="I270" s="12"/>
      <c r="J270" s="12"/>
      <c r="K270" s="5"/>
      <c r="L270" s="5"/>
      <c r="M270" s="5"/>
      <c r="N270" s="24"/>
      <c r="O270" s="7"/>
      <c r="P270" s="13" t="str">
        <f aca="false">IF(C270="","",IF(ISNUMBER(SEARCH("JPY",C270)),100,10000))</f>
        <v/>
      </c>
      <c r="Q270" s="14" t="str">
        <f aca="false">IF(OR(C270="",H270="",J270=""),"",ROUND((J270-H270)*P270*IF(D270="Short",-1,1),1))</f>
        <v/>
      </c>
      <c r="R270" s="14" t="str">
        <f aca="false">IF(OR(C270="",H270="",I270=""),"",ROUND(ABS(H270-I270)*P270,1))</f>
        <v/>
      </c>
      <c r="S270" s="15" t="str">
        <f aca="false">IF(OR(R270="",G270="",K270=""),"",R270*K270*G270)</f>
        <v/>
      </c>
      <c r="T270" s="15" t="str">
        <f aca="false">IF(OR(Q270="",G270="",K270=""),"",Q270*K270*G270)</f>
        <v/>
      </c>
      <c r="U270" s="15" t="str">
        <f aca="false">IF(T270="","",T270+N(L270)-N(M270))</f>
        <v/>
      </c>
      <c r="V270" s="16" t="str">
        <f aca="false">IF(OR(U270="",N(S270)=0),"",U270/S270)</f>
        <v/>
      </c>
      <c r="W270" s="13" t="str">
        <f aca="false">IF(U270="","",COUNT($U$7:U270))</f>
        <v/>
      </c>
      <c r="X270" s="17" t="str">
        <f aca="false">IF(U270="","",DATE(YEAR(IF(B270="",A270,B270)),MONTH(IF(B270="",A270,B270)),1))</f>
        <v/>
      </c>
      <c r="Y270" s="15" t="str">
        <f aca="false">IF(U270="","",N($C$3)+SUM($U$7:U270))</f>
        <v/>
      </c>
      <c r="Z270" s="15" t="str">
        <f aca="false">IF(Y270="","",Y270-MAX(N($C$3),MAX($Y$7:Y270)))</f>
        <v/>
      </c>
      <c r="AA270" s="13" t="str">
        <f aca="false">IF(U270="","",IF(U270&gt;0,"Win",IF(U270&lt;0,"Loss","Scratch")))</f>
        <v/>
      </c>
      <c r="AB270" s="18" t="e">
        <f aca="false">IF(W270="",NA(),W270)</f>
        <v>#N/A</v>
      </c>
      <c r="AC270" s="19" t="e">
        <f aca="false">IF(W270="",NA(),Y270)</f>
        <v>#N/A</v>
      </c>
    </row>
    <row r="271" customFormat="false" ht="15" hidden="false" customHeight="false" outlineLevel="0" collapsed="false">
      <c r="A271" s="10"/>
      <c r="B271" s="10"/>
      <c r="C271" s="24"/>
      <c r="D271" s="24"/>
      <c r="E271" s="24"/>
      <c r="F271" s="24"/>
      <c r="G271" s="11"/>
      <c r="H271" s="12"/>
      <c r="I271" s="12"/>
      <c r="J271" s="12"/>
      <c r="K271" s="5"/>
      <c r="L271" s="5"/>
      <c r="M271" s="5"/>
      <c r="N271" s="24"/>
      <c r="O271" s="7"/>
      <c r="P271" s="13" t="str">
        <f aca="false">IF(C271="","",IF(ISNUMBER(SEARCH("JPY",C271)),100,10000))</f>
        <v/>
      </c>
      <c r="Q271" s="14" t="str">
        <f aca="false">IF(OR(C271="",H271="",J271=""),"",ROUND((J271-H271)*P271*IF(D271="Short",-1,1),1))</f>
        <v/>
      </c>
      <c r="R271" s="14" t="str">
        <f aca="false">IF(OR(C271="",H271="",I271=""),"",ROUND(ABS(H271-I271)*P271,1))</f>
        <v/>
      </c>
      <c r="S271" s="15" t="str">
        <f aca="false">IF(OR(R271="",G271="",K271=""),"",R271*K271*G271)</f>
        <v/>
      </c>
      <c r="T271" s="15" t="str">
        <f aca="false">IF(OR(Q271="",G271="",K271=""),"",Q271*K271*G271)</f>
        <v/>
      </c>
      <c r="U271" s="15" t="str">
        <f aca="false">IF(T271="","",T271+N(L271)-N(M271))</f>
        <v/>
      </c>
      <c r="V271" s="16" t="str">
        <f aca="false">IF(OR(U271="",N(S271)=0),"",U271/S271)</f>
        <v/>
      </c>
      <c r="W271" s="13" t="str">
        <f aca="false">IF(U271="","",COUNT($U$7:U271))</f>
        <v/>
      </c>
      <c r="X271" s="17" t="str">
        <f aca="false">IF(U271="","",DATE(YEAR(IF(B271="",A271,B271)),MONTH(IF(B271="",A271,B271)),1))</f>
        <v/>
      </c>
      <c r="Y271" s="15" t="str">
        <f aca="false">IF(U271="","",N($C$3)+SUM($U$7:U271))</f>
        <v/>
      </c>
      <c r="Z271" s="15" t="str">
        <f aca="false">IF(Y271="","",Y271-MAX(N($C$3),MAX($Y$7:Y271)))</f>
        <v/>
      </c>
      <c r="AA271" s="13" t="str">
        <f aca="false">IF(U271="","",IF(U271&gt;0,"Win",IF(U271&lt;0,"Loss","Scratch")))</f>
        <v/>
      </c>
      <c r="AB271" s="18" t="e">
        <f aca="false">IF(W271="",NA(),W271)</f>
        <v>#N/A</v>
      </c>
      <c r="AC271" s="19" t="e">
        <f aca="false">IF(W271="",NA(),Y271)</f>
        <v>#N/A</v>
      </c>
    </row>
    <row r="272" customFormat="false" ht="15" hidden="false" customHeight="false" outlineLevel="0" collapsed="false">
      <c r="A272" s="10"/>
      <c r="B272" s="10"/>
      <c r="C272" s="24"/>
      <c r="D272" s="24"/>
      <c r="E272" s="24"/>
      <c r="F272" s="24"/>
      <c r="G272" s="11"/>
      <c r="H272" s="12"/>
      <c r="I272" s="12"/>
      <c r="J272" s="12"/>
      <c r="K272" s="5"/>
      <c r="L272" s="5"/>
      <c r="M272" s="5"/>
      <c r="N272" s="24"/>
      <c r="O272" s="7"/>
      <c r="P272" s="13" t="str">
        <f aca="false">IF(C272="","",IF(ISNUMBER(SEARCH("JPY",C272)),100,10000))</f>
        <v/>
      </c>
      <c r="Q272" s="14" t="str">
        <f aca="false">IF(OR(C272="",H272="",J272=""),"",ROUND((J272-H272)*P272*IF(D272="Short",-1,1),1))</f>
        <v/>
      </c>
      <c r="R272" s="14" t="str">
        <f aca="false">IF(OR(C272="",H272="",I272=""),"",ROUND(ABS(H272-I272)*P272,1))</f>
        <v/>
      </c>
      <c r="S272" s="15" t="str">
        <f aca="false">IF(OR(R272="",G272="",K272=""),"",R272*K272*G272)</f>
        <v/>
      </c>
      <c r="T272" s="15" t="str">
        <f aca="false">IF(OR(Q272="",G272="",K272=""),"",Q272*K272*G272)</f>
        <v/>
      </c>
      <c r="U272" s="15" t="str">
        <f aca="false">IF(T272="","",T272+N(L272)-N(M272))</f>
        <v/>
      </c>
      <c r="V272" s="16" t="str">
        <f aca="false">IF(OR(U272="",N(S272)=0),"",U272/S272)</f>
        <v/>
      </c>
      <c r="W272" s="13" t="str">
        <f aca="false">IF(U272="","",COUNT($U$7:U272))</f>
        <v/>
      </c>
      <c r="X272" s="17" t="str">
        <f aca="false">IF(U272="","",DATE(YEAR(IF(B272="",A272,B272)),MONTH(IF(B272="",A272,B272)),1))</f>
        <v/>
      </c>
      <c r="Y272" s="15" t="str">
        <f aca="false">IF(U272="","",N($C$3)+SUM($U$7:U272))</f>
        <v/>
      </c>
      <c r="Z272" s="15" t="str">
        <f aca="false">IF(Y272="","",Y272-MAX(N($C$3),MAX($Y$7:Y272)))</f>
        <v/>
      </c>
      <c r="AA272" s="13" t="str">
        <f aca="false">IF(U272="","",IF(U272&gt;0,"Win",IF(U272&lt;0,"Loss","Scratch")))</f>
        <v/>
      </c>
      <c r="AB272" s="18" t="e">
        <f aca="false">IF(W272="",NA(),W272)</f>
        <v>#N/A</v>
      </c>
      <c r="AC272" s="19" t="e">
        <f aca="false">IF(W272="",NA(),Y272)</f>
        <v>#N/A</v>
      </c>
    </row>
    <row r="273" customFormat="false" ht="15" hidden="false" customHeight="false" outlineLevel="0" collapsed="false">
      <c r="A273" s="10"/>
      <c r="B273" s="10"/>
      <c r="C273" s="24"/>
      <c r="D273" s="24"/>
      <c r="E273" s="24"/>
      <c r="F273" s="24"/>
      <c r="G273" s="11"/>
      <c r="H273" s="12"/>
      <c r="I273" s="12"/>
      <c r="J273" s="12"/>
      <c r="K273" s="5"/>
      <c r="L273" s="5"/>
      <c r="M273" s="5"/>
      <c r="N273" s="24"/>
      <c r="O273" s="7"/>
      <c r="P273" s="13" t="str">
        <f aca="false">IF(C273="","",IF(ISNUMBER(SEARCH("JPY",C273)),100,10000))</f>
        <v/>
      </c>
      <c r="Q273" s="14" t="str">
        <f aca="false">IF(OR(C273="",H273="",J273=""),"",ROUND((J273-H273)*P273*IF(D273="Short",-1,1),1))</f>
        <v/>
      </c>
      <c r="R273" s="14" t="str">
        <f aca="false">IF(OR(C273="",H273="",I273=""),"",ROUND(ABS(H273-I273)*P273,1))</f>
        <v/>
      </c>
      <c r="S273" s="15" t="str">
        <f aca="false">IF(OR(R273="",G273="",K273=""),"",R273*K273*G273)</f>
        <v/>
      </c>
      <c r="T273" s="15" t="str">
        <f aca="false">IF(OR(Q273="",G273="",K273=""),"",Q273*K273*G273)</f>
        <v/>
      </c>
      <c r="U273" s="15" t="str">
        <f aca="false">IF(T273="","",T273+N(L273)-N(M273))</f>
        <v/>
      </c>
      <c r="V273" s="16" t="str">
        <f aca="false">IF(OR(U273="",N(S273)=0),"",U273/S273)</f>
        <v/>
      </c>
      <c r="W273" s="13" t="str">
        <f aca="false">IF(U273="","",COUNT($U$7:U273))</f>
        <v/>
      </c>
      <c r="X273" s="17" t="str">
        <f aca="false">IF(U273="","",DATE(YEAR(IF(B273="",A273,B273)),MONTH(IF(B273="",A273,B273)),1))</f>
        <v/>
      </c>
      <c r="Y273" s="15" t="str">
        <f aca="false">IF(U273="","",N($C$3)+SUM($U$7:U273))</f>
        <v/>
      </c>
      <c r="Z273" s="15" t="str">
        <f aca="false">IF(Y273="","",Y273-MAX(N($C$3),MAX($Y$7:Y273)))</f>
        <v/>
      </c>
      <c r="AA273" s="13" t="str">
        <f aca="false">IF(U273="","",IF(U273&gt;0,"Win",IF(U273&lt;0,"Loss","Scratch")))</f>
        <v/>
      </c>
      <c r="AB273" s="18" t="e">
        <f aca="false">IF(W273="",NA(),W273)</f>
        <v>#N/A</v>
      </c>
      <c r="AC273" s="19" t="e">
        <f aca="false">IF(W273="",NA(),Y273)</f>
        <v>#N/A</v>
      </c>
    </row>
    <row r="274" customFormat="false" ht="15" hidden="false" customHeight="false" outlineLevel="0" collapsed="false">
      <c r="A274" s="10"/>
      <c r="B274" s="10"/>
      <c r="C274" s="24"/>
      <c r="D274" s="24"/>
      <c r="E274" s="24"/>
      <c r="F274" s="24"/>
      <c r="G274" s="11"/>
      <c r="H274" s="12"/>
      <c r="I274" s="12"/>
      <c r="J274" s="12"/>
      <c r="K274" s="5"/>
      <c r="L274" s="5"/>
      <c r="M274" s="5"/>
      <c r="N274" s="24"/>
      <c r="O274" s="7"/>
      <c r="P274" s="13" t="str">
        <f aca="false">IF(C274="","",IF(ISNUMBER(SEARCH("JPY",C274)),100,10000))</f>
        <v/>
      </c>
      <c r="Q274" s="14" t="str">
        <f aca="false">IF(OR(C274="",H274="",J274=""),"",ROUND((J274-H274)*P274*IF(D274="Short",-1,1),1))</f>
        <v/>
      </c>
      <c r="R274" s="14" t="str">
        <f aca="false">IF(OR(C274="",H274="",I274=""),"",ROUND(ABS(H274-I274)*P274,1))</f>
        <v/>
      </c>
      <c r="S274" s="15" t="str">
        <f aca="false">IF(OR(R274="",G274="",K274=""),"",R274*K274*G274)</f>
        <v/>
      </c>
      <c r="T274" s="15" t="str">
        <f aca="false">IF(OR(Q274="",G274="",K274=""),"",Q274*K274*G274)</f>
        <v/>
      </c>
      <c r="U274" s="15" t="str">
        <f aca="false">IF(T274="","",T274+N(L274)-N(M274))</f>
        <v/>
      </c>
      <c r="V274" s="16" t="str">
        <f aca="false">IF(OR(U274="",N(S274)=0),"",U274/S274)</f>
        <v/>
      </c>
      <c r="W274" s="13" t="str">
        <f aca="false">IF(U274="","",COUNT($U$7:U274))</f>
        <v/>
      </c>
      <c r="X274" s="17" t="str">
        <f aca="false">IF(U274="","",DATE(YEAR(IF(B274="",A274,B274)),MONTH(IF(B274="",A274,B274)),1))</f>
        <v/>
      </c>
      <c r="Y274" s="15" t="str">
        <f aca="false">IF(U274="","",N($C$3)+SUM($U$7:U274))</f>
        <v/>
      </c>
      <c r="Z274" s="15" t="str">
        <f aca="false">IF(Y274="","",Y274-MAX(N($C$3),MAX($Y$7:Y274)))</f>
        <v/>
      </c>
      <c r="AA274" s="13" t="str">
        <f aca="false">IF(U274="","",IF(U274&gt;0,"Win",IF(U274&lt;0,"Loss","Scratch")))</f>
        <v/>
      </c>
      <c r="AB274" s="18" t="e">
        <f aca="false">IF(W274="",NA(),W274)</f>
        <v>#N/A</v>
      </c>
      <c r="AC274" s="19" t="e">
        <f aca="false">IF(W274="",NA(),Y274)</f>
        <v>#N/A</v>
      </c>
    </row>
    <row r="275" customFormat="false" ht="15" hidden="false" customHeight="false" outlineLevel="0" collapsed="false">
      <c r="A275" s="10"/>
      <c r="B275" s="10"/>
      <c r="C275" s="24"/>
      <c r="D275" s="24"/>
      <c r="E275" s="24"/>
      <c r="F275" s="24"/>
      <c r="G275" s="11"/>
      <c r="H275" s="12"/>
      <c r="I275" s="12"/>
      <c r="J275" s="12"/>
      <c r="K275" s="5"/>
      <c r="L275" s="5"/>
      <c r="M275" s="5"/>
      <c r="N275" s="24"/>
      <c r="O275" s="7"/>
      <c r="P275" s="13" t="str">
        <f aca="false">IF(C275="","",IF(ISNUMBER(SEARCH("JPY",C275)),100,10000))</f>
        <v/>
      </c>
      <c r="Q275" s="14" t="str">
        <f aca="false">IF(OR(C275="",H275="",J275=""),"",ROUND((J275-H275)*P275*IF(D275="Short",-1,1),1))</f>
        <v/>
      </c>
      <c r="R275" s="14" t="str">
        <f aca="false">IF(OR(C275="",H275="",I275=""),"",ROUND(ABS(H275-I275)*P275,1))</f>
        <v/>
      </c>
      <c r="S275" s="15" t="str">
        <f aca="false">IF(OR(R275="",G275="",K275=""),"",R275*K275*G275)</f>
        <v/>
      </c>
      <c r="T275" s="15" t="str">
        <f aca="false">IF(OR(Q275="",G275="",K275=""),"",Q275*K275*G275)</f>
        <v/>
      </c>
      <c r="U275" s="15" t="str">
        <f aca="false">IF(T275="","",T275+N(L275)-N(M275))</f>
        <v/>
      </c>
      <c r="V275" s="16" t="str">
        <f aca="false">IF(OR(U275="",N(S275)=0),"",U275/S275)</f>
        <v/>
      </c>
      <c r="W275" s="13" t="str">
        <f aca="false">IF(U275="","",COUNT($U$7:U275))</f>
        <v/>
      </c>
      <c r="X275" s="17" t="str">
        <f aca="false">IF(U275="","",DATE(YEAR(IF(B275="",A275,B275)),MONTH(IF(B275="",A275,B275)),1))</f>
        <v/>
      </c>
      <c r="Y275" s="15" t="str">
        <f aca="false">IF(U275="","",N($C$3)+SUM($U$7:U275))</f>
        <v/>
      </c>
      <c r="Z275" s="15" t="str">
        <f aca="false">IF(Y275="","",Y275-MAX(N($C$3),MAX($Y$7:Y275)))</f>
        <v/>
      </c>
      <c r="AA275" s="13" t="str">
        <f aca="false">IF(U275="","",IF(U275&gt;0,"Win",IF(U275&lt;0,"Loss","Scratch")))</f>
        <v/>
      </c>
      <c r="AB275" s="18" t="e">
        <f aca="false">IF(W275="",NA(),W275)</f>
        <v>#N/A</v>
      </c>
      <c r="AC275" s="19" t="e">
        <f aca="false">IF(W275="",NA(),Y275)</f>
        <v>#N/A</v>
      </c>
    </row>
    <row r="276" customFormat="false" ht="15" hidden="false" customHeight="false" outlineLevel="0" collapsed="false">
      <c r="A276" s="10"/>
      <c r="B276" s="10"/>
      <c r="C276" s="24"/>
      <c r="D276" s="24"/>
      <c r="E276" s="24"/>
      <c r="F276" s="24"/>
      <c r="G276" s="11"/>
      <c r="H276" s="12"/>
      <c r="I276" s="12"/>
      <c r="J276" s="12"/>
      <c r="K276" s="5"/>
      <c r="L276" s="5"/>
      <c r="M276" s="5"/>
      <c r="N276" s="24"/>
      <c r="O276" s="7"/>
      <c r="P276" s="13" t="str">
        <f aca="false">IF(C276="","",IF(ISNUMBER(SEARCH("JPY",C276)),100,10000))</f>
        <v/>
      </c>
      <c r="Q276" s="14" t="str">
        <f aca="false">IF(OR(C276="",H276="",J276=""),"",ROUND((J276-H276)*P276*IF(D276="Short",-1,1),1))</f>
        <v/>
      </c>
      <c r="R276" s="14" t="str">
        <f aca="false">IF(OR(C276="",H276="",I276=""),"",ROUND(ABS(H276-I276)*P276,1))</f>
        <v/>
      </c>
      <c r="S276" s="15" t="str">
        <f aca="false">IF(OR(R276="",G276="",K276=""),"",R276*K276*G276)</f>
        <v/>
      </c>
      <c r="T276" s="15" t="str">
        <f aca="false">IF(OR(Q276="",G276="",K276=""),"",Q276*K276*G276)</f>
        <v/>
      </c>
      <c r="U276" s="15" t="str">
        <f aca="false">IF(T276="","",T276+N(L276)-N(M276))</f>
        <v/>
      </c>
      <c r="V276" s="16" t="str">
        <f aca="false">IF(OR(U276="",N(S276)=0),"",U276/S276)</f>
        <v/>
      </c>
      <c r="W276" s="13" t="str">
        <f aca="false">IF(U276="","",COUNT($U$7:U276))</f>
        <v/>
      </c>
      <c r="X276" s="17" t="str">
        <f aca="false">IF(U276="","",DATE(YEAR(IF(B276="",A276,B276)),MONTH(IF(B276="",A276,B276)),1))</f>
        <v/>
      </c>
      <c r="Y276" s="15" t="str">
        <f aca="false">IF(U276="","",N($C$3)+SUM($U$7:U276))</f>
        <v/>
      </c>
      <c r="Z276" s="15" t="str">
        <f aca="false">IF(Y276="","",Y276-MAX(N($C$3),MAX($Y$7:Y276)))</f>
        <v/>
      </c>
      <c r="AA276" s="13" t="str">
        <f aca="false">IF(U276="","",IF(U276&gt;0,"Win",IF(U276&lt;0,"Loss","Scratch")))</f>
        <v/>
      </c>
      <c r="AB276" s="18" t="e">
        <f aca="false">IF(W276="",NA(),W276)</f>
        <v>#N/A</v>
      </c>
      <c r="AC276" s="19" t="e">
        <f aca="false">IF(W276="",NA(),Y276)</f>
        <v>#N/A</v>
      </c>
    </row>
    <row r="277" customFormat="false" ht="15" hidden="false" customHeight="false" outlineLevel="0" collapsed="false">
      <c r="A277" s="10"/>
      <c r="B277" s="10"/>
      <c r="C277" s="24"/>
      <c r="D277" s="24"/>
      <c r="E277" s="24"/>
      <c r="F277" s="24"/>
      <c r="G277" s="11"/>
      <c r="H277" s="12"/>
      <c r="I277" s="12"/>
      <c r="J277" s="12"/>
      <c r="K277" s="5"/>
      <c r="L277" s="5"/>
      <c r="M277" s="5"/>
      <c r="N277" s="24"/>
      <c r="O277" s="7"/>
      <c r="P277" s="13" t="str">
        <f aca="false">IF(C277="","",IF(ISNUMBER(SEARCH("JPY",C277)),100,10000))</f>
        <v/>
      </c>
      <c r="Q277" s="14" t="str">
        <f aca="false">IF(OR(C277="",H277="",J277=""),"",ROUND((J277-H277)*P277*IF(D277="Short",-1,1),1))</f>
        <v/>
      </c>
      <c r="R277" s="14" t="str">
        <f aca="false">IF(OR(C277="",H277="",I277=""),"",ROUND(ABS(H277-I277)*P277,1))</f>
        <v/>
      </c>
      <c r="S277" s="15" t="str">
        <f aca="false">IF(OR(R277="",G277="",K277=""),"",R277*K277*G277)</f>
        <v/>
      </c>
      <c r="T277" s="15" t="str">
        <f aca="false">IF(OR(Q277="",G277="",K277=""),"",Q277*K277*G277)</f>
        <v/>
      </c>
      <c r="U277" s="15" t="str">
        <f aca="false">IF(T277="","",T277+N(L277)-N(M277))</f>
        <v/>
      </c>
      <c r="V277" s="16" t="str">
        <f aca="false">IF(OR(U277="",N(S277)=0),"",U277/S277)</f>
        <v/>
      </c>
      <c r="W277" s="13" t="str">
        <f aca="false">IF(U277="","",COUNT($U$7:U277))</f>
        <v/>
      </c>
      <c r="X277" s="17" t="str">
        <f aca="false">IF(U277="","",DATE(YEAR(IF(B277="",A277,B277)),MONTH(IF(B277="",A277,B277)),1))</f>
        <v/>
      </c>
      <c r="Y277" s="15" t="str">
        <f aca="false">IF(U277="","",N($C$3)+SUM($U$7:U277))</f>
        <v/>
      </c>
      <c r="Z277" s="15" t="str">
        <f aca="false">IF(Y277="","",Y277-MAX(N($C$3),MAX($Y$7:Y277)))</f>
        <v/>
      </c>
      <c r="AA277" s="13" t="str">
        <f aca="false">IF(U277="","",IF(U277&gt;0,"Win",IF(U277&lt;0,"Loss","Scratch")))</f>
        <v/>
      </c>
      <c r="AB277" s="18" t="e">
        <f aca="false">IF(W277="",NA(),W277)</f>
        <v>#N/A</v>
      </c>
      <c r="AC277" s="19" t="e">
        <f aca="false">IF(W277="",NA(),Y277)</f>
        <v>#N/A</v>
      </c>
    </row>
    <row r="278" customFormat="false" ht="15" hidden="false" customHeight="false" outlineLevel="0" collapsed="false">
      <c r="A278" s="10"/>
      <c r="B278" s="10"/>
      <c r="C278" s="24"/>
      <c r="D278" s="24"/>
      <c r="E278" s="24"/>
      <c r="F278" s="24"/>
      <c r="G278" s="11"/>
      <c r="H278" s="12"/>
      <c r="I278" s="12"/>
      <c r="J278" s="12"/>
      <c r="K278" s="5"/>
      <c r="L278" s="5"/>
      <c r="M278" s="5"/>
      <c r="N278" s="24"/>
      <c r="O278" s="7"/>
      <c r="P278" s="13" t="str">
        <f aca="false">IF(C278="","",IF(ISNUMBER(SEARCH("JPY",C278)),100,10000))</f>
        <v/>
      </c>
      <c r="Q278" s="14" t="str">
        <f aca="false">IF(OR(C278="",H278="",J278=""),"",ROUND((J278-H278)*P278*IF(D278="Short",-1,1),1))</f>
        <v/>
      </c>
      <c r="R278" s="14" t="str">
        <f aca="false">IF(OR(C278="",H278="",I278=""),"",ROUND(ABS(H278-I278)*P278,1))</f>
        <v/>
      </c>
      <c r="S278" s="15" t="str">
        <f aca="false">IF(OR(R278="",G278="",K278=""),"",R278*K278*G278)</f>
        <v/>
      </c>
      <c r="T278" s="15" t="str">
        <f aca="false">IF(OR(Q278="",G278="",K278=""),"",Q278*K278*G278)</f>
        <v/>
      </c>
      <c r="U278" s="15" t="str">
        <f aca="false">IF(T278="","",T278+N(L278)-N(M278))</f>
        <v/>
      </c>
      <c r="V278" s="16" t="str">
        <f aca="false">IF(OR(U278="",N(S278)=0),"",U278/S278)</f>
        <v/>
      </c>
      <c r="W278" s="13" t="str">
        <f aca="false">IF(U278="","",COUNT($U$7:U278))</f>
        <v/>
      </c>
      <c r="X278" s="17" t="str">
        <f aca="false">IF(U278="","",DATE(YEAR(IF(B278="",A278,B278)),MONTH(IF(B278="",A278,B278)),1))</f>
        <v/>
      </c>
      <c r="Y278" s="15" t="str">
        <f aca="false">IF(U278="","",N($C$3)+SUM($U$7:U278))</f>
        <v/>
      </c>
      <c r="Z278" s="15" t="str">
        <f aca="false">IF(Y278="","",Y278-MAX(N($C$3),MAX($Y$7:Y278)))</f>
        <v/>
      </c>
      <c r="AA278" s="13" t="str">
        <f aca="false">IF(U278="","",IF(U278&gt;0,"Win",IF(U278&lt;0,"Loss","Scratch")))</f>
        <v/>
      </c>
      <c r="AB278" s="18" t="e">
        <f aca="false">IF(W278="",NA(),W278)</f>
        <v>#N/A</v>
      </c>
      <c r="AC278" s="19" t="e">
        <f aca="false">IF(W278="",NA(),Y278)</f>
        <v>#N/A</v>
      </c>
    </row>
    <row r="279" customFormat="false" ht="15" hidden="false" customHeight="false" outlineLevel="0" collapsed="false">
      <c r="A279" s="10"/>
      <c r="B279" s="10"/>
      <c r="C279" s="24"/>
      <c r="D279" s="24"/>
      <c r="E279" s="24"/>
      <c r="F279" s="24"/>
      <c r="G279" s="11"/>
      <c r="H279" s="12"/>
      <c r="I279" s="12"/>
      <c r="J279" s="12"/>
      <c r="K279" s="5"/>
      <c r="L279" s="5"/>
      <c r="M279" s="5"/>
      <c r="N279" s="24"/>
      <c r="O279" s="7"/>
      <c r="P279" s="13" t="str">
        <f aca="false">IF(C279="","",IF(ISNUMBER(SEARCH("JPY",C279)),100,10000))</f>
        <v/>
      </c>
      <c r="Q279" s="14" t="str">
        <f aca="false">IF(OR(C279="",H279="",J279=""),"",ROUND((J279-H279)*P279*IF(D279="Short",-1,1),1))</f>
        <v/>
      </c>
      <c r="R279" s="14" t="str">
        <f aca="false">IF(OR(C279="",H279="",I279=""),"",ROUND(ABS(H279-I279)*P279,1))</f>
        <v/>
      </c>
      <c r="S279" s="15" t="str">
        <f aca="false">IF(OR(R279="",G279="",K279=""),"",R279*K279*G279)</f>
        <v/>
      </c>
      <c r="T279" s="15" t="str">
        <f aca="false">IF(OR(Q279="",G279="",K279=""),"",Q279*K279*G279)</f>
        <v/>
      </c>
      <c r="U279" s="15" t="str">
        <f aca="false">IF(T279="","",T279+N(L279)-N(M279))</f>
        <v/>
      </c>
      <c r="V279" s="16" t="str">
        <f aca="false">IF(OR(U279="",N(S279)=0),"",U279/S279)</f>
        <v/>
      </c>
      <c r="W279" s="13" t="str">
        <f aca="false">IF(U279="","",COUNT($U$7:U279))</f>
        <v/>
      </c>
      <c r="X279" s="17" t="str">
        <f aca="false">IF(U279="","",DATE(YEAR(IF(B279="",A279,B279)),MONTH(IF(B279="",A279,B279)),1))</f>
        <v/>
      </c>
      <c r="Y279" s="15" t="str">
        <f aca="false">IF(U279="","",N($C$3)+SUM($U$7:U279))</f>
        <v/>
      </c>
      <c r="Z279" s="15" t="str">
        <f aca="false">IF(Y279="","",Y279-MAX(N($C$3),MAX($Y$7:Y279)))</f>
        <v/>
      </c>
      <c r="AA279" s="13" t="str">
        <f aca="false">IF(U279="","",IF(U279&gt;0,"Win",IF(U279&lt;0,"Loss","Scratch")))</f>
        <v/>
      </c>
      <c r="AB279" s="18" t="e">
        <f aca="false">IF(W279="",NA(),W279)</f>
        <v>#N/A</v>
      </c>
      <c r="AC279" s="19" t="e">
        <f aca="false">IF(W279="",NA(),Y279)</f>
        <v>#N/A</v>
      </c>
    </row>
    <row r="280" customFormat="false" ht="15" hidden="false" customHeight="false" outlineLevel="0" collapsed="false">
      <c r="A280" s="10"/>
      <c r="B280" s="10"/>
      <c r="C280" s="24"/>
      <c r="D280" s="24"/>
      <c r="E280" s="24"/>
      <c r="F280" s="24"/>
      <c r="G280" s="11"/>
      <c r="H280" s="12"/>
      <c r="I280" s="12"/>
      <c r="J280" s="12"/>
      <c r="K280" s="5"/>
      <c r="L280" s="5"/>
      <c r="M280" s="5"/>
      <c r="N280" s="24"/>
      <c r="O280" s="7"/>
      <c r="P280" s="13" t="str">
        <f aca="false">IF(C280="","",IF(ISNUMBER(SEARCH("JPY",C280)),100,10000))</f>
        <v/>
      </c>
      <c r="Q280" s="14" t="str">
        <f aca="false">IF(OR(C280="",H280="",J280=""),"",ROUND((J280-H280)*P280*IF(D280="Short",-1,1),1))</f>
        <v/>
      </c>
      <c r="R280" s="14" t="str">
        <f aca="false">IF(OR(C280="",H280="",I280=""),"",ROUND(ABS(H280-I280)*P280,1))</f>
        <v/>
      </c>
      <c r="S280" s="15" t="str">
        <f aca="false">IF(OR(R280="",G280="",K280=""),"",R280*K280*G280)</f>
        <v/>
      </c>
      <c r="T280" s="15" t="str">
        <f aca="false">IF(OR(Q280="",G280="",K280=""),"",Q280*K280*G280)</f>
        <v/>
      </c>
      <c r="U280" s="15" t="str">
        <f aca="false">IF(T280="","",T280+N(L280)-N(M280))</f>
        <v/>
      </c>
      <c r="V280" s="16" t="str">
        <f aca="false">IF(OR(U280="",N(S280)=0),"",U280/S280)</f>
        <v/>
      </c>
      <c r="W280" s="13" t="str">
        <f aca="false">IF(U280="","",COUNT($U$7:U280))</f>
        <v/>
      </c>
      <c r="X280" s="17" t="str">
        <f aca="false">IF(U280="","",DATE(YEAR(IF(B280="",A280,B280)),MONTH(IF(B280="",A280,B280)),1))</f>
        <v/>
      </c>
      <c r="Y280" s="15" t="str">
        <f aca="false">IF(U280="","",N($C$3)+SUM($U$7:U280))</f>
        <v/>
      </c>
      <c r="Z280" s="15" t="str">
        <f aca="false">IF(Y280="","",Y280-MAX(N($C$3),MAX($Y$7:Y280)))</f>
        <v/>
      </c>
      <c r="AA280" s="13" t="str">
        <f aca="false">IF(U280="","",IF(U280&gt;0,"Win",IF(U280&lt;0,"Loss","Scratch")))</f>
        <v/>
      </c>
      <c r="AB280" s="18" t="e">
        <f aca="false">IF(W280="",NA(),W280)</f>
        <v>#N/A</v>
      </c>
      <c r="AC280" s="19" t="e">
        <f aca="false">IF(W280="",NA(),Y280)</f>
        <v>#N/A</v>
      </c>
    </row>
    <row r="281" customFormat="false" ht="15" hidden="false" customHeight="false" outlineLevel="0" collapsed="false">
      <c r="A281" s="10"/>
      <c r="B281" s="10"/>
      <c r="C281" s="24"/>
      <c r="D281" s="24"/>
      <c r="E281" s="24"/>
      <c r="F281" s="24"/>
      <c r="G281" s="11"/>
      <c r="H281" s="12"/>
      <c r="I281" s="12"/>
      <c r="J281" s="12"/>
      <c r="K281" s="5"/>
      <c r="L281" s="5"/>
      <c r="M281" s="5"/>
      <c r="N281" s="24"/>
      <c r="O281" s="7"/>
      <c r="P281" s="13" t="str">
        <f aca="false">IF(C281="","",IF(ISNUMBER(SEARCH("JPY",C281)),100,10000))</f>
        <v/>
      </c>
      <c r="Q281" s="14" t="str">
        <f aca="false">IF(OR(C281="",H281="",J281=""),"",ROUND((J281-H281)*P281*IF(D281="Short",-1,1),1))</f>
        <v/>
      </c>
      <c r="R281" s="14" t="str">
        <f aca="false">IF(OR(C281="",H281="",I281=""),"",ROUND(ABS(H281-I281)*P281,1))</f>
        <v/>
      </c>
      <c r="S281" s="15" t="str">
        <f aca="false">IF(OR(R281="",G281="",K281=""),"",R281*K281*G281)</f>
        <v/>
      </c>
      <c r="T281" s="15" t="str">
        <f aca="false">IF(OR(Q281="",G281="",K281=""),"",Q281*K281*G281)</f>
        <v/>
      </c>
      <c r="U281" s="15" t="str">
        <f aca="false">IF(T281="","",T281+N(L281)-N(M281))</f>
        <v/>
      </c>
      <c r="V281" s="16" t="str">
        <f aca="false">IF(OR(U281="",N(S281)=0),"",U281/S281)</f>
        <v/>
      </c>
      <c r="W281" s="13" t="str">
        <f aca="false">IF(U281="","",COUNT($U$7:U281))</f>
        <v/>
      </c>
      <c r="X281" s="17" t="str">
        <f aca="false">IF(U281="","",DATE(YEAR(IF(B281="",A281,B281)),MONTH(IF(B281="",A281,B281)),1))</f>
        <v/>
      </c>
      <c r="Y281" s="15" t="str">
        <f aca="false">IF(U281="","",N($C$3)+SUM($U$7:U281))</f>
        <v/>
      </c>
      <c r="Z281" s="15" t="str">
        <f aca="false">IF(Y281="","",Y281-MAX(N($C$3),MAX($Y$7:Y281)))</f>
        <v/>
      </c>
      <c r="AA281" s="13" t="str">
        <f aca="false">IF(U281="","",IF(U281&gt;0,"Win",IF(U281&lt;0,"Loss","Scratch")))</f>
        <v/>
      </c>
      <c r="AB281" s="18" t="e">
        <f aca="false">IF(W281="",NA(),W281)</f>
        <v>#N/A</v>
      </c>
      <c r="AC281" s="19" t="e">
        <f aca="false">IF(W281="",NA(),Y281)</f>
        <v>#N/A</v>
      </c>
    </row>
    <row r="282" customFormat="false" ht="15" hidden="false" customHeight="false" outlineLevel="0" collapsed="false">
      <c r="A282" s="10"/>
      <c r="B282" s="10"/>
      <c r="C282" s="24"/>
      <c r="D282" s="24"/>
      <c r="E282" s="24"/>
      <c r="F282" s="24"/>
      <c r="G282" s="11"/>
      <c r="H282" s="12"/>
      <c r="I282" s="12"/>
      <c r="J282" s="12"/>
      <c r="K282" s="5"/>
      <c r="L282" s="5"/>
      <c r="M282" s="5"/>
      <c r="N282" s="24"/>
      <c r="O282" s="7"/>
      <c r="P282" s="13" t="str">
        <f aca="false">IF(C282="","",IF(ISNUMBER(SEARCH("JPY",C282)),100,10000))</f>
        <v/>
      </c>
      <c r="Q282" s="14" t="str">
        <f aca="false">IF(OR(C282="",H282="",J282=""),"",ROUND((J282-H282)*P282*IF(D282="Short",-1,1),1))</f>
        <v/>
      </c>
      <c r="R282" s="14" t="str">
        <f aca="false">IF(OR(C282="",H282="",I282=""),"",ROUND(ABS(H282-I282)*P282,1))</f>
        <v/>
      </c>
      <c r="S282" s="15" t="str">
        <f aca="false">IF(OR(R282="",G282="",K282=""),"",R282*K282*G282)</f>
        <v/>
      </c>
      <c r="T282" s="15" t="str">
        <f aca="false">IF(OR(Q282="",G282="",K282=""),"",Q282*K282*G282)</f>
        <v/>
      </c>
      <c r="U282" s="15" t="str">
        <f aca="false">IF(T282="","",T282+N(L282)-N(M282))</f>
        <v/>
      </c>
      <c r="V282" s="16" t="str">
        <f aca="false">IF(OR(U282="",N(S282)=0),"",U282/S282)</f>
        <v/>
      </c>
      <c r="W282" s="13" t="str">
        <f aca="false">IF(U282="","",COUNT($U$7:U282))</f>
        <v/>
      </c>
      <c r="X282" s="17" t="str">
        <f aca="false">IF(U282="","",DATE(YEAR(IF(B282="",A282,B282)),MONTH(IF(B282="",A282,B282)),1))</f>
        <v/>
      </c>
      <c r="Y282" s="15" t="str">
        <f aca="false">IF(U282="","",N($C$3)+SUM($U$7:U282))</f>
        <v/>
      </c>
      <c r="Z282" s="15" t="str">
        <f aca="false">IF(Y282="","",Y282-MAX(N($C$3),MAX($Y$7:Y282)))</f>
        <v/>
      </c>
      <c r="AA282" s="13" t="str">
        <f aca="false">IF(U282="","",IF(U282&gt;0,"Win",IF(U282&lt;0,"Loss","Scratch")))</f>
        <v/>
      </c>
      <c r="AB282" s="18" t="e">
        <f aca="false">IF(W282="",NA(),W282)</f>
        <v>#N/A</v>
      </c>
      <c r="AC282" s="19" t="e">
        <f aca="false">IF(W282="",NA(),Y282)</f>
        <v>#N/A</v>
      </c>
    </row>
    <row r="283" customFormat="false" ht="15" hidden="false" customHeight="false" outlineLevel="0" collapsed="false">
      <c r="A283" s="10"/>
      <c r="B283" s="10"/>
      <c r="C283" s="24"/>
      <c r="D283" s="24"/>
      <c r="E283" s="24"/>
      <c r="F283" s="24"/>
      <c r="G283" s="11"/>
      <c r="H283" s="12"/>
      <c r="I283" s="12"/>
      <c r="J283" s="12"/>
      <c r="K283" s="5"/>
      <c r="L283" s="5"/>
      <c r="M283" s="5"/>
      <c r="N283" s="24"/>
      <c r="O283" s="7"/>
      <c r="P283" s="13" t="str">
        <f aca="false">IF(C283="","",IF(ISNUMBER(SEARCH("JPY",C283)),100,10000))</f>
        <v/>
      </c>
      <c r="Q283" s="14" t="str">
        <f aca="false">IF(OR(C283="",H283="",J283=""),"",ROUND((J283-H283)*P283*IF(D283="Short",-1,1),1))</f>
        <v/>
      </c>
      <c r="R283" s="14" t="str">
        <f aca="false">IF(OR(C283="",H283="",I283=""),"",ROUND(ABS(H283-I283)*P283,1))</f>
        <v/>
      </c>
      <c r="S283" s="15" t="str">
        <f aca="false">IF(OR(R283="",G283="",K283=""),"",R283*K283*G283)</f>
        <v/>
      </c>
      <c r="T283" s="15" t="str">
        <f aca="false">IF(OR(Q283="",G283="",K283=""),"",Q283*K283*G283)</f>
        <v/>
      </c>
      <c r="U283" s="15" t="str">
        <f aca="false">IF(T283="","",T283+N(L283)-N(M283))</f>
        <v/>
      </c>
      <c r="V283" s="16" t="str">
        <f aca="false">IF(OR(U283="",N(S283)=0),"",U283/S283)</f>
        <v/>
      </c>
      <c r="W283" s="13" t="str">
        <f aca="false">IF(U283="","",COUNT($U$7:U283))</f>
        <v/>
      </c>
      <c r="X283" s="17" t="str">
        <f aca="false">IF(U283="","",DATE(YEAR(IF(B283="",A283,B283)),MONTH(IF(B283="",A283,B283)),1))</f>
        <v/>
      </c>
      <c r="Y283" s="15" t="str">
        <f aca="false">IF(U283="","",N($C$3)+SUM($U$7:U283))</f>
        <v/>
      </c>
      <c r="Z283" s="15" t="str">
        <f aca="false">IF(Y283="","",Y283-MAX(N($C$3),MAX($Y$7:Y283)))</f>
        <v/>
      </c>
      <c r="AA283" s="13" t="str">
        <f aca="false">IF(U283="","",IF(U283&gt;0,"Win",IF(U283&lt;0,"Loss","Scratch")))</f>
        <v/>
      </c>
      <c r="AB283" s="18" t="e">
        <f aca="false">IF(W283="",NA(),W283)</f>
        <v>#N/A</v>
      </c>
      <c r="AC283" s="19" t="e">
        <f aca="false">IF(W283="",NA(),Y283)</f>
        <v>#N/A</v>
      </c>
    </row>
    <row r="284" customFormat="false" ht="15" hidden="false" customHeight="false" outlineLevel="0" collapsed="false">
      <c r="A284" s="10"/>
      <c r="B284" s="10"/>
      <c r="C284" s="24"/>
      <c r="D284" s="24"/>
      <c r="E284" s="24"/>
      <c r="F284" s="24"/>
      <c r="G284" s="11"/>
      <c r="H284" s="12"/>
      <c r="I284" s="12"/>
      <c r="J284" s="12"/>
      <c r="K284" s="5"/>
      <c r="L284" s="5"/>
      <c r="M284" s="5"/>
      <c r="N284" s="24"/>
      <c r="O284" s="7"/>
      <c r="P284" s="13" t="str">
        <f aca="false">IF(C284="","",IF(ISNUMBER(SEARCH("JPY",C284)),100,10000))</f>
        <v/>
      </c>
      <c r="Q284" s="14" t="str">
        <f aca="false">IF(OR(C284="",H284="",J284=""),"",ROUND((J284-H284)*P284*IF(D284="Short",-1,1),1))</f>
        <v/>
      </c>
      <c r="R284" s="14" t="str">
        <f aca="false">IF(OR(C284="",H284="",I284=""),"",ROUND(ABS(H284-I284)*P284,1))</f>
        <v/>
      </c>
      <c r="S284" s="15" t="str">
        <f aca="false">IF(OR(R284="",G284="",K284=""),"",R284*K284*G284)</f>
        <v/>
      </c>
      <c r="T284" s="15" t="str">
        <f aca="false">IF(OR(Q284="",G284="",K284=""),"",Q284*K284*G284)</f>
        <v/>
      </c>
      <c r="U284" s="15" t="str">
        <f aca="false">IF(T284="","",T284+N(L284)-N(M284))</f>
        <v/>
      </c>
      <c r="V284" s="16" t="str">
        <f aca="false">IF(OR(U284="",N(S284)=0),"",U284/S284)</f>
        <v/>
      </c>
      <c r="W284" s="13" t="str">
        <f aca="false">IF(U284="","",COUNT($U$7:U284))</f>
        <v/>
      </c>
      <c r="X284" s="17" t="str">
        <f aca="false">IF(U284="","",DATE(YEAR(IF(B284="",A284,B284)),MONTH(IF(B284="",A284,B284)),1))</f>
        <v/>
      </c>
      <c r="Y284" s="15" t="str">
        <f aca="false">IF(U284="","",N($C$3)+SUM($U$7:U284))</f>
        <v/>
      </c>
      <c r="Z284" s="15" t="str">
        <f aca="false">IF(Y284="","",Y284-MAX(N($C$3),MAX($Y$7:Y284)))</f>
        <v/>
      </c>
      <c r="AA284" s="13" t="str">
        <f aca="false">IF(U284="","",IF(U284&gt;0,"Win",IF(U284&lt;0,"Loss","Scratch")))</f>
        <v/>
      </c>
      <c r="AB284" s="18" t="e">
        <f aca="false">IF(W284="",NA(),W284)</f>
        <v>#N/A</v>
      </c>
      <c r="AC284" s="19" t="e">
        <f aca="false">IF(W284="",NA(),Y284)</f>
        <v>#N/A</v>
      </c>
    </row>
    <row r="285" customFormat="false" ht="15" hidden="false" customHeight="false" outlineLevel="0" collapsed="false">
      <c r="A285" s="10"/>
      <c r="B285" s="10"/>
      <c r="C285" s="24"/>
      <c r="D285" s="24"/>
      <c r="E285" s="24"/>
      <c r="F285" s="24"/>
      <c r="G285" s="11"/>
      <c r="H285" s="12"/>
      <c r="I285" s="12"/>
      <c r="J285" s="12"/>
      <c r="K285" s="5"/>
      <c r="L285" s="5"/>
      <c r="M285" s="5"/>
      <c r="N285" s="24"/>
      <c r="O285" s="7"/>
      <c r="P285" s="13" t="str">
        <f aca="false">IF(C285="","",IF(ISNUMBER(SEARCH("JPY",C285)),100,10000))</f>
        <v/>
      </c>
      <c r="Q285" s="14" t="str">
        <f aca="false">IF(OR(C285="",H285="",J285=""),"",ROUND((J285-H285)*P285*IF(D285="Short",-1,1),1))</f>
        <v/>
      </c>
      <c r="R285" s="14" t="str">
        <f aca="false">IF(OR(C285="",H285="",I285=""),"",ROUND(ABS(H285-I285)*P285,1))</f>
        <v/>
      </c>
      <c r="S285" s="15" t="str">
        <f aca="false">IF(OR(R285="",G285="",K285=""),"",R285*K285*G285)</f>
        <v/>
      </c>
      <c r="T285" s="15" t="str">
        <f aca="false">IF(OR(Q285="",G285="",K285=""),"",Q285*K285*G285)</f>
        <v/>
      </c>
      <c r="U285" s="15" t="str">
        <f aca="false">IF(T285="","",T285+N(L285)-N(M285))</f>
        <v/>
      </c>
      <c r="V285" s="16" t="str">
        <f aca="false">IF(OR(U285="",N(S285)=0),"",U285/S285)</f>
        <v/>
      </c>
      <c r="W285" s="13" t="str">
        <f aca="false">IF(U285="","",COUNT($U$7:U285))</f>
        <v/>
      </c>
      <c r="X285" s="17" t="str">
        <f aca="false">IF(U285="","",DATE(YEAR(IF(B285="",A285,B285)),MONTH(IF(B285="",A285,B285)),1))</f>
        <v/>
      </c>
      <c r="Y285" s="15" t="str">
        <f aca="false">IF(U285="","",N($C$3)+SUM($U$7:U285))</f>
        <v/>
      </c>
      <c r="Z285" s="15" t="str">
        <f aca="false">IF(Y285="","",Y285-MAX(N($C$3),MAX($Y$7:Y285)))</f>
        <v/>
      </c>
      <c r="AA285" s="13" t="str">
        <f aca="false">IF(U285="","",IF(U285&gt;0,"Win",IF(U285&lt;0,"Loss","Scratch")))</f>
        <v/>
      </c>
      <c r="AB285" s="18" t="e">
        <f aca="false">IF(W285="",NA(),W285)</f>
        <v>#N/A</v>
      </c>
      <c r="AC285" s="19" t="e">
        <f aca="false">IF(W285="",NA(),Y285)</f>
        <v>#N/A</v>
      </c>
    </row>
    <row r="286" customFormat="false" ht="15" hidden="false" customHeight="false" outlineLevel="0" collapsed="false">
      <c r="A286" s="10"/>
      <c r="B286" s="10"/>
      <c r="C286" s="24"/>
      <c r="D286" s="24"/>
      <c r="E286" s="24"/>
      <c r="F286" s="24"/>
      <c r="G286" s="11"/>
      <c r="H286" s="12"/>
      <c r="I286" s="12"/>
      <c r="J286" s="12"/>
      <c r="K286" s="5"/>
      <c r="L286" s="5"/>
      <c r="M286" s="5"/>
      <c r="N286" s="24"/>
      <c r="O286" s="7"/>
      <c r="P286" s="13" t="str">
        <f aca="false">IF(C286="","",IF(ISNUMBER(SEARCH("JPY",C286)),100,10000))</f>
        <v/>
      </c>
      <c r="Q286" s="14" t="str">
        <f aca="false">IF(OR(C286="",H286="",J286=""),"",ROUND((J286-H286)*P286*IF(D286="Short",-1,1),1))</f>
        <v/>
      </c>
      <c r="R286" s="14" t="str">
        <f aca="false">IF(OR(C286="",H286="",I286=""),"",ROUND(ABS(H286-I286)*P286,1))</f>
        <v/>
      </c>
      <c r="S286" s="15" t="str">
        <f aca="false">IF(OR(R286="",G286="",K286=""),"",R286*K286*G286)</f>
        <v/>
      </c>
      <c r="T286" s="15" t="str">
        <f aca="false">IF(OR(Q286="",G286="",K286=""),"",Q286*K286*G286)</f>
        <v/>
      </c>
      <c r="U286" s="15" t="str">
        <f aca="false">IF(T286="","",T286+N(L286)-N(M286))</f>
        <v/>
      </c>
      <c r="V286" s="16" t="str">
        <f aca="false">IF(OR(U286="",N(S286)=0),"",U286/S286)</f>
        <v/>
      </c>
      <c r="W286" s="13" t="str">
        <f aca="false">IF(U286="","",COUNT($U$7:U286))</f>
        <v/>
      </c>
      <c r="X286" s="17" t="str">
        <f aca="false">IF(U286="","",DATE(YEAR(IF(B286="",A286,B286)),MONTH(IF(B286="",A286,B286)),1))</f>
        <v/>
      </c>
      <c r="Y286" s="15" t="str">
        <f aca="false">IF(U286="","",N($C$3)+SUM($U$7:U286))</f>
        <v/>
      </c>
      <c r="Z286" s="15" t="str">
        <f aca="false">IF(Y286="","",Y286-MAX(N($C$3),MAX($Y$7:Y286)))</f>
        <v/>
      </c>
      <c r="AA286" s="13" t="str">
        <f aca="false">IF(U286="","",IF(U286&gt;0,"Win",IF(U286&lt;0,"Loss","Scratch")))</f>
        <v/>
      </c>
      <c r="AB286" s="18" t="e">
        <f aca="false">IF(W286="",NA(),W286)</f>
        <v>#N/A</v>
      </c>
      <c r="AC286" s="19" t="e">
        <f aca="false">IF(W286="",NA(),Y286)</f>
        <v>#N/A</v>
      </c>
    </row>
    <row r="287" customFormat="false" ht="15" hidden="false" customHeight="false" outlineLevel="0" collapsed="false">
      <c r="A287" s="10"/>
      <c r="B287" s="10"/>
      <c r="C287" s="24"/>
      <c r="D287" s="24"/>
      <c r="E287" s="24"/>
      <c r="F287" s="24"/>
      <c r="G287" s="11"/>
      <c r="H287" s="12"/>
      <c r="I287" s="12"/>
      <c r="J287" s="12"/>
      <c r="K287" s="5"/>
      <c r="L287" s="5"/>
      <c r="M287" s="5"/>
      <c r="N287" s="24"/>
      <c r="O287" s="7"/>
      <c r="P287" s="13" t="str">
        <f aca="false">IF(C287="","",IF(ISNUMBER(SEARCH("JPY",C287)),100,10000))</f>
        <v/>
      </c>
      <c r="Q287" s="14" t="str">
        <f aca="false">IF(OR(C287="",H287="",J287=""),"",ROUND((J287-H287)*P287*IF(D287="Short",-1,1),1))</f>
        <v/>
      </c>
      <c r="R287" s="14" t="str">
        <f aca="false">IF(OR(C287="",H287="",I287=""),"",ROUND(ABS(H287-I287)*P287,1))</f>
        <v/>
      </c>
      <c r="S287" s="15" t="str">
        <f aca="false">IF(OR(R287="",G287="",K287=""),"",R287*K287*G287)</f>
        <v/>
      </c>
      <c r="T287" s="15" t="str">
        <f aca="false">IF(OR(Q287="",G287="",K287=""),"",Q287*K287*G287)</f>
        <v/>
      </c>
      <c r="U287" s="15" t="str">
        <f aca="false">IF(T287="","",T287+N(L287)-N(M287))</f>
        <v/>
      </c>
      <c r="V287" s="16" t="str">
        <f aca="false">IF(OR(U287="",N(S287)=0),"",U287/S287)</f>
        <v/>
      </c>
      <c r="W287" s="13" t="str">
        <f aca="false">IF(U287="","",COUNT($U$7:U287))</f>
        <v/>
      </c>
      <c r="X287" s="17" t="str">
        <f aca="false">IF(U287="","",DATE(YEAR(IF(B287="",A287,B287)),MONTH(IF(B287="",A287,B287)),1))</f>
        <v/>
      </c>
      <c r="Y287" s="15" t="str">
        <f aca="false">IF(U287="","",N($C$3)+SUM($U$7:U287))</f>
        <v/>
      </c>
      <c r="Z287" s="15" t="str">
        <f aca="false">IF(Y287="","",Y287-MAX(N($C$3),MAX($Y$7:Y287)))</f>
        <v/>
      </c>
      <c r="AA287" s="13" t="str">
        <f aca="false">IF(U287="","",IF(U287&gt;0,"Win",IF(U287&lt;0,"Loss","Scratch")))</f>
        <v/>
      </c>
      <c r="AB287" s="18" t="e">
        <f aca="false">IF(W287="",NA(),W287)</f>
        <v>#N/A</v>
      </c>
      <c r="AC287" s="19" t="e">
        <f aca="false">IF(W287="",NA(),Y287)</f>
        <v>#N/A</v>
      </c>
    </row>
    <row r="288" customFormat="false" ht="15" hidden="false" customHeight="false" outlineLevel="0" collapsed="false">
      <c r="A288" s="10"/>
      <c r="B288" s="10"/>
      <c r="C288" s="24"/>
      <c r="D288" s="24"/>
      <c r="E288" s="24"/>
      <c r="F288" s="24"/>
      <c r="G288" s="11"/>
      <c r="H288" s="12"/>
      <c r="I288" s="12"/>
      <c r="J288" s="12"/>
      <c r="K288" s="5"/>
      <c r="L288" s="5"/>
      <c r="M288" s="5"/>
      <c r="N288" s="24"/>
      <c r="O288" s="7"/>
      <c r="P288" s="13" t="str">
        <f aca="false">IF(C288="","",IF(ISNUMBER(SEARCH("JPY",C288)),100,10000))</f>
        <v/>
      </c>
      <c r="Q288" s="14" t="str">
        <f aca="false">IF(OR(C288="",H288="",J288=""),"",ROUND((J288-H288)*P288*IF(D288="Short",-1,1),1))</f>
        <v/>
      </c>
      <c r="R288" s="14" t="str">
        <f aca="false">IF(OR(C288="",H288="",I288=""),"",ROUND(ABS(H288-I288)*P288,1))</f>
        <v/>
      </c>
      <c r="S288" s="15" t="str">
        <f aca="false">IF(OR(R288="",G288="",K288=""),"",R288*K288*G288)</f>
        <v/>
      </c>
      <c r="T288" s="15" t="str">
        <f aca="false">IF(OR(Q288="",G288="",K288=""),"",Q288*K288*G288)</f>
        <v/>
      </c>
      <c r="U288" s="15" t="str">
        <f aca="false">IF(T288="","",T288+N(L288)-N(M288))</f>
        <v/>
      </c>
      <c r="V288" s="16" t="str">
        <f aca="false">IF(OR(U288="",N(S288)=0),"",U288/S288)</f>
        <v/>
      </c>
      <c r="W288" s="13" t="str">
        <f aca="false">IF(U288="","",COUNT($U$7:U288))</f>
        <v/>
      </c>
      <c r="X288" s="17" t="str">
        <f aca="false">IF(U288="","",DATE(YEAR(IF(B288="",A288,B288)),MONTH(IF(B288="",A288,B288)),1))</f>
        <v/>
      </c>
      <c r="Y288" s="15" t="str">
        <f aca="false">IF(U288="","",N($C$3)+SUM($U$7:U288))</f>
        <v/>
      </c>
      <c r="Z288" s="15" t="str">
        <f aca="false">IF(Y288="","",Y288-MAX(N($C$3),MAX($Y$7:Y288)))</f>
        <v/>
      </c>
      <c r="AA288" s="13" t="str">
        <f aca="false">IF(U288="","",IF(U288&gt;0,"Win",IF(U288&lt;0,"Loss","Scratch")))</f>
        <v/>
      </c>
      <c r="AB288" s="18" t="e">
        <f aca="false">IF(W288="",NA(),W288)</f>
        <v>#N/A</v>
      </c>
      <c r="AC288" s="19" t="e">
        <f aca="false">IF(W288="",NA(),Y288)</f>
        <v>#N/A</v>
      </c>
    </row>
    <row r="289" customFormat="false" ht="15" hidden="false" customHeight="false" outlineLevel="0" collapsed="false">
      <c r="A289" s="10"/>
      <c r="B289" s="10"/>
      <c r="C289" s="24"/>
      <c r="D289" s="24"/>
      <c r="E289" s="24"/>
      <c r="F289" s="24"/>
      <c r="G289" s="11"/>
      <c r="H289" s="12"/>
      <c r="I289" s="12"/>
      <c r="J289" s="12"/>
      <c r="K289" s="5"/>
      <c r="L289" s="5"/>
      <c r="M289" s="5"/>
      <c r="N289" s="24"/>
      <c r="O289" s="7"/>
      <c r="P289" s="13" t="str">
        <f aca="false">IF(C289="","",IF(ISNUMBER(SEARCH("JPY",C289)),100,10000))</f>
        <v/>
      </c>
      <c r="Q289" s="14" t="str">
        <f aca="false">IF(OR(C289="",H289="",J289=""),"",ROUND((J289-H289)*P289*IF(D289="Short",-1,1),1))</f>
        <v/>
      </c>
      <c r="R289" s="14" t="str">
        <f aca="false">IF(OR(C289="",H289="",I289=""),"",ROUND(ABS(H289-I289)*P289,1))</f>
        <v/>
      </c>
      <c r="S289" s="15" t="str">
        <f aca="false">IF(OR(R289="",G289="",K289=""),"",R289*K289*G289)</f>
        <v/>
      </c>
      <c r="T289" s="15" t="str">
        <f aca="false">IF(OR(Q289="",G289="",K289=""),"",Q289*K289*G289)</f>
        <v/>
      </c>
      <c r="U289" s="15" t="str">
        <f aca="false">IF(T289="","",T289+N(L289)-N(M289))</f>
        <v/>
      </c>
      <c r="V289" s="16" t="str">
        <f aca="false">IF(OR(U289="",N(S289)=0),"",U289/S289)</f>
        <v/>
      </c>
      <c r="W289" s="13" t="str">
        <f aca="false">IF(U289="","",COUNT($U$7:U289))</f>
        <v/>
      </c>
      <c r="X289" s="17" t="str">
        <f aca="false">IF(U289="","",DATE(YEAR(IF(B289="",A289,B289)),MONTH(IF(B289="",A289,B289)),1))</f>
        <v/>
      </c>
      <c r="Y289" s="15" t="str">
        <f aca="false">IF(U289="","",N($C$3)+SUM($U$7:U289))</f>
        <v/>
      </c>
      <c r="Z289" s="15" t="str">
        <f aca="false">IF(Y289="","",Y289-MAX(N($C$3),MAX($Y$7:Y289)))</f>
        <v/>
      </c>
      <c r="AA289" s="13" t="str">
        <f aca="false">IF(U289="","",IF(U289&gt;0,"Win",IF(U289&lt;0,"Loss","Scratch")))</f>
        <v/>
      </c>
      <c r="AB289" s="18" t="e">
        <f aca="false">IF(W289="",NA(),W289)</f>
        <v>#N/A</v>
      </c>
      <c r="AC289" s="19" t="e">
        <f aca="false">IF(W289="",NA(),Y289)</f>
        <v>#N/A</v>
      </c>
    </row>
    <row r="290" customFormat="false" ht="15" hidden="false" customHeight="false" outlineLevel="0" collapsed="false">
      <c r="A290" s="10"/>
      <c r="B290" s="10"/>
      <c r="C290" s="24"/>
      <c r="D290" s="24"/>
      <c r="E290" s="24"/>
      <c r="F290" s="24"/>
      <c r="G290" s="11"/>
      <c r="H290" s="12"/>
      <c r="I290" s="12"/>
      <c r="J290" s="12"/>
      <c r="K290" s="5"/>
      <c r="L290" s="5"/>
      <c r="M290" s="5"/>
      <c r="N290" s="24"/>
      <c r="O290" s="7"/>
      <c r="P290" s="13" t="str">
        <f aca="false">IF(C290="","",IF(ISNUMBER(SEARCH("JPY",C290)),100,10000))</f>
        <v/>
      </c>
      <c r="Q290" s="14" t="str">
        <f aca="false">IF(OR(C290="",H290="",J290=""),"",ROUND((J290-H290)*P290*IF(D290="Short",-1,1),1))</f>
        <v/>
      </c>
      <c r="R290" s="14" t="str">
        <f aca="false">IF(OR(C290="",H290="",I290=""),"",ROUND(ABS(H290-I290)*P290,1))</f>
        <v/>
      </c>
      <c r="S290" s="15" t="str">
        <f aca="false">IF(OR(R290="",G290="",K290=""),"",R290*K290*G290)</f>
        <v/>
      </c>
      <c r="T290" s="15" t="str">
        <f aca="false">IF(OR(Q290="",G290="",K290=""),"",Q290*K290*G290)</f>
        <v/>
      </c>
      <c r="U290" s="15" t="str">
        <f aca="false">IF(T290="","",T290+N(L290)-N(M290))</f>
        <v/>
      </c>
      <c r="V290" s="16" t="str">
        <f aca="false">IF(OR(U290="",N(S290)=0),"",U290/S290)</f>
        <v/>
      </c>
      <c r="W290" s="13" t="str">
        <f aca="false">IF(U290="","",COUNT($U$7:U290))</f>
        <v/>
      </c>
      <c r="X290" s="17" t="str">
        <f aca="false">IF(U290="","",DATE(YEAR(IF(B290="",A290,B290)),MONTH(IF(B290="",A290,B290)),1))</f>
        <v/>
      </c>
      <c r="Y290" s="15" t="str">
        <f aca="false">IF(U290="","",N($C$3)+SUM($U$7:U290))</f>
        <v/>
      </c>
      <c r="Z290" s="15" t="str">
        <f aca="false">IF(Y290="","",Y290-MAX(N($C$3),MAX($Y$7:Y290)))</f>
        <v/>
      </c>
      <c r="AA290" s="13" t="str">
        <f aca="false">IF(U290="","",IF(U290&gt;0,"Win",IF(U290&lt;0,"Loss","Scratch")))</f>
        <v/>
      </c>
      <c r="AB290" s="18" t="e">
        <f aca="false">IF(W290="",NA(),W290)</f>
        <v>#N/A</v>
      </c>
      <c r="AC290" s="19" t="e">
        <f aca="false">IF(W290="",NA(),Y290)</f>
        <v>#N/A</v>
      </c>
    </row>
    <row r="291" customFormat="false" ht="15" hidden="false" customHeight="false" outlineLevel="0" collapsed="false">
      <c r="A291" s="10"/>
      <c r="B291" s="10"/>
      <c r="C291" s="24"/>
      <c r="D291" s="24"/>
      <c r="E291" s="24"/>
      <c r="F291" s="24"/>
      <c r="G291" s="11"/>
      <c r="H291" s="12"/>
      <c r="I291" s="12"/>
      <c r="J291" s="12"/>
      <c r="K291" s="5"/>
      <c r="L291" s="5"/>
      <c r="M291" s="5"/>
      <c r="N291" s="24"/>
      <c r="O291" s="7"/>
      <c r="P291" s="13" t="str">
        <f aca="false">IF(C291="","",IF(ISNUMBER(SEARCH("JPY",C291)),100,10000))</f>
        <v/>
      </c>
      <c r="Q291" s="14" t="str">
        <f aca="false">IF(OR(C291="",H291="",J291=""),"",ROUND((J291-H291)*P291*IF(D291="Short",-1,1),1))</f>
        <v/>
      </c>
      <c r="R291" s="14" t="str">
        <f aca="false">IF(OR(C291="",H291="",I291=""),"",ROUND(ABS(H291-I291)*P291,1))</f>
        <v/>
      </c>
      <c r="S291" s="15" t="str">
        <f aca="false">IF(OR(R291="",G291="",K291=""),"",R291*K291*G291)</f>
        <v/>
      </c>
      <c r="T291" s="15" t="str">
        <f aca="false">IF(OR(Q291="",G291="",K291=""),"",Q291*K291*G291)</f>
        <v/>
      </c>
      <c r="U291" s="15" t="str">
        <f aca="false">IF(T291="","",T291+N(L291)-N(M291))</f>
        <v/>
      </c>
      <c r="V291" s="16" t="str">
        <f aca="false">IF(OR(U291="",N(S291)=0),"",U291/S291)</f>
        <v/>
      </c>
      <c r="W291" s="13" t="str">
        <f aca="false">IF(U291="","",COUNT($U$7:U291))</f>
        <v/>
      </c>
      <c r="X291" s="17" t="str">
        <f aca="false">IF(U291="","",DATE(YEAR(IF(B291="",A291,B291)),MONTH(IF(B291="",A291,B291)),1))</f>
        <v/>
      </c>
      <c r="Y291" s="15" t="str">
        <f aca="false">IF(U291="","",N($C$3)+SUM($U$7:U291))</f>
        <v/>
      </c>
      <c r="Z291" s="15" t="str">
        <f aca="false">IF(Y291="","",Y291-MAX(N($C$3),MAX($Y$7:Y291)))</f>
        <v/>
      </c>
      <c r="AA291" s="13" t="str">
        <f aca="false">IF(U291="","",IF(U291&gt;0,"Win",IF(U291&lt;0,"Loss","Scratch")))</f>
        <v/>
      </c>
      <c r="AB291" s="18" t="e">
        <f aca="false">IF(W291="",NA(),W291)</f>
        <v>#N/A</v>
      </c>
      <c r="AC291" s="19" t="e">
        <f aca="false">IF(W291="",NA(),Y291)</f>
        <v>#N/A</v>
      </c>
    </row>
    <row r="292" customFormat="false" ht="15" hidden="false" customHeight="false" outlineLevel="0" collapsed="false">
      <c r="A292" s="10"/>
      <c r="B292" s="10"/>
      <c r="C292" s="24"/>
      <c r="D292" s="24"/>
      <c r="E292" s="24"/>
      <c r="F292" s="24"/>
      <c r="G292" s="11"/>
      <c r="H292" s="12"/>
      <c r="I292" s="12"/>
      <c r="J292" s="12"/>
      <c r="K292" s="5"/>
      <c r="L292" s="5"/>
      <c r="M292" s="5"/>
      <c r="N292" s="24"/>
      <c r="O292" s="7"/>
      <c r="P292" s="13" t="str">
        <f aca="false">IF(C292="","",IF(ISNUMBER(SEARCH("JPY",C292)),100,10000))</f>
        <v/>
      </c>
      <c r="Q292" s="14" t="str">
        <f aca="false">IF(OR(C292="",H292="",J292=""),"",ROUND((J292-H292)*P292*IF(D292="Short",-1,1),1))</f>
        <v/>
      </c>
      <c r="R292" s="14" t="str">
        <f aca="false">IF(OR(C292="",H292="",I292=""),"",ROUND(ABS(H292-I292)*P292,1))</f>
        <v/>
      </c>
      <c r="S292" s="15" t="str">
        <f aca="false">IF(OR(R292="",G292="",K292=""),"",R292*K292*G292)</f>
        <v/>
      </c>
      <c r="T292" s="15" t="str">
        <f aca="false">IF(OR(Q292="",G292="",K292=""),"",Q292*K292*G292)</f>
        <v/>
      </c>
      <c r="U292" s="15" t="str">
        <f aca="false">IF(T292="","",T292+N(L292)-N(M292))</f>
        <v/>
      </c>
      <c r="V292" s="16" t="str">
        <f aca="false">IF(OR(U292="",N(S292)=0),"",U292/S292)</f>
        <v/>
      </c>
      <c r="W292" s="13" t="str">
        <f aca="false">IF(U292="","",COUNT($U$7:U292))</f>
        <v/>
      </c>
      <c r="X292" s="17" t="str">
        <f aca="false">IF(U292="","",DATE(YEAR(IF(B292="",A292,B292)),MONTH(IF(B292="",A292,B292)),1))</f>
        <v/>
      </c>
      <c r="Y292" s="15" t="str">
        <f aca="false">IF(U292="","",N($C$3)+SUM($U$7:U292))</f>
        <v/>
      </c>
      <c r="Z292" s="15" t="str">
        <f aca="false">IF(Y292="","",Y292-MAX(N($C$3),MAX($Y$7:Y292)))</f>
        <v/>
      </c>
      <c r="AA292" s="13" t="str">
        <f aca="false">IF(U292="","",IF(U292&gt;0,"Win",IF(U292&lt;0,"Loss","Scratch")))</f>
        <v/>
      </c>
      <c r="AB292" s="18" t="e">
        <f aca="false">IF(W292="",NA(),W292)</f>
        <v>#N/A</v>
      </c>
      <c r="AC292" s="19" t="e">
        <f aca="false">IF(W292="",NA(),Y292)</f>
        <v>#N/A</v>
      </c>
    </row>
    <row r="293" customFormat="false" ht="15" hidden="false" customHeight="false" outlineLevel="0" collapsed="false">
      <c r="A293" s="10"/>
      <c r="B293" s="10"/>
      <c r="C293" s="24"/>
      <c r="D293" s="24"/>
      <c r="E293" s="24"/>
      <c r="F293" s="24"/>
      <c r="G293" s="11"/>
      <c r="H293" s="12"/>
      <c r="I293" s="12"/>
      <c r="J293" s="12"/>
      <c r="K293" s="5"/>
      <c r="L293" s="5"/>
      <c r="M293" s="5"/>
      <c r="N293" s="24"/>
      <c r="O293" s="7"/>
      <c r="P293" s="13" t="str">
        <f aca="false">IF(C293="","",IF(ISNUMBER(SEARCH("JPY",C293)),100,10000))</f>
        <v/>
      </c>
      <c r="Q293" s="14" t="str">
        <f aca="false">IF(OR(C293="",H293="",J293=""),"",ROUND((J293-H293)*P293*IF(D293="Short",-1,1),1))</f>
        <v/>
      </c>
      <c r="R293" s="14" t="str">
        <f aca="false">IF(OR(C293="",H293="",I293=""),"",ROUND(ABS(H293-I293)*P293,1))</f>
        <v/>
      </c>
      <c r="S293" s="15" t="str">
        <f aca="false">IF(OR(R293="",G293="",K293=""),"",R293*K293*G293)</f>
        <v/>
      </c>
      <c r="T293" s="15" t="str">
        <f aca="false">IF(OR(Q293="",G293="",K293=""),"",Q293*K293*G293)</f>
        <v/>
      </c>
      <c r="U293" s="15" t="str">
        <f aca="false">IF(T293="","",T293+N(L293)-N(M293))</f>
        <v/>
      </c>
      <c r="V293" s="16" t="str">
        <f aca="false">IF(OR(U293="",N(S293)=0),"",U293/S293)</f>
        <v/>
      </c>
      <c r="W293" s="13" t="str">
        <f aca="false">IF(U293="","",COUNT($U$7:U293))</f>
        <v/>
      </c>
      <c r="X293" s="17" t="str">
        <f aca="false">IF(U293="","",DATE(YEAR(IF(B293="",A293,B293)),MONTH(IF(B293="",A293,B293)),1))</f>
        <v/>
      </c>
      <c r="Y293" s="15" t="str">
        <f aca="false">IF(U293="","",N($C$3)+SUM($U$7:U293))</f>
        <v/>
      </c>
      <c r="Z293" s="15" t="str">
        <f aca="false">IF(Y293="","",Y293-MAX(N($C$3),MAX($Y$7:Y293)))</f>
        <v/>
      </c>
      <c r="AA293" s="13" t="str">
        <f aca="false">IF(U293="","",IF(U293&gt;0,"Win",IF(U293&lt;0,"Loss","Scratch")))</f>
        <v/>
      </c>
      <c r="AB293" s="18" t="e">
        <f aca="false">IF(W293="",NA(),W293)</f>
        <v>#N/A</v>
      </c>
      <c r="AC293" s="19" t="e">
        <f aca="false">IF(W293="",NA(),Y293)</f>
        <v>#N/A</v>
      </c>
    </row>
    <row r="294" customFormat="false" ht="15" hidden="false" customHeight="false" outlineLevel="0" collapsed="false">
      <c r="A294" s="10"/>
      <c r="B294" s="10"/>
      <c r="C294" s="24"/>
      <c r="D294" s="24"/>
      <c r="E294" s="24"/>
      <c r="F294" s="24"/>
      <c r="G294" s="11"/>
      <c r="H294" s="12"/>
      <c r="I294" s="12"/>
      <c r="J294" s="12"/>
      <c r="K294" s="5"/>
      <c r="L294" s="5"/>
      <c r="M294" s="5"/>
      <c r="N294" s="24"/>
      <c r="O294" s="7"/>
      <c r="P294" s="13" t="str">
        <f aca="false">IF(C294="","",IF(ISNUMBER(SEARCH("JPY",C294)),100,10000))</f>
        <v/>
      </c>
      <c r="Q294" s="14" t="str">
        <f aca="false">IF(OR(C294="",H294="",J294=""),"",ROUND((J294-H294)*P294*IF(D294="Short",-1,1),1))</f>
        <v/>
      </c>
      <c r="R294" s="14" t="str">
        <f aca="false">IF(OR(C294="",H294="",I294=""),"",ROUND(ABS(H294-I294)*P294,1))</f>
        <v/>
      </c>
      <c r="S294" s="15" t="str">
        <f aca="false">IF(OR(R294="",G294="",K294=""),"",R294*K294*G294)</f>
        <v/>
      </c>
      <c r="T294" s="15" t="str">
        <f aca="false">IF(OR(Q294="",G294="",K294=""),"",Q294*K294*G294)</f>
        <v/>
      </c>
      <c r="U294" s="15" t="str">
        <f aca="false">IF(T294="","",T294+N(L294)-N(M294))</f>
        <v/>
      </c>
      <c r="V294" s="16" t="str">
        <f aca="false">IF(OR(U294="",N(S294)=0),"",U294/S294)</f>
        <v/>
      </c>
      <c r="W294" s="13" t="str">
        <f aca="false">IF(U294="","",COUNT($U$7:U294))</f>
        <v/>
      </c>
      <c r="X294" s="17" t="str">
        <f aca="false">IF(U294="","",DATE(YEAR(IF(B294="",A294,B294)),MONTH(IF(B294="",A294,B294)),1))</f>
        <v/>
      </c>
      <c r="Y294" s="15" t="str">
        <f aca="false">IF(U294="","",N($C$3)+SUM($U$7:U294))</f>
        <v/>
      </c>
      <c r="Z294" s="15" t="str">
        <f aca="false">IF(Y294="","",Y294-MAX(N($C$3),MAX($Y$7:Y294)))</f>
        <v/>
      </c>
      <c r="AA294" s="13" t="str">
        <f aca="false">IF(U294="","",IF(U294&gt;0,"Win",IF(U294&lt;0,"Loss","Scratch")))</f>
        <v/>
      </c>
      <c r="AB294" s="18" t="e">
        <f aca="false">IF(W294="",NA(),W294)</f>
        <v>#N/A</v>
      </c>
      <c r="AC294" s="19" t="e">
        <f aca="false">IF(W294="",NA(),Y294)</f>
        <v>#N/A</v>
      </c>
    </row>
    <row r="295" customFormat="false" ht="15" hidden="false" customHeight="false" outlineLevel="0" collapsed="false">
      <c r="A295" s="10"/>
      <c r="B295" s="10"/>
      <c r="C295" s="24"/>
      <c r="D295" s="24"/>
      <c r="E295" s="24"/>
      <c r="F295" s="24"/>
      <c r="G295" s="11"/>
      <c r="H295" s="12"/>
      <c r="I295" s="12"/>
      <c r="J295" s="12"/>
      <c r="K295" s="5"/>
      <c r="L295" s="5"/>
      <c r="M295" s="5"/>
      <c r="N295" s="24"/>
      <c r="O295" s="7"/>
      <c r="P295" s="13" t="str">
        <f aca="false">IF(C295="","",IF(ISNUMBER(SEARCH("JPY",C295)),100,10000))</f>
        <v/>
      </c>
      <c r="Q295" s="14" t="str">
        <f aca="false">IF(OR(C295="",H295="",J295=""),"",ROUND((J295-H295)*P295*IF(D295="Short",-1,1),1))</f>
        <v/>
      </c>
      <c r="R295" s="14" t="str">
        <f aca="false">IF(OR(C295="",H295="",I295=""),"",ROUND(ABS(H295-I295)*P295,1))</f>
        <v/>
      </c>
      <c r="S295" s="15" t="str">
        <f aca="false">IF(OR(R295="",G295="",K295=""),"",R295*K295*G295)</f>
        <v/>
      </c>
      <c r="T295" s="15" t="str">
        <f aca="false">IF(OR(Q295="",G295="",K295=""),"",Q295*K295*G295)</f>
        <v/>
      </c>
      <c r="U295" s="15" t="str">
        <f aca="false">IF(T295="","",T295+N(L295)-N(M295))</f>
        <v/>
      </c>
      <c r="V295" s="16" t="str">
        <f aca="false">IF(OR(U295="",N(S295)=0),"",U295/S295)</f>
        <v/>
      </c>
      <c r="W295" s="13" t="str">
        <f aca="false">IF(U295="","",COUNT($U$7:U295))</f>
        <v/>
      </c>
      <c r="X295" s="17" t="str">
        <f aca="false">IF(U295="","",DATE(YEAR(IF(B295="",A295,B295)),MONTH(IF(B295="",A295,B295)),1))</f>
        <v/>
      </c>
      <c r="Y295" s="15" t="str">
        <f aca="false">IF(U295="","",N($C$3)+SUM($U$7:U295))</f>
        <v/>
      </c>
      <c r="Z295" s="15" t="str">
        <f aca="false">IF(Y295="","",Y295-MAX(N($C$3),MAX($Y$7:Y295)))</f>
        <v/>
      </c>
      <c r="AA295" s="13" t="str">
        <f aca="false">IF(U295="","",IF(U295&gt;0,"Win",IF(U295&lt;0,"Loss","Scratch")))</f>
        <v/>
      </c>
      <c r="AB295" s="18" t="e">
        <f aca="false">IF(W295="",NA(),W295)</f>
        <v>#N/A</v>
      </c>
      <c r="AC295" s="19" t="e">
        <f aca="false">IF(W295="",NA(),Y295)</f>
        <v>#N/A</v>
      </c>
    </row>
    <row r="296" customFormat="false" ht="15" hidden="false" customHeight="false" outlineLevel="0" collapsed="false">
      <c r="A296" s="10"/>
      <c r="B296" s="10"/>
      <c r="C296" s="24"/>
      <c r="D296" s="24"/>
      <c r="E296" s="24"/>
      <c r="F296" s="24"/>
      <c r="G296" s="11"/>
      <c r="H296" s="12"/>
      <c r="I296" s="12"/>
      <c r="J296" s="12"/>
      <c r="K296" s="5"/>
      <c r="L296" s="5"/>
      <c r="M296" s="5"/>
      <c r="N296" s="24"/>
      <c r="O296" s="7"/>
      <c r="P296" s="13" t="str">
        <f aca="false">IF(C296="","",IF(ISNUMBER(SEARCH("JPY",C296)),100,10000))</f>
        <v/>
      </c>
      <c r="Q296" s="14" t="str">
        <f aca="false">IF(OR(C296="",H296="",J296=""),"",ROUND((J296-H296)*P296*IF(D296="Short",-1,1),1))</f>
        <v/>
      </c>
      <c r="R296" s="14" t="str">
        <f aca="false">IF(OR(C296="",H296="",I296=""),"",ROUND(ABS(H296-I296)*P296,1))</f>
        <v/>
      </c>
      <c r="S296" s="15" t="str">
        <f aca="false">IF(OR(R296="",G296="",K296=""),"",R296*K296*G296)</f>
        <v/>
      </c>
      <c r="T296" s="15" t="str">
        <f aca="false">IF(OR(Q296="",G296="",K296=""),"",Q296*K296*G296)</f>
        <v/>
      </c>
      <c r="U296" s="15" t="str">
        <f aca="false">IF(T296="","",T296+N(L296)-N(M296))</f>
        <v/>
      </c>
      <c r="V296" s="16" t="str">
        <f aca="false">IF(OR(U296="",N(S296)=0),"",U296/S296)</f>
        <v/>
      </c>
      <c r="W296" s="13" t="str">
        <f aca="false">IF(U296="","",COUNT($U$7:U296))</f>
        <v/>
      </c>
      <c r="X296" s="17" t="str">
        <f aca="false">IF(U296="","",DATE(YEAR(IF(B296="",A296,B296)),MONTH(IF(B296="",A296,B296)),1))</f>
        <v/>
      </c>
      <c r="Y296" s="15" t="str">
        <f aca="false">IF(U296="","",N($C$3)+SUM($U$7:U296))</f>
        <v/>
      </c>
      <c r="Z296" s="15" t="str">
        <f aca="false">IF(Y296="","",Y296-MAX(N($C$3),MAX($Y$7:Y296)))</f>
        <v/>
      </c>
      <c r="AA296" s="13" t="str">
        <f aca="false">IF(U296="","",IF(U296&gt;0,"Win",IF(U296&lt;0,"Loss","Scratch")))</f>
        <v/>
      </c>
      <c r="AB296" s="18" t="e">
        <f aca="false">IF(W296="",NA(),W296)</f>
        <v>#N/A</v>
      </c>
      <c r="AC296" s="19" t="e">
        <f aca="false">IF(W296="",NA(),Y296)</f>
        <v>#N/A</v>
      </c>
    </row>
    <row r="297" customFormat="false" ht="15" hidden="false" customHeight="false" outlineLevel="0" collapsed="false">
      <c r="A297" s="10"/>
      <c r="B297" s="10"/>
      <c r="C297" s="24"/>
      <c r="D297" s="24"/>
      <c r="E297" s="24"/>
      <c r="F297" s="24"/>
      <c r="G297" s="11"/>
      <c r="H297" s="12"/>
      <c r="I297" s="12"/>
      <c r="J297" s="12"/>
      <c r="K297" s="5"/>
      <c r="L297" s="5"/>
      <c r="M297" s="5"/>
      <c r="N297" s="24"/>
      <c r="O297" s="7"/>
      <c r="P297" s="13" t="str">
        <f aca="false">IF(C297="","",IF(ISNUMBER(SEARCH("JPY",C297)),100,10000))</f>
        <v/>
      </c>
      <c r="Q297" s="14" t="str">
        <f aca="false">IF(OR(C297="",H297="",J297=""),"",ROUND((J297-H297)*P297*IF(D297="Short",-1,1),1))</f>
        <v/>
      </c>
      <c r="R297" s="14" t="str">
        <f aca="false">IF(OR(C297="",H297="",I297=""),"",ROUND(ABS(H297-I297)*P297,1))</f>
        <v/>
      </c>
      <c r="S297" s="15" t="str">
        <f aca="false">IF(OR(R297="",G297="",K297=""),"",R297*K297*G297)</f>
        <v/>
      </c>
      <c r="T297" s="15" t="str">
        <f aca="false">IF(OR(Q297="",G297="",K297=""),"",Q297*K297*G297)</f>
        <v/>
      </c>
      <c r="U297" s="15" t="str">
        <f aca="false">IF(T297="","",T297+N(L297)-N(M297))</f>
        <v/>
      </c>
      <c r="V297" s="16" t="str">
        <f aca="false">IF(OR(U297="",N(S297)=0),"",U297/S297)</f>
        <v/>
      </c>
      <c r="W297" s="13" t="str">
        <f aca="false">IF(U297="","",COUNT($U$7:U297))</f>
        <v/>
      </c>
      <c r="X297" s="17" t="str">
        <f aca="false">IF(U297="","",DATE(YEAR(IF(B297="",A297,B297)),MONTH(IF(B297="",A297,B297)),1))</f>
        <v/>
      </c>
      <c r="Y297" s="15" t="str">
        <f aca="false">IF(U297="","",N($C$3)+SUM($U$7:U297))</f>
        <v/>
      </c>
      <c r="Z297" s="15" t="str">
        <f aca="false">IF(Y297="","",Y297-MAX(N($C$3),MAX($Y$7:Y297)))</f>
        <v/>
      </c>
      <c r="AA297" s="13" t="str">
        <f aca="false">IF(U297="","",IF(U297&gt;0,"Win",IF(U297&lt;0,"Loss","Scratch")))</f>
        <v/>
      </c>
      <c r="AB297" s="18" t="e">
        <f aca="false">IF(W297="",NA(),W297)</f>
        <v>#N/A</v>
      </c>
      <c r="AC297" s="19" t="e">
        <f aca="false">IF(W297="",NA(),Y297)</f>
        <v>#N/A</v>
      </c>
    </row>
    <row r="298" customFormat="false" ht="15" hidden="false" customHeight="false" outlineLevel="0" collapsed="false">
      <c r="A298" s="10"/>
      <c r="B298" s="10"/>
      <c r="C298" s="24"/>
      <c r="D298" s="24"/>
      <c r="E298" s="24"/>
      <c r="F298" s="24"/>
      <c r="G298" s="11"/>
      <c r="H298" s="12"/>
      <c r="I298" s="12"/>
      <c r="J298" s="12"/>
      <c r="K298" s="5"/>
      <c r="L298" s="5"/>
      <c r="M298" s="5"/>
      <c r="N298" s="24"/>
      <c r="O298" s="7"/>
      <c r="P298" s="13" t="str">
        <f aca="false">IF(C298="","",IF(ISNUMBER(SEARCH("JPY",C298)),100,10000))</f>
        <v/>
      </c>
      <c r="Q298" s="14" t="str">
        <f aca="false">IF(OR(C298="",H298="",J298=""),"",ROUND((J298-H298)*P298*IF(D298="Short",-1,1),1))</f>
        <v/>
      </c>
      <c r="R298" s="14" t="str">
        <f aca="false">IF(OR(C298="",H298="",I298=""),"",ROUND(ABS(H298-I298)*P298,1))</f>
        <v/>
      </c>
      <c r="S298" s="15" t="str">
        <f aca="false">IF(OR(R298="",G298="",K298=""),"",R298*K298*G298)</f>
        <v/>
      </c>
      <c r="T298" s="15" t="str">
        <f aca="false">IF(OR(Q298="",G298="",K298=""),"",Q298*K298*G298)</f>
        <v/>
      </c>
      <c r="U298" s="15" t="str">
        <f aca="false">IF(T298="","",T298+N(L298)-N(M298))</f>
        <v/>
      </c>
      <c r="V298" s="16" t="str">
        <f aca="false">IF(OR(U298="",N(S298)=0),"",U298/S298)</f>
        <v/>
      </c>
      <c r="W298" s="13" t="str">
        <f aca="false">IF(U298="","",COUNT($U$7:U298))</f>
        <v/>
      </c>
      <c r="X298" s="17" t="str">
        <f aca="false">IF(U298="","",DATE(YEAR(IF(B298="",A298,B298)),MONTH(IF(B298="",A298,B298)),1))</f>
        <v/>
      </c>
      <c r="Y298" s="15" t="str">
        <f aca="false">IF(U298="","",N($C$3)+SUM($U$7:U298))</f>
        <v/>
      </c>
      <c r="Z298" s="15" t="str">
        <f aca="false">IF(Y298="","",Y298-MAX(N($C$3),MAX($Y$7:Y298)))</f>
        <v/>
      </c>
      <c r="AA298" s="13" t="str">
        <f aca="false">IF(U298="","",IF(U298&gt;0,"Win",IF(U298&lt;0,"Loss","Scratch")))</f>
        <v/>
      </c>
      <c r="AB298" s="18" t="e">
        <f aca="false">IF(W298="",NA(),W298)</f>
        <v>#N/A</v>
      </c>
      <c r="AC298" s="19" t="e">
        <f aca="false">IF(W298="",NA(),Y298)</f>
        <v>#N/A</v>
      </c>
    </row>
    <row r="299" customFormat="false" ht="15" hidden="false" customHeight="false" outlineLevel="0" collapsed="false">
      <c r="A299" s="10"/>
      <c r="B299" s="10"/>
      <c r="C299" s="24"/>
      <c r="D299" s="24"/>
      <c r="E299" s="24"/>
      <c r="F299" s="24"/>
      <c r="G299" s="11"/>
      <c r="H299" s="12"/>
      <c r="I299" s="12"/>
      <c r="J299" s="12"/>
      <c r="K299" s="5"/>
      <c r="L299" s="5"/>
      <c r="M299" s="5"/>
      <c r="N299" s="24"/>
      <c r="O299" s="7"/>
      <c r="P299" s="13" t="str">
        <f aca="false">IF(C299="","",IF(ISNUMBER(SEARCH("JPY",C299)),100,10000))</f>
        <v/>
      </c>
      <c r="Q299" s="14" t="str">
        <f aca="false">IF(OR(C299="",H299="",J299=""),"",ROUND((J299-H299)*P299*IF(D299="Short",-1,1),1))</f>
        <v/>
      </c>
      <c r="R299" s="14" t="str">
        <f aca="false">IF(OR(C299="",H299="",I299=""),"",ROUND(ABS(H299-I299)*P299,1))</f>
        <v/>
      </c>
      <c r="S299" s="15" t="str">
        <f aca="false">IF(OR(R299="",G299="",K299=""),"",R299*K299*G299)</f>
        <v/>
      </c>
      <c r="T299" s="15" t="str">
        <f aca="false">IF(OR(Q299="",G299="",K299=""),"",Q299*K299*G299)</f>
        <v/>
      </c>
      <c r="U299" s="15" t="str">
        <f aca="false">IF(T299="","",T299+N(L299)-N(M299))</f>
        <v/>
      </c>
      <c r="V299" s="16" t="str">
        <f aca="false">IF(OR(U299="",N(S299)=0),"",U299/S299)</f>
        <v/>
      </c>
      <c r="W299" s="13" t="str">
        <f aca="false">IF(U299="","",COUNT($U$7:U299))</f>
        <v/>
      </c>
      <c r="X299" s="17" t="str">
        <f aca="false">IF(U299="","",DATE(YEAR(IF(B299="",A299,B299)),MONTH(IF(B299="",A299,B299)),1))</f>
        <v/>
      </c>
      <c r="Y299" s="15" t="str">
        <f aca="false">IF(U299="","",N($C$3)+SUM($U$7:U299))</f>
        <v/>
      </c>
      <c r="Z299" s="15" t="str">
        <f aca="false">IF(Y299="","",Y299-MAX(N($C$3),MAX($Y$7:Y299)))</f>
        <v/>
      </c>
      <c r="AA299" s="13" t="str">
        <f aca="false">IF(U299="","",IF(U299&gt;0,"Win",IF(U299&lt;0,"Loss","Scratch")))</f>
        <v/>
      </c>
      <c r="AB299" s="18" t="e">
        <f aca="false">IF(W299="",NA(),W299)</f>
        <v>#N/A</v>
      </c>
      <c r="AC299" s="19" t="e">
        <f aca="false">IF(W299="",NA(),Y299)</f>
        <v>#N/A</v>
      </c>
    </row>
    <row r="300" customFormat="false" ht="15" hidden="false" customHeight="false" outlineLevel="0" collapsed="false">
      <c r="A300" s="10"/>
      <c r="B300" s="10"/>
      <c r="C300" s="24"/>
      <c r="D300" s="24"/>
      <c r="E300" s="24"/>
      <c r="F300" s="24"/>
      <c r="G300" s="11"/>
      <c r="H300" s="12"/>
      <c r="I300" s="12"/>
      <c r="J300" s="12"/>
      <c r="K300" s="5"/>
      <c r="L300" s="5"/>
      <c r="M300" s="5"/>
      <c r="N300" s="24"/>
      <c r="O300" s="7"/>
      <c r="P300" s="13" t="str">
        <f aca="false">IF(C300="","",IF(ISNUMBER(SEARCH("JPY",C300)),100,10000))</f>
        <v/>
      </c>
      <c r="Q300" s="14" t="str">
        <f aca="false">IF(OR(C300="",H300="",J300=""),"",ROUND((J300-H300)*P300*IF(D300="Short",-1,1),1))</f>
        <v/>
      </c>
      <c r="R300" s="14" t="str">
        <f aca="false">IF(OR(C300="",H300="",I300=""),"",ROUND(ABS(H300-I300)*P300,1))</f>
        <v/>
      </c>
      <c r="S300" s="15" t="str">
        <f aca="false">IF(OR(R300="",G300="",K300=""),"",R300*K300*G300)</f>
        <v/>
      </c>
      <c r="T300" s="15" t="str">
        <f aca="false">IF(OR(Q300="",G300="",K300=""),"",Q300*K300*G300)</f>
        <v/>
      </c>
      <c r="U300" s="15" t="str">
        <f aca="false">IF(T300="","",T300+N(L300)-N(M300))</f>
        <v/>
      </c>
      <c r="V300" s="16" t="str">
        <f aca="false">IF(OR(U300="",N(S300)=0),"",U300/S300)</f>
        <v/>
      </c>
      <c r="W300" s="13" t="str">
        <f aca="false">IF(U300="","",COUNT($U$7:U300))</f>
        <v/>
      </c>
      <c r="X300" s="17" t="str">
        <f aca="false">IF(U300="","",DATE(YEAR(IF(B300="",A300,B300)),MONTH(IF(B300="",A300,B300)),1))</f>
        <v/>
      </c>
      <c r="Y300" s="15" t="str">
        <f aca="false">IF(U300="","",N($C$3)+SUM($U$7:U300))</f>
        <v/>
      </c>
      <c r="Z300" s="15" t="str">
        <f aca="false">IF(Y300="","",Y300-MAX(N($C$3),MAX($Y$7:Y300)))</f>
        <v/>
      </c>
      <c r="AA300" s="13" t="str">
        <f aca="false">IF(U300="","",IF(U300&gt;0,"Win",IF(U300&lt;0,"Loss","Scratch")))</f>
        <v/>
      </c>
      <c r="AB300" s="18" t="e">
        <f aca="false">IF(W300="",NA(),W300)</f>
        <v>#N/A</v>
      </c>
      <c r="AC300" s="19" t="e">
        <f aca="false">IF(W300="",NA(),Y300)</f>
        <v>#N/A</v>
      </c>
    </row>
    <row r="301" customFormat="false" ht="15" hidden="false" customHeight="false" outlineLevel="0" collapsed="false">
      <c r="A301" s="10"/>
      <c r="B301" s="10"/>
      <c r="C301" s="24"/>
      <c r="D301" s="24"/>
      <c r="E301" s="24"/>
      <c r="F301" s="24"/>
      <c r="G301" s="11"/>
      <c r="H301" s="12"/>
      <c r="I301" s="12"/>
      <c r="J301" s="12"/>
      <c r="K301" s="5"/>
      <c r="L301" s="5"/>
      <c r="M301" s="5"/>
      <c r="N301" s="24"/>
      <c r="O301" s="7"/>
      <c r="P301" s="13" t="str">
        <f aca="false">IF(C301="","",IF(ISNUMBER(SEARCH("JPY",C301)),100,10000))</f>
        <v/>
      </c>
      <c r="Q301" s="14" t="str">
        <f aca="false">IF(OR(C301="",H301="",J301=""),"",ROUND((J301-H301)*P301*IF(D301="Short",-1,1),1))</f>
        <v/>
      </c>
      <c r="R301" s="14" t="str">
        <f aca="false">IF(OR(C301="",H301="",I301=""),"",ROUND(ABS(H301-I301)*P301,1))</f>
        <v/>
      </c>
      <c r="S301" s="15" t="str">
        <f aca="false">IF(OR(R301="",G301="",K301=""),"",R301*K301*G301)</f>
        <v/>
      </c>
      <c r="T301" s="15" t="str">
        <f aca="false">IF(OR(Q301="",G301="",K301=""),"",Q301*K301*G301)</f>
        <v/>
      </c>
      <c r="U301" s="15" t="str">
        <f aca="false">IF(T301="","",T301+N(L301)-N(M301))</f>
        <v/>
      </c>
      <c r="V301" s="16" t="str">
        <f aca="false">IF(OR(U301="",N(S301)=0),"",U301/S301)</f>
        <v/>
      </c>
      <c r="W301" s="13" t="str">
        <f aca="false">IF(U301="","",COUNT($U$7:U301))</f>
        <v/>
      </c>
      <c r="X301" s="17" t="str">
        <f aca="false">IF(U301="","",DATE(YEAR(IF(B301="",A301,B301)),MONTH(IF(B301="",A301,B301)),1))</f>
        <v/>
      </c>
      <c r="Y301" s="15" t="str">
        <f aca="false">IF(U301="","",N($C$3)+SUM($U$7:U301))</f>
        <v/>
      </c>
      <c r="Z301" s="15" t="str">
        <f aca="false">IF(Y301="","",Y301-MAX(N($C$3),MAX($Y$7:Y301)))</f>
        <v/>
      </c>
      <c r="AA301" s="13" t="str">
        <f aca="false">IF(U301="","",IF(U301&gt;0,"Win",IF(U301&lt;0,"Loss","Scratch")))</f>
        <v/>
      </c>
      <c r="AB301" s="18" t="e">
        <f aca="false">IF(W301="",NA(),W301)</f>
        <v>#N/A</v>
      </c>
      <c r="AC301" s="19" t="e">
        <f aca="false">IF(W301="",NA(),Y301)</f>
        <v>#N/A</v>
      </c>
    </row>
    <row r="302" customFormat="false" ht="15" hidden="false" customHeight="false" outlineLevel="0" collapsed="false">
      <c r="A302" s="10"/>
      <c r="B302" s="10"/>
      <c r="C302" s="24"/>
      <c r="D302" s="24"/>
      <c r="E302" s="24"/>
      <c r="F302" s="24"/>
      <c r="G302" s="11"/>
      <c r="H302" s="12"/>
      <c r="I302" s="12"/>
      <c r="J302" s="12"/>
      <c r="K302" s="5"/>
      <c r="L302" s="5"/>
      <c r="M302" s="5"/>
      <c r="N302" s="24"/>
      <c r="O302" s="7"/>
      <c r="P302" s="13" t="str">
        <f aca="false">IF(C302="","",IF(ISNUMBER(SEARCH("JPY",C302)),100,10000))</f>
        <v/>
      </c>
      <c r="Q302" s="14" t="str">
        <f aca="false">IF(OR(C302="",H302="",J302=""),"",ROUND((J302-H302)*P302*IF(D302="Short",-1,1),1))</f>
        <v/>
      </c>
      <c r="R302" s="14" t="str">
        <f aca="false">IF(OR(C302="",H302="",I302=""),"",ROUND(ABS(H302-I302)*P302,1))</f>
        <v/>
      </c>
      <c r="S302" s="15" t="str">
        <f aca="false">IF(OR(R302="",G302="",K302=""),"",R302*K302*G302)</f>
        <v/>
      </c>
      <c r="T302" s="15" t="str">
        <f aca="false">IF(OR(Q302="",G302="",K302=""),"",Q302*K302*G302)</f>
        <v/>
      </c>
      <c r="U302" s="15" t="str">
        <f aca="false">IF(T302="","",T302+N(L302)-N(M302))</f>
        <v/>
      </c>
      <c r="V302" s="16" t="str">
        <f aca="false">IF(OR(U302="",N(S302)=0),"",U302/S302)</f>
        <v/>
      </c>
      <c r="W302" s="13" t="str">
        <f aca="false">IF(U302="","",COUNT($U$7:U302))</f>
        <v/>
      </c>
      <c r="X302" s="17" t="str">
        <f aca="false">IF(U302="","",DATE(YEAR(IF(B302="",A302,B302)),MONTH(IF(B302="",A302,B302)),1))</f>
        <v/>
      </c>
      <c r="Y302" s="15" t="str">
        <f aca="false">IF(U302="","",N($C$3)+SUM($U$7:U302))</f>
        <v/>
      </c>
      <c r="Z302" s="15" t="str">
        <f aca="false">IF(Y302="","",Y302-MAX(N($C$3),MAX($Y$7:Y302)))</f>
        <v/>
      </c>
      <c r="AA302" s="13" t="str">
        <f aca="false">IF(U302="","",IF(U302&gt;0,"Win",IF(U302&lt;0,"Loss","Scratch")))</f>
        <v/>
      </c>
      <c r="AB302" s="18" t="e">
        <f aca="false">IF(W302="",NA(),W302)</f>
        <v>#N/A</v>
      </c>
      <c r="AC302" s="19" t="e">
        <f aca="false">IF(W302="",NA(),Y302)</f>
        <v>#N/A</v>
      </c>
    </row>
    <row r="303" customFormat="false" ht="15" hidden="false" customHeight="false" outlineLevel="0" collapsed="false">
      <c r="A303" s="10"/>
      <c r="B303" s="10"/>
      <c r="C303" s="24"/>
      <c r="D303" s="24"/>
      <c r="E303" s="24"/>
      <c r="F303" s="24"/>
      <c r="G303" s="11"/>
      <c r="H303" s="12"/>
      <c r="I303" s="12"/>
      <c r="J303" s="12"/>
      <c r="K303" s="5"/>
      <c r="L303" s="5"/>
      <c r="M303" s="5"/>
      <c r="N303" s="24"/>
      <c r="O303" s="7"/>
      <c r="P303" s="13" t="str">
        <f aca="false">IF(C303="","",IF(ISNUMBER(SEARCH("JPY",C303)),100,10000))</f>
        <v/>
      </c>
      <c r="Q303" s="14" t="str">
        <f aca="false">IF(OR(C303="",H303="",J303=""),"",ROUND((J303-H303)*P303*IF(D303="Short",-1,1),1))</f>
        <v/>
      </c>
      <c r="R303" s="14" t="str">
        <f aca="false">IF(OR(C303="",H303="",I303=""),"",ROUND(ABS(H303-I303)*P303,1))</f>
        <v/>
      </c>
      <c r="S303" s="15" t="str">
        <f aca="false">IF(OR(R303="",G303="",K303=""),"",R303*K303*G303)</f>
        <v/>
      </c>
      <c r="T303" s="15" t="str">
        <f aca="false">IF(OR(Q303="",G303="",K303=""),"",Q303*K303*G303)</f>
        <v/>
      </c>
      <c r="U303" s="15" t="str">
        <f aca="false">IF(T303="","",T303+N(L303)-N(M303))</f>
        <v/>
      </c>
      <c r="V303" s="16" t="str">
        <f aca="false">IF(OR(U303="",N(S303)=0),"",U303/S303)</f>
        <v/>
      </c>
      <c r="W303" s="13" t="str">
        <f aca="false">IF(U303="","",COUNT($U$7:U303))</f>
        <v/>
      </c>
      <c r="X303" s="17" t="str">
        <f aca="false">IF(U303="","",DATE(YEAR(IF(B303="",A303,B303)),MONTH(IF(B303="",A303,B303)),1))</f>
        <v/>
      </c>
      <c r="Y303" s="15" t="str">
        <f aca="false">IF(U303="","",N($C$3)+SUM($U$7:U303))</f>
        <v/>
      </c>
      <c r="Z303" s="15" t="str">
        <f aca="false">IF(Y303="","",Y303-MAX(N($C$3),MAX($Y$7:Y303)))</f>
        <v/>
      </c>
      <c r="AA303" s="13" t="str">
        <f aca="false">IF(U303="","",IF(U303&gt;0,"Win",IF(U303&lt;0,"Loss","Scratch")))</f>
        <v/>
      </c>
      <c r="AB303" s="18" t="e">
        <f aca="false">IF(W303="",NA(),W303)</f>
        <v>#N/A</v>
      </c>
      <c r="AC303" s="19" t="e">
        <f aca="false">IF(W303="",NA(),Y303)</f>
        <v>#N/A</v>
      </c>
    </row>
    <row r="304" customFormat="false" ht="15" hidden="false" customHeight="false" outlineLevel="0" collapsed="false">
      <c r="A304" s="10"/>
      <c r="B304" s="10"/>
      <c r="C304" s="24"/>
      <c r="D304" s="24"/>
      <c r="E304" s="24"/>
      <c r="F304" s="24"/>
      <c r="G304" s="11"/>
      <c r="H304" s="12"/>
      <c r="I304" s="12"/>
      <c r="J304" s="12"/>
      <c r="K304" s="5"/>
      <c r="L304" s="5"/>
      <c r="M304" s="5"/>
      <c r="N304" s="24"/>
      <c r="O304" s="7"/>
      <c r="P304" s="13" t="str">
        <f aca="false">IF(C304="","",IF(ISNUMBER(SEARCH("JPY",C304)),100,10000))</f>
        <v/>
      </c>
      <c r="Q304" s="14" t="str">
        <f aca="false">IF(OR(C304="",H304="",J304=""),"",ROUND((J304-H304)*P304*IF(D304="Short",-1,1),1))</f>
        <v/>
      </c>
      <c r="R304" s="14" t="str">
        <f aca="false">IF(OR(C304="",H304="",I304=""),"",ROUND(ABS(H304-I304)*P304,1))</f>
        <v/>
      </c>
      <c r="S304" s="15" t="str">
        <f aca="false">IF(OR(R304="",G304="",K304=""),"",R304*K304*G304)</f>
        <v/>
      </c>
      <c r="T304" s="15" t="str">
        <f aca="false">IF(OR(Q304="",G304="",K304=""),"",Q304*K304*G304)</f>
        <v/>
      </c>
      <c r="U304" s="15" t="str">
        <f aca="false">IF(T304="","",T304+N(L304)-N(M304))</f>
        <v/>
      </c>
      <c r="V304" s="16" t="str">
        <f aca="false">IF(OR(U304="",N(S304)=0),"",U304/S304)</f>
        <v/>
      </c>
      <c r="W304" s="13" t="str">
        <f aca="false">IF(U304="","",COUNT($U$7:U304))</f>
        <v/>
      </c>
      <c r="X304" s="17" t="str">
        <f aca="false">IF(U304="","",DATE(YEAR(IF(B304="",A304,B304)),MONTH(IF(B304="",A304,B304)),1))</f>
        <v/>
      </c>
      <c r="Y304" s="15" t="str">
        <f aca="false">IF(U304="","",N($C$3)+SUM($U$7:U304))</f>
        <v/>
      </c>
      <c r="Z304" s="15" t="str">
        <f aca="false">IF(Y304="","",Y304-MAX(N($C$3),MAX($Y$7:Y304)))</f>
        <v/>
      </c>
      <c r="AA304" s="13" t="str">
        <f aca="false">IF(U304="","",IF(U304&gt;0,"Win",IF(U304&lt;0,"Loss","Scratch")))</f>
        <v/>
      </c>
      <c r="AB304" s="18" t="e">
        <f aca="false">IF(W304="",NA(),W304)</f>
        <v>#N/A</v>
      </c>
      <c r="AC304" s="19" t="e">
        <f aca="false">IF(W304="",NA(),Y304)</f>
        <v>#N/A</v>
      </c>
    </row>
    <row r="305" customFormat="false" ht="15" hidden="false" customHeight="false" outlineLevel="0" collapsed="false">
      <c r="A305" s="10"/>
      <c r="B305" s="10"/>
      <c r="C305" s="24"/>
      <c r="D305" s="24"/>
      <c r="E305" s="24"/>
      <c r="F305" s="24"/>
      <c r="G305" s="11"/>
      <c r="H305" s="12"/>
      <c r="I305" s="12"/>
      <c r="J305" s="12"/>
      <c r="K305" s="5"/>
      <c r="L305" s="5"/>
      <c r="M305" s="5"/>
      <c r="N305" s="24"/>
      <c r="O305" s="7"/>
      <c r="P305" s="13" t="str">
        <f aca="false">IF(C305="","",IF(ISNUMBER(SEARCH("JPY",C305)),100,10000))</f>
        <v/>
      </c>
      <c r="Q305" s="14" t="str">
        <f aca="false">IF(OR(C305="",H305="",J305=""),"",ROUND((J305-H305)*P305*IF(D305="Short",-1,1),1))</f>
        <v/>
      </c>
      <c r="R305" s="14" t="str">
        <f aca="false">IF(OR(C305="",H305="",I305=""),"",ROUND(ABS(H305-I305)*P305,1))</f>
        <v/>
      </c>
      <c r="S305" s="15" t="str">
        <f aca="false">IF(OR(R305="",G305="",K305=""),"",R305*K305*G305)</f>
        <v/>
      </c>
      <c r="T305" s="15" t="str">
        <f aca="false">IF(OR(Q305="",G305="",K305=""),"",Q305*K305*G305)</f>
        <v/>
      </c>
      <c r="U305" s="15" t="str">
        <f aca="false">IF(T305="","",T305+N(L305)-N(M305))</f>
        <v/>
      </c>
      <c r="V305" s="16" t="str">
        <f aca="false">IF(OR(U305="",N(S305)=0),"",U305/S305)</f>
        <v/>
      </c>
      <c r="W305" s="13" t="str">
        <f aca="false">IF(U305="","",COUNT($U$7:U305))</f>
        <v/>
      </c>
      <c r="X305" s="17" t="str">
        <f aca="false">IF(U305="","",DATE(YEAR(IF(B305="",A305,B305)),MONTH(IF(B305="",A305,B305)),1))</f>
        <v/>
      </c>
      <c r="Y305" s="15" t="str">
        <f aca="false">IF(U305="","",N($C$3)+SUM($U$7:U305))</f>
        <v/>
      </c>
      <c r="Z305" s="15" t="str">
        <f aca="false">IF(Y305="","",Y305-MAX(N($C$3),MAX($Y$7:Y305)))</f>
        <v/>
      </c>
      <c r="AA305" s="13" t="str">
        <f aca="false">IF(U305="","",IF(U305&gt;0,"Win",IF(U305&lt;0,"Loss","Scratch")))</f>
        <v/>
      </c>
      <c r="AB305" s="18" t="e">
        <f aca="false">IF(W305="",NA(),W305)</f>
        <v>#N/A</v>
      </c>
      <c r="AC305" s="19" t="e">
        <f aca="false">IF(W305="",NA(),Y305)</f>
        <v>#N/A</v>
      </c>
    </row>
    <row r="306" customFormat="false" ht="15" hidden="false" customHeight="false" outlineLevel="0" collapsed="false">
      <c r="A306" s="10"/>
      <c r="B306" s="10"/>
      <c r="C306" s="24"/>
      <c r="D306" s="24"/>
      <c r="E306" s="24"/>
      <c r="F306" s="24"/>
      <c r="G306" s="11"/>
      <c r="H306" s="12"/>
      <c r="I306" s="12"/>
      <c r="J306" s="12"/>
      <c r="K306" s="5"/>
      <c r="L306" s="5"/>
      <c r="M306" s="5"/>
      <c r="N306" s="24"/>
      <c r="O306" s="7"/>
      <c r="P306" s="13" t="str">
        <f aca="false">IF(C306="","",IF(ISNUMBER(SEARCH("JPY",C306)),100,10000))</f>
        <v/>
      </c>
      <c r="Q306" s="14" t="str">
        <f aca="false">IF(OR(C306="",H306="",J306=""),"",ROUND((J306-H306)*P306*IF(D306="Short",-1,1),1))</f>
        <v/>
      </c>
      <c r="R306" s="14" t="str">
        <f aca="false">IF(OR(C306="",H306="",I306=""),"",ROUND(ABS(H306-I306)*P306,1))</f>
        <v/>
      </c>
      <c r="S306" s="15" t="str">
        <f aca="false">IF(OR(R306="",G306="",K306=""),"",R306*K306*G306)</f>
        <v/>
      </c>
      <c r="T306" s="15" t="str">
        <f aca="false">IF(OR(Q306="",G306="",K306=""),"",Q306*K306*G306)</f>
        <v/>
      </c>
      <c r="U306" s="15" t="str">
        <f aca="false">IF(T306="","",T306+N(L306)-N(M306))</f>
        <v/>
      </c>
      <c r="V306" s="16" t="str">
        <f aca="false">IF(OR(U306="",N(S306)=0),"",U306/S306)</f>
        <v/>
      </c>
      <c r="W306" s="13" t="str">
        <f aca="false">IF(U306="","",COUNT($U$7:U306))</f>
        <v/>
      </c>
      <c r="X306" s="17" t="str">
        <f aca="false">IF(U306="","",DATE(YEAR(IF(B306="",A306,B306)),MONTH(IF(B306="",A306,B306)),1))</f>
        <v/>
      </c>
      <c r="Y306" s="15" t="str">
        <f aca="false">IF(U306="","",N($C$3)+SUM($U$7:U306))</f>
        <v/>
      </c>
      <c r="Z306" s="15" t="str">
        <f aca="false">IF(Y306="","",Y306-MAX(N($C$3),MAX($Y$7:Y306)))</f>
        <v/>
      </c>
      <c r="AA306" s="13" t="str">
        <f aca="false">IF(U306="","",IF(U306&gt;0,"Win",IF(U306&lt;0,"Loss","Scratch")))</f>
        <v/>
      </c>
      <c r="AB306" s="18" t="e">
        <f aca="false">IF(W306="",NA(),W306)</f>
        <v>#N/A</v>
      </c>
      <c r="AC306" s="19" t="e">
        <f aca="false">IF(W306="",NA(),Y306)</f>
        <v>#N/A</v>
      </c>
    </row>
    <row r="307" customFormat="false" ht="15" hidden="false" customHeight="false" outlineLevel="0" collapsed="false">
      <c r="A307" s="10"/>
      <c r="B307" s="10"/>
      <c r="C307" s="24"/>
      <c r="D307" s="24"/>
      <c r="E307" s="24"/>
      <c r="F307" s="24"/>
      <c r="G307" s="11"/>
      <c r="H307" s="12"/>
      <c r="I307" s="12"/>
      <c r="J307" s="12"/>
      <c r="K307" s="5"/>
      <c r="L307" s="5"/>
      <c r="M307" s="5"/>
      <c r="N307" s="24"/>
      <c r="O307" s="7"/>
      <c r="P307" s="13" t="str">
        <f aca="false">IF(C307="","",IF(ISNUMBER(SEARCH("JPY",C307)),100,10000))</f>
        <v/>
      </c>
      <c r="Q307" s="14" t="str">
        <f aca="false">IF(OR(C307="",H307="",J307=""),"",ROUND((J307-H307)*P307*IF(D307="Short",-1,1),1))</f>
        <v/>
      </c>
      <c r="R307" s="14" t="str">
        <f aca="false">IF(OR(C307="",H307="",I307=""),"",ROUND(ABS(H307-I307)*P307,1))</f>
        <v/>
      </c>
      <c r="S307" s="15" t="str">
        <f aca="false">IF(OR(R307="",G307="",K307=""),"",R307*K307*G307)</f>
        <v/>
      </c>
      <c r="T307" s="15" t="str">
        <f aca="false">IF(OR(Q307="",G307="",K307=""),"",Q307*K307*G307)</f>
        <v/>
      </c>
      <c r="U307" s="15" t="str">
        <f aca="false">IF(T307="","",T307+N(L307)-N(M307))</f>
        <v/>
      </c>
      <c r="V307" s="16" t="str">
        <f aca="false">IF(OR(U307="",N(S307)=0),"",U307/S307)</f>
        <v/>
      </c>
      <c r="W307" s="13" t="str">
        <f aca="false">IF(U307="","",COUNT($U$7:U307))</f>
        <v/>
      </c>
      <c r="X307" s="17" t="str">
        <f aca="false">IF(U307="","",DATE(YEAR(IF(B307="",A307,B307)),MONTH(IF(B307="",A307,B307)),1))</f>
        <v/>
      </c>
      <c r="Y307" s="15" t="str">
        <f aca="false">IF(U307="","",N($C$3)+SUM($U$7:U307))</f>
        <v/>
      </c>
      <c r="Z307" s="15" t="str">
        <f aca="false">IF(Y307="","",Y307-MAX(N($C$3),MAX($Y$7:Y307)))</f>
        <v/>
      </c>
      <c r="AA307" s="13" t="str">
        <f aca="false">IF(U307="","",IF(U307&gt;0,"Win",IF(U307&lt;0,"Loss","Scratch")))</f>
        <v/>
      </c>
      <c r="AB307" s="18" t="e">
        <f aca="false">IF(W307="",NA(),W307)</f>
        <v>#N/A</v>
      </c>
      <c r="AC307" s="19" t="e">
        <f aca="false">IF(W307="",NA(),Y307)</f>
        <v>#N/A</v>
      </c>
    </row>
    <row r="308" customFormat="false" ht="15" hidden="false" customHeight="false" outlineLevel="0" collapsed="false">
      <c r="A308" s="10"/>
      <c r="B308" s="10"/>
      <c r="C308" s="24"/>
      <c r="D308" s="24"/>
      <c r="E308" s="24"/>
      <c r="F308" s="24"/>
      <c r="G308" s="11"/>
      <c r="H308" s="12"/>
      <c r="I308" s="12"/>
      <c r="J308" s="12"/>
      <c r="K308" s="5"/>
      <c r="L308" s="5"/>
      <c r="M308" s="5"/>
      <c r="N308" s="24"/>
      <c r="O308" s="7"/>
      <c r="P308" s="13" t="str">
        <f aca="false">IF(C308="","",IF(ISNUMBER(SEARCH("JPY",C308)),100,10000))</f>
        <v/>
      </c>
      <c r="Q308" s="14" t="str">
        <f aca="false">IF(OR(C308="",H308="",J308=""),"",ROUND((J308-H308)*P308*IF(D308="Short",-1,1),1))</f>
        <v/>
      </c>
      <c r="R308" s="14" t="str">
        <f aca="false">IF(OR(C308="",H308="",I308=""),"",ROUND(ABS(H308-I308)*P308,1))</f>
        <v/>
      </c>
      <c r="S308" s="15" t="str">
        <f aca="false">IF(OR(R308="",G308="",K308=""),"",R308*K308*G308)</f>
        <v/>
      </c>
      <c r="T308" s="15" t="str">
        <f aca="false">IF(OR(Q308="",G308="",K308=""),"",Q308*K308*G308)</f>
        <v/>
      </c>
      <c r="U308" s="15" t="str">
        <f aca="false">IF(T308="","",T308+N(L308)-N(M308))</f>
        <v/>
      </c>
      <c r="V308" s="16" t="str">
        <f aca="false">IF(OR(U308="",N(S308)=0),"",U308/S308)</f>
        <v/>
      </c>
      <c r="W308" s="13" t="str">
        <f aca="false">IF(U308="","",COUNT($U$7:U308))</f>
        <v/>
      </c>
      <c r="X308" s="17" t="str">
        <f aca="false">IF(U308="","",DATE(YEAR(IF(B308="",A308,B308)),MONTH(IF(B308="",A308,B308)),1))</f>
        <v/>
      </c>
      <c r="Y308" s="15" t="str">
        <f aca="false">IF(U308="","",N($C$3)+SUM($U$7:U308))</f>
        <v/>
      </c>
      <c r="Z308" s="15" t="str">
        <f aca="false">IF(Y308="","",Y308-MAX(N($C$3),MAX($Y$7:Y308)))</f>
        <v/>
      </c>
      <c r="AA308" s="13" t="str">
        <f aca="false">IF(U308="","",IF(U308&gt;0,"Win",IF(U308&lt;0,"Loss","Scratch")))</f>
        <v/>
      </c>
      <c r="AB308" s="18" t="e">
        <f aca="false">IF(W308="",NA(),W308)</f>
        <v>#N/A</v>
      </c>
      <c r="AC308" s="19" t="e">
        <f aca="false">IF(W308="",NA(),Y308)</f>
        <v>#N/A</v>
      </c>
    </row>
    <row r="309" customFormat="false" ht="15" hidden="false" customHeight="false" outlineLevel="0" collapsed="false">
      <c r="A309" s="10"/>
      <c r="B309" s="10"/>
      <c r="C309" s="24"/>
      <c r="D309" s="24"/>
      <c r="E309" s="24"/>
      <c r="F309" s="24"/>
      <c r="G309" s="11"/>
      <c r="H309" s="12"/>
      <c r="I309" s="12"/>
      <c r="J309" s="12"/>
      <c r="K309" s="5"/>
      <c r="L309" s="5"/>
      <c r="M309" s="5"/>
      <c r="N309" s="24"/>
      <c r="O309" s="7"/>
      <c r="P309" s="13" t="str">
        <f aca="false">IF(C309="","",IF(ISNUMBER(SEARCH("JPY",C309)),100,10000))</f>
        <v/>
      </c>
      <c r="Q309" s="14" t="str">
        <f aca="false">IF(OR(C309="",H309="",J309=""),"",ROUND((J309-H309)*P309*IF(D309="Short",-1,1),1))</f>
        <v/>
      </c>
      <c r="R309" s="14" t="str">
        <f aca="false">IF(OR(C309="",H309="",I309=""),"",ROUND(ABS(H309-I309)*P309,1))</f>
        <v/>
      </c>
      <c r="S309" s="15" t="str">
        <f aca="false">IF(OR(R309="",G309="",K309=""),"",R309*K309*G309)</f>
        <v/>
      </c>
      <c r="T309" s="15" t="str">
        <f aca="false">IF(OR(Q309="",G309="",K309=""),"",Q309*K309*G309)</f>
        <v/>
      </c>
      <c r="U309" s="15" t="str">
        <f aca="false">IF(T309="","",T309+N(L309)-N(M309))</f>
        <v/>
      </c>
      <c r="V309" s="16" t="str">
        <f aca="false">IF(OR(U309="",N(S309)=0),"",U309/S309)</f>
        <v/>
      </c>
      <c r="W309" s="13" t="str">
        <f aca="false">IF(U309="","",COUNT($U$7:U309))</f>
        <v/>
      </c>
      <c r="X309" s="17" t="str">
        <f aca="false">IF(U309="","",DATE(YEAR(IF(B309="",A309,B309)),MONTH(IF(B309="",A309,B309)),1))</f>
        <v/>
      </c>
      <c r="Y309" s="15" t="str">
        <f aca="false">IF(U309="","",N($C$3)+SUM($U$7:U309))</f>
        <v/>
      </c>
      <c r="Z309" s="15" t="str">
        <f aca="false">IF(Y309="","",Y309-MAX(N($C$3),MAX($Y$7:Y309)))</f>
        <v/>
      </c>
      <c r="AA309" s="13" t="str">
        <f aca="false">IF(U309="","",IF(U309&gt;0,"Win",IF(U309&lt;0,"Loss","Scratch")))</f>
        <v/>
      </c>
      <c r="AB309" s="18" t="e">
        <f aca="false">IF(W309="",NA(),W309)</f>
        <v>#N/A</v>
      </c>
      <c r="AC309" s="19" t="e">
        <f aca="false">IF(W309="",NA(),Y309)</f>
        <v>#N/A</v>
      </c>
    </row>
    <row r="310" customFormat="false" ht="15" hidden="false" customHeight="false" outlineLevel="0" collapsed="false">
      <c r="A310" s="10"/>
      <c r="B310" s="10"/>
      <c r="C310" s="24"/>
      <c r="D310" s="24"/>
      <c r="E310" s="24"/>
      <c r="F310" s="24"/>
      <c r="G310" s="11"/>
      <c r="H310" s="12"/>
      <c r="I310" s="12"/>
      <c r="J310" s="12"/>
      <c r="K310" s="5"/>
      <c r="L310" s="5"/>
      <c r="M310" s="5"/>
      <c r="N310" s="24"/>
      <c r="O310" s="7"/>
      <c r="P310" s="13" t="str">
        <f aca="false">IF(C310="","",IF(ISNUMBER(SEARCH("JPY",C310)),100,10000))</f>
        <v/>
      </c>
      <c r="Q310" s="14" t="str">
        <f aca="false">IF(OR(C310="",H310="",J310=""),"",ROUND((J310-H310)*P310*IF(D310="Short",-1,1),1))</f>
        <v/>
      </c>
      <c r="R310" s="14" t="str">
        <f aca="false">IF(OR(C310="",H310="",I310=""),"",ROUND(ABS(H310-I310)*P310,1))</f>
        <v/>
      </c>
      <c r="S310" s="15" t="str">
        <f aca="false">IF(OR(R310="",G310="",K310=""),"",R310*K310*G310)</f>
        <v/>
      </c>
      <c r="T310" s="15" t="str">
        <f aca="false">IF(OR(Q310="",G310="",K310=""),"",Q310*K310*G310)</f>
        <v/>
      </c>
      <c r="U310" s="15" t="str">
        <f aca="false">IF(T310="","",T310+N(L310)-N(M310))</f>
        <v/>
      </c>
      <c r="V310" s="16" t="str">
        <f aca="false">IF(OR(U310="",N(S310)=0),"",U310/S310)</f>
        <v/>
      </c>
      <c r="W310" s="13" t="str">
        <f aca="false">IF(U310="","",COUNT($U$7:U310))</f>
        <v/>
      </c>
      <c r="X310" s="17" t="str">
        <f aca="false">IF(U310="","",DATE(YEAR(IF(B310="",A310,B310)),MONTH(IF(B310="",A310,B310)),1))</f>
        <v/>
      </c>
      <c r="Y310" s="15" t="str">
        <f aca="false">IF(U310="","",N($C$3)+SUM($U$7:U310))</f>
        <v/>
      </c>
      <c r="Z310" s="15" t="str">
        <f aca="false">IF(Y310="","",Y310-MAX(N($C$3),MAX($Y$7:Y310)))</f>
        <v/>
      </c>
      <c r="AA310" s="13" t="str">
        <f aca="false">IF(U310="","",IF(U310&gt;0,"Win",IF(U310&lt;0,"Loss","Scratch")))</f>
        <v/>
      </c>
      <c r="AB310" s="18" t="e">
        <f aca="false">IF(W310="",NA(),W310)</f>
        <v>#N/A</v>
      </c>
      <c r="AC310" s="19" t="e">
        <f aca="false">IF(W310="",NA(),Y310)</f>
        <v>#N/A</v>
      </c>
    </row>
    <row r="311" customFormat="false" ht="15" hidden="false" customHeight="false" outlineLevel="0" collapsed="false">
      <c r="A311" s="10"/>
      <c r="B311" s="10"/>
      <c r="C311" s="24"/>
      <c r="D311" s="24"/>
      <c r="E311" s="24"/>
      <c r="F311" s="24"/>
      <c r="G311" s="11"/>
      <c r="H311" s="12"/>
      <c r="I311" s="12"/>
      <c r="J311" s="12"/>
      <c r="K311" s="5"/>
      <c r="L311" s="5"/>
      <c r="M311" s="5"/>
      <c r="N311" s="24"/>
      <c r="O311" s="7"/>
      <c r="P311" s="13" t="str">
        <f aca="false">IF(C311="","",IF(ISNUMBER(SEARCH("JPY",C311)),100,10000))</f>
        <v/>
      </c>
      <c r="Q311" s="14" t="str">
        <f aca="false">IF(OR(C311="",H311="",J311=""),"",ROUND((J311-H311)*P311*IF(D311="Short",-1,1),1))</f>
        <v/>
      </c>
      <c r="R311" s="14" t="str">
        <f aca="false">IF(OR(C311="",H311="",I311=""),"",ROUND(ABS(H311-I311)*P311,1))</f>
        <v/>
      </c>
      <c r="S311" s="15" t="str">
        <f aca="false">IF(OR(R311="",G311="",K311=""),"",R311*K311*G311)</f>
        <v/>
      </c>
      <c r="T311" s="15" t="str">
        <f aca="false">IF(OR(Q311="",G311="",K311=""),"",Q311*K311*G311)</f>
        <v/>
      </c>
      <c r="U311" s="15" t="str">
        <f aca="false">IF(T311="","",T311+N(L311)-N(M311))</f>
        <v/>
      </c>
      <c r="V311" s="16" t="str">
        <f aca="false">IF(OR(U311="",N(S311)=0),"",U311/S311)</f>
        <v/>
      </c>
      <c r="W311" s="13" t="str">
        <f aca="false">IF(U311="","",COUNT($U$7:U311))</f>
        <v/>
      </c>
      <c r="X311" s="17" t="str">
        <f aca="false">IF(U311="","",DATE(YEAR(IF(B311="",A311,B311)),MONTH(IF(B311="",A311,B311)),1))</f>
        <v/>
      </c>
      <c r="Y311" s="15" t="str">
        <f aca="false">IF(U311="","",N($C$3)+SUM($U$7:U311))</f>
        <v/>
      </c>
      <c r="Z311" s="15" t="str">
        <f aca="false">IF(Y311="","",Y311-MAX(N($C$3),MAX($Y$7:Y311)))</f>
        <v/>
      </c>
      <c r="AA311" s="13" t="str">
        <f aca="false">IF(U311="","",IF(U311&gt;0,"Win",IF(U311&lt;0,"Loss","Scratch")))</f>
        <v/>
      </c>
      <c r="AB311" s="18" t="e">
        <f aca="false">IF(W311="",NA(),W311)</f>
        <v>#N/A</v>
      </c>
      <c r="AC311" s="19" t="e">
        <f aca="false">IF(W311="",NA(),Y311)</f>
        <v>#N/A</v>
      </c>
    </row>
    <row r="312" customFormat="false" ht="15" hidden="false" customHeight="false" outlineLevel="0" collapsed="false">
      <c r="A312" s="10"/>
      <c r="B312" s="10"/>
      <c r="C312" s="24"/>
      <c r="D312" s="24"/>
      <c r="E312" s="24"/>
      <c r="F312" s="24"/>
      <c r="G312" s="11"/>
      <c r="H312" s="12"/>
      <c r="I312" s="12"/>
      <c r="J312" s="12"/>
      <c r="K312" s="5"/>
      <c r="L312" s="5"/>
      <c r="M312" s="5"/>
      <c r="N312" s="24"/>
      <c r="O312" s="7"/>
      <c r="P312" s="13" t="str">
        <f aca="false">IF(C312="","",IF(ISNUMBER(SEARCH("JPY",C312)),100,10000))</f>
        <v/>
      </c>
      <c r="Q312" s="14" t="str">
        <f aca="false">IF(OR(C312="",H312="",J312=""),"",ROUND((J312-H312)*P312*IF(D312="Short",-1,1),1))</f>
        <v/>
      </c>
      <c r="R312" s="14" t="str">
        <f aca="false">IF(OR(C312="",H312="",I312=""),"",ROUND(ABS(H312-I312)*P312,1))</f>
        <v/>
      </c>
      <c r="S312" s="15" t="str">
        <f aca="false">IF(OR(R312="",G312="",K312=""),"",R312*K312*G312)</f>
        <v/>
      </c>
      <c r="T312" s="15" t="str">
        <f aca="false">IF(OR(Q312="",G312="",K312=""),"",Q312*K312*G312)</f>
        <v/>
      </c>
      <c r="U312" s="15" t="str">
        <f aca="false">IF(T312="","",T312+N(L312)-N(M312))</f>
        <v/>
      </c>
      <c r="V312" s="16" t="str">
        <f aca="false">IF(OR(U312="",N(S312)=0),"",U312/S312)</f>
        <v/>
      </c>
      <c r="W312" s="13" t="str">
        <f aca="false">IF(U312="","",COUNT($U$7:U312))</f>
        <v/>
      </c>
      <c r="X312" s="17" t="str">
        <f aca="false">IF(U312="","",DATE(YEAR(IF(B312="",A312,B312)),MONTH(IF(B312="",A312,B312)),1))</f>
        <v/>
      </c>
      <c r="Y312" s="15" t="str">
        <f aca="false">IF(U312="","",N($C$3)+SUM($U$7:U312))</f>
        <v/>
      </c>
      <c r="Z312" s="15" t="str">
        <f aca="false">IF(Y312="","",Y312-MAX(N($C$3),MAX($Y$7:Y312)))</f>
        <v/>
      </c>
      <c r="AA312" s="13" t="str">
        <f aca="false">IF(U312="","",IF(U312&gt;0,"Win",IF(U312&lt;0,"Loss","Scratch")))</f>
        <v/>
      </c>
      <c r="AB312" s="18" t="e">
        <f aca="false">IF(W312="",NA(),W312)</f>
        <v>#N/A</v>
      </c>
      <c r="AC312" s="19" t="e">
        <f aca="false">IF(W312="",NA(),Y312)</f>
        <v>#N/A</v>
      </c>
    </row>
    <row r="313" customFormat="false" ht="15" hidden="false" customHeight="false" outlineLevel="0" collapsed="false">
      <c r="A313" s="10"/>
      <c r="B313" s="10"/>
      <c r="C313" s="24"/>
      <c r="D313" s="24"/>
      <c r="E313" s="24"/>
      <c r="F313" s="24"/>
      <c r="G313" s="11"/>
      <c r="H313" s="12"/>
      <c r="I313" s="12"/>
      <c r="J313" s="12"/>
      <c r="K313" s="5"/>
      <c r="L313" s="5"/>
      <c r="M313" s="5"/>
      <c r="N313" s="24"/>
      <c r="O313" s="7"/>
      <c r="P313" s="13" t="str">
        <f aca="false">IF(C313="","",IF(ISNUMBER(SEARCH("JPY",C313)),100,10000))</f>
        <v/>
      </c>
      <c r="Q313" s="14" t="str">
        <f aca="false">IF(OR(C313="",H313="",J313=""),"",ROUND((J313-H313)*P313*IF(D313="Short",-1,1),1))</f>
        <v/>
      </c>
      <c r="R313" s="14" t="str">
        <f aca="false">IF(OR(C313="",H313="",I313=""),"",ROUND(ABS(H313-I313)*P313,1))</f>
        <v/>
      </c>
      <c r="S313" s="15" t="str">
        <f aca="false">IF(OR(R313="",G313="",K313=""),"",R313*K313*G313)</f>
        <v/>
      </c>
      <c r="T313" s="15" t="str">
        <f aca="false">IF(OR(Q313="",G313="",K313=""),"",Q313*K313*G313)</f>
        <v/>
      </c>
      <c r="U313" s="15" t="str">
        <f aca="false">IF(T313="","",T313+N(L313)-N(M313))</f>
        <v/>
      </c>
      <c r="V313" s="16" t="str">
        <f aca="false">IF(OR(U313="",N(S313)=0),"",U313/S313)</f>
        <v/>
      </c>
      <c r="W313" s="13" t="str">
        <f aca="false">IF(U313="","",COUNT($U$7:U313))</f>
        <v/>
      </c>
      <c r="X313" s="17" t="str">
        <f aca="false">IF(U313="","",DATE(YEAR(IF(B313="",A313,B313)),MONTH(IF(B313="",A313,B313)),1))</f>
        <v/>
      </c>
      <c r="Y313" s="15" t="str">
        <f aca="false">IF(U313="","",N($C$3)+SUM($U$7:U313))</f>
        <v/>
      </c>
      <c r="Z313" s="15" t="str">
        <f aca="false">IF(Y313="","",Y313-MAX(N($C$3),MAX($Y$7:Y313)))</f>
        <v/>
      </c>
      <c r="AA313" s="13" t="str">
        <f aca="false">IF(U313="","",IF(U313&gt;0,"Win",IF(U313&lt;0,"Loss","Scratch")))</f>
        <v/>
      </c>
      <c r="AB313" s="18" t="e">
        <f aca="false">IF(W313="",NA(),W313)</f>
        <v>#N/A</v>
      </c>
      <c r="AC313" s="19" t="e">
        <f aca="false">IF(W313="",NA(),Y313)</f>
        <v>#N/A</v>
      </c>
    </row>
    <row r="314" customFormat="false" ht="15" hidden="false" customHeight="false" outlineLevel="0" collapsed="false">
      <c r="A314" s="10"/>
      <c r="B314" s="10"/>
      <c r="C314" s="24"/>
      <c r="D314" s="24"/>
      <c r="E314" s="24"/>
      <c r="F314" s="24"/>
      <c r="G314" s="11"/>
      <c r="H314" s="12"/>
      <c r="I314" s="12"/>
      <c r="J314" s="12"/>
      <c r="K314" s="5"/>
      <c r="L314" s="5"/>
      <c r="M314" s="5"/>
      <c r="N314" s="24"/>
      <c r="O314" s="7"/>
      <c r="P314" s="13" t="str">
        <f aca="false">IF(C314="","",IF(ISNUMBER(SEARCH("JPY",C314)),100,10000))</f>
        <v/>
      </c>
      <c r="Q314" s="14" t="str">
        <f aca="false">IF(OR(C314="",H314="",J314=""),"",ROUND((J314-H314)*P314*IF(D314="Short",-1,1),1))</f>
        <v/>
      </c>
      <c r="R314" s="14" t="str">
        <f aca="false">IF(OR(C314="",H314="",I314=""),"",ROUND(ABS(H314-I314)*P314,1))</f>
        <v/>
      </c>
      <c r="S314" s="15" t="str">
        <f aca="false">IF(OR(R314="",G314="",K314=""),"",R314*K314*G314)</f>
        <v/>
      </c>
      <c r="T314" s="15" t="str">
        <f aca="false">IF(OR(Q314="",G314="",K314=""),"",Q314*K314*G314)</f>
        <v/>
      </c>
      <c r="U314" s="15" t="str">
        <f aca="false">IF(T314="","",T314+N(L314)-N(M314))</f>
        <v/>
      </c>
      <c r="V314" s="16" t="str">
        <f aca="false">IF(OR(U314="",N(S314)=0),"",U314/S314)</f>
        <v/>
      </c>
      <c r="W314" s="13" t="str">
        <f aca="false">IF(U314="","",COUNT($U$7:U314))</f>
        <v/>
      </c>
      <c r="X314" s="17" t="str">
        <f aca="false">IF(U314="","",DATE(YEAR(IF(B314="",A314,B314)),MONTH(IF(B314="",A314,B314)),1))</f>
        <v/>
      </c>
      <c r="Y314" s="15" t="str">
        <f aca="false">IF(U314="","",N($C$3)+SUM($U$7:U314))</f>
        <v/>
      </c>
      <c r="Z314" s="15" t="str">
        <f aca="false">IF(Y314="","",Y314-MAX(N($C$3),MAX($Y$7:Y314)))</f>
        <v/>
      </c>
      <c r="AA314" s="13" t="str">
        <f aca="false">IF(U314="","",IF(U314&gt;0,"Win",IF(U314&lt;0,"Loss","Scratch")))</f>
        <v/>
      </c>
      <c r="AB314" s="18" t="e">
        <f aca="false">IF(W314="",NA(),W314)</f>
        <v>#N/A</v>
      </c>
      <c r="AC314" s="19" t="e">
        <f aca="false">IF(W314="",NA(),Y314)</f>
        <v>#N/A</v>
      </c>
    </row>
    <row r="315" customFormat="false" ht="15" hidden="false" customHeight="false" outlineLevel="0" collapsed="false">
      <c r="A315" s="10"/>
      <c r="B315" s="10"/>
      <c r="C315" s="24"/>
      <c r="D315" s="24"/>
      <c r="E315" s="24"/>
      <c r="F315" s="24"/>
      <c r="G315" s="11"/>
      <c r="H315" s="12"/>
      <c r="I315" s="12"/>
      <c r="J315" s="12"/>
      <c r="K315" s="5"/>
      <c r="L315" s="5"/>
      <c r="M315" s="5"/>
      <c r="N315" s="24"/>
      <c r="O315" s="7"/>
      <c r="P315" s="13" t="str">
        <f aca="false">IF(C315="","",IF(ISNUMBER(SEARCH("JPY",C315)),100,10000))</f>
        <v/>
      </c>
      <c r="Q315" s="14" t="str">
        <f aca="false">IF(OR(C315="",H315="",J315=""),"",ROUND((J315-H315)*P315*IF(D315="Short",-1,1),1))</f>
        <v/>
      </c>
      <c r="R315" s="14" t="str">
        <f aca="false">IF(OR(C315="",H315="",I315=""),"",ROUND(ABS(H315-I315)*P315,1))</f>
        <v/>
      </c>
      <c r="S315" s="15" t="str">
        <f aca="false">IF(OR(R315="",G315="",K315=""),"",R315*K315*G315)</f>
        <v/>
      </c>
      <c r="T315" s="15" t="str">
        <f aca="false">IF(OR(Q315="",G315="",K315=""),"",Q315*K315*G315)</f>
        <v/>
      </c>
      <c r="U315" s="15" t="str">
        <f aca="false">IF(T315="","",T315+N(L315)-N(M315))</f>
        <v/>
      </c>
      <c r="V315" s="16" t="str">
        <f aca="false">IF(OR(U315="",N(S315)=0),"",U315/S315)</f>
        <v/>
      </c>
      <c r="W315" s="13" t="str">
        <f aca="false">IF(U315="","",COUNT($U$7:U315))</f>
        <v/>
      </c>
      <c r="X315" s="17" t="str">
        <f aca="false">IF(U315="","",DATE(YEAR(IF(B315="",A315,B315)),MONTH(IF(B315="",A315,B315)),1))</f>
        <v/>
      </c>
      <c r="Y315" s="15" t="str">
        <f aca="false">IF(U315="","",N($C$3)+SUM($U$7:U315))</f>
        <v/>
      </c>
      <c r="Z315" s="15" t="str">
        <f aca="false">IF(Y315="","",Y315-MAX(N($C$3),MAX($Y$7:Y315)))</f>
        <v/>
      </c>
      <c r="AA315" s="13" t="str">
        <f aca="false">IF(U315="","",IF(U315&gt;0,"Win",IF(U315&lt;0,"Loss","Scratch")))</f>
        <v/>
      </c>
      <c r="AB315" s="18" t="e">
        <f aca="false">IF(W315="",NA(),W315)</f>
        <v>#N/A</v>
      </c>
      <c r="AC315" s="19" t="e">
        <f aca="false">IF(W315="",NA(),Y315)</f>
        <v>#N/A</v>
      </c>
    </row>
    <row r="316" customFormat="false" ht="15" hidden="false" customHeight="false" outlineLevel="0" collapsed="false">
      <c r="A316" s="10"/>
      <c r="B316" s="10"/>
      <c r="C316" s="24"/>
      <c r="D316" s="24"/>
      <c r="E316" s="24"/>
      <c r="F316" s="24"/>
      <c r="G316" s="11"/>
      <c r="H316" s="12"/>
      <c r="I316" s="12"/>
      <c r="J316" s="12"/>
      <c r="K316" s="5"/>
      <c r="L316" s="5"/>
      <c r="M316" s="5"/>
      <c r="N316" s="24"/>
      <c r="O316" s="7"/>
      <c r="P316" s="13" t="str">
        <f aca="false">IF(C316="","",IF(ISNUMBER(SEARCH("JPY",C316)),100,10000))</f>
        <v/>
      </c>
      <c r="Q316" s="14" t="str">
        <f aca="false">IF(OR(C316="",H316="",J316=""),"",ROUND((J316-H316)*P316*IF(D316="Short",-1,1),1))</f>
        <v/>
      </c>
      <c r="R316" s="14" t="str">
        <f aca="false">IF(OR(C316="",H316="",I316=""),"",ROUND(ABS(H316-I316)*P316,1))</f>
        <v/>
      </c>
      <c r="S316" s="15" t="str">
        <f aca="false">IF(OR(R316="",G316="",K316=""),"",R316*K316*G316)</f>
        <v/>
      </c>
      <c r="T316" s="15" t="str">
        <f aca="false">IF(OR(Q316="",G316="",K316=""),"",Q316*K316*G316)</f>
        <v/>
      </c>
      <c r="U316" s="15" t="str">
        <f aca="false">IF(T316="","",T316+N(L316)-N(M316))</f>
        <v/>
      </c>
      <c r="V316" s="16" t="str">
        <f aca="false">IF(OR(U316="",N(S316)=0),"",U316/S316)</f>
        <v/>
      </c>
      <c r="W316" s="13" t="str">
        <f aca="false">IF(U316="","",COUNT($U$7:U316))</f>
        <v/>
      </c>
      <c r="X316" s="17" t="str">
        <f aca="false">IF(U316="","",DATE(YEAR(IF(B316="",A316,B316)),MONTH(IF(B316="",A316,B316)),1))</f>
        <v/>
      </c>
      <c r="Y316" s="15" t="str">
        <f aca="false">IF(U316="","",N($C$3)+SUM($U$7:U316))</f>
        <v/>
      </c>
      <c r="Z316" s="15" t="str">
        <f aca="false">IF(Y316="","",Y316-MAX(N($C$3),MAX($Y$7:Y316)))</f>
        <v/>
      </c>
      <c r="AA316" s="13" t="str">
        <f aca="false">IF(U316="","",IF(U316&gt;0,"Win",IF(U316&lt;0,"Loss","Scratch")))</f>
        <v/>
      </c>
      <c r="AB316" s="18" t="e">
        <f aca="false">IF(W316="",NA(),W316)</f>
        <v>#N/A</v>
      </c>
      <c r="AC316" s="19" t="e">
        <f aca="false">IF(W316="",NA(),Y316)</f>
        <v>#N/A</v>
      </c>
    </row>
    <row r="317" customFormat="false" ht="15" hidden="false" customHeight="false" outlineLevel="0" collapsed="false">
      <c r="A317" s="10"/>
      <c r="B317" s="10"/>
      <c r="C317" s="24"/>
      <c r="D317" s="24"/>
      <c r="E317" s="24"/>
      <c r="F317" s="24"/>
      <c r="G317" s="11"/>
      <c r="H317" s="12"/>
      <c r="I317" s="12"/>
      <c r="J317" s="12"/>
      <c r="K317" s="5"/>
      <c r="L317" s="5"/>
      <c r="M317" s="5"/>
      <c r="N317" s="24"/>
      <c r="O317" s="7"/>
      <c r="P317" s="13" t="str">
        <f aca="false">IF(C317="","",IF(ISNUMBER(SEARCH("JPY",C317)),100,10000))</f>
        <v/>
      </c>
      <c r="Q317" s="14" t="str">
        <f aca="false">IF(OR(C317="",H317="",J317=""),"",ROUND((J317-H317)*P317*IF(D317="Short",-1,1),1))</f>
        <v/>
      </c>
      <c r="R317" s="14" t="str">
        <f aca="false">IF(OR(C317="",H317="",I317=""),"",ROUND(ABS(H317-I317)*P317,1))</f>
        <v/>
      </c>
      <c r="S317" s="15" t="str">
        <f aca="false">IF(OR(R317="",G317="",K317=""),"",R317*K317*G317)</f>
        <v/>
      </c>
      <c r="T317" s="15" t="str">
        <f aca="false">IF(OR(Q317="",G317="",K317=""),"",Q317*K317*G317)</f>
        <v/>
      </c>
      <c r="U317" s="15" t="str">
        <f aca="false">IF(T317="","",T317+N(L317)-N(M317))</f>
        <v/>
      </c>
      <c r="V317" s="16" t="str">
        <f aca="false">IF(OR(U317="",N(S317)=0),"",U317/S317)</f>
        <v/>
      </c>
      <c r="W317" s="13" t="str">
        <f aca="false">IF(U317="","",COUNT($U$7:U317))</f>
        <v/>
      </c>
      <c r="X317" s="17" t="str">
        <f aca="false">IF(U317="","",DATE(YEAR(IF(B317="",A317,B317)),MONTH(IF(B317="",A317,B317)),1))</f>
        <v/>
      </c>
      <c r="Y317" s="15" t="str">
        <f aca="false">IF(U317="","",N($C$3)+SUM($U$7:U317))</f>
        <v/>
      </c>
      <c r="Z317" s="15" t="str">
        <f aca="false">IF(Y317="","",Y317-MAX(N($C$3),MAX($Y$7:Y317)))</f>
        <v/>
      </c>
      <c r="AA317" s="13" t="str">
        <f aca="false">IF(U317="","",IF(U317&gt;0,"Win",IF(U317&lt;0,"Loss","Scratch")))</f>
        <v/>
      </c>
      <c r="AB317" s="18" t="e">
        <f aca="false">IF(W317="",NA(),W317)</f>
        <v>#N/A</v>
      </c>
      <c r="AC317" s="19" t="e">
        <f aca="false">IF(W317="",NA(),Y317)</f>
        <v>#N/A</v>
      </c>
    </row>
    <row r="318" customFormat="false" ht="15" hidden="false" customHeight="false" outlineLevel="0" collapsed="false">
      <c r="A318" s="10"/>
      <c r="B318" s="10"/>
      <c r="C318" s="24"/>
      <c r="D318" s="24"/>
      <c r="E318" s="24"/>
      <c r="F318" s="24"/>
      <c r="G318" s="11"/>
      <c r="H318" s="12"/>
      <c r="I318" s="12"/>
      <c r="J318" s="12"/>
      <c r="K318" s="5"/>
      <c r="L318" s="5"/>
      <c r="M318" s="5"/>
      <c r="N318" s="24"/>
      <c r="O318" s="7"/>
      <c r="P318" s="13" t="str">
        <f aca="false">IF(C318="","",IF(ISNUMBER(SEARCH("JPY",C318)),100,10000))</f>
        <v/>
      </c>
      <c r="Q318" s="14" t="str">
        <f aca="false">IF(OR(C318="",H318="",J318=""),"",ROUND((J318-H318)*P318*IF(D318="Short",-1,1),1))</f>
        <v/>
      </c>
      <c r="R318" s="14" t="str">
        <f aca="false">IF(OR(C318="",H318="",I318=""),"",ROUND(ABS(H318-I318)*P318,1))</f>
        <v/>
      </c>
      <c r="S318" s="15" t="str">
        <f aca="false">IF(OR(R318="",G318="",K318=""),"",R318*K318*G318)</f>
        <v/>
      </c>
      <c r="T318" s="15" t="str">
        <f aca="false">IF(OR(Q318="",G318="",K318=""),"",Q318*K318*G318)</f>
        <v/>
      </c>
      <c r="U318" s="15" t="str">
        <f aca="false">IF(T318="","",T318+N(L318)-N(M318))</f>
        <v/>
      </c>
      <c r="V318" s="16" t="str">
        <f aca="false">IF(OR(U318="",N(S318)=0),"",U318/S318)</f>
        <v/>
      </c>
      <c r="W318" s="13" t="str">
        <f aca="false">IF(U318="","",COUNT($U$7:U318))</f>
        <v/>
      </c>
      <c r="X318" s="17" t="str">
        <f aca="false">IF(U318="","",DATE(YEAR(IF(B318="",A318,B318)),MONTH(IF(B318="",A318,B318)),1))</f>
        <v/>
      </c>
      <c r="Y318" s="15" t="str">
        <f aca="false">IF(U318="","",N($C$3)+SUM($U$7:U318))</f>
        <v/>
      </c>
      <c r="Z318" s="15" t="str">
        <f aca="false">IF(Y318="","",Y318-MAX(N($C$3),MAX($Y$7:Y318)))</f>
        <v/>
      </c>
      <c r="AA318" s="13" t="str">
        <f aca="false">IF(U318="","",IF(U318&gt;0,"Win",IF(U318&lt;0,"Loss","Scratch")))</f>
        <v/>
      </c>
      <c r="AB318" s="18" t="e">
        <f aca="false">IF(W318="",NA(),W318)</f>
        <v>#N/A</v>
      </c>
      <c r="AC318" s="19" t="e">
        <f aca="false">IF(W318="",NA(),Y318)</f>
        <v>#N/A</v>
      </c>
    </row>
    <row r="319" customFormat="false" ht="15" hidden="false" customHeight="false" outlineLevel="0" collapsed="false">
      <c r="A319" s="10"/>
      <c r="B319" s="10"/>
      <c r="C319" s="24"/>
      <c r="D319" s="24"/>
      <c r="E319" s="24"/>
      <c r="F319" s="24"/>
      <c r="G319" s="11"/>
      <c r="H319" s="12"/>
      <c r="I319" s="12"/>
      <c r="J319" s="12"/>
      <c r="K319" s="5"/>
      <c r="L319" s="5"/>
      <c r="M319" s="5"/>
      <c r="N319" s="24"/>
      <c r="O319" s="7"/>
      <c r="P319" s="13" t="str">
        <f aca="false">IF(C319="","",IF(ISNUMBER(SEARCH("JPY",C319)),100,10000))</f>
        <v/>
      </c>
      <c r="Q319" s="14" t="str">
        <f aca="false">IF(OR(C319="",H319="",J319=""),"",ROUND((J319-H319)*P319*IF(D319="Short",-1,1),1))</f>
        <v/>
      </c>
      <c r="R319" s="14" t="str">
        <f aca="false">IF(OR(C319="",H319="",I319=""),"",ROUND(ABS(H319-I319)*P319,1))</f>
        <v/>
      </c>
      <c r="S319" s="15" t="str">
        <f aca="false">IF(OR(R319="",G319="",K319=""),"",R319*K319*G319)</f>
        <v/>
      </c>
      <c r="T319" s="15" t="str">
        <f aca="false">IF(OR(Q319="",G319="",K319=""),"",Q319*K319*G319)</f>
        <v/>
      </c>
      <c r="U319" s="15" t="str">
        <f aca="false">IF(T319="","",T319+N(L319)-N(M319))</f>
        <v/>
      </c>
      <c r="V319" s="16" t="str">
        <f aca="false">IF(OR(U319="",N(S319)=0),"",U319/S319)</f>
        <v/>
      </c>
      <c r="W319" s="13" t="str">
        <f aca="false">IF(U319="","",COUNT($U$7:U319))</f>
        <v/>
      </c>
      <c r="X319" s="17" t="str">
        <f aca="false">IF(U319="","",DATE(YEAR(IF(B319="",A319,B319)),MONTH(IF(B319="",A319,B319)),1))</f>
        <v/>
      </c>
      <c r="Y319" s="15" t="str">
        <f aca="false">IF(U319="","",N($C$3)+SUM($U$7:U319))</f>
        <v/>
      </c>
      <c r="Z319" s="15" t="str">
        <f aca="false">IF(Y319="","",Y319-MAX(N($C$3),MAX($Y$7:Y319)))</f>
        <v/>
      </c>
      <c r="AA319" s="13" t="str">
        <f aca="false">IF(U319="","",IF(U319&gt;0,"Win",IF(U319&lt;0,"Loss","Scratch")))</f>
        <v/>
      </c>
      <c r="AB319" s="18" t="e">
        <f aca="false">IF(W319="",NA(),W319)</f>
        <v>#N/A</v>
      </c>
      <c r="AC319" s="19" t="e">
        <f aca="false">IF(W319="",NA(),Y319)</f>
        <v>#N/A</v>
      </c>
    </row>
    <row r="320" customFormat="false" ht="15" hidden="false" customHeight="false" outlineLevel="0" collapsed="false">
      <c r="A320" s="10"/>
      <c r="B320" s="10"/>
      <c r="C320" s="24"/>
      <c r="D320" s="24"/>
      <c r="E320" s="24"/>
      <c r="F320" s="24"/>
      <c r="G320" s="11"/>
      <c r="H320" s="12"/>
      <c r="I320" s="12"/>
      <c r="J320" s="12"/>
      <c r="K320" s="5"/>
      <c r="L320" s="5"/>
      <c r="M320" s="5"/>
      <c r="N320" s="24"/>
      <c r="O320" s="7"/>
      <c r="P320" s="13" t="str">
        <f aca="false">IF(C320="","",IF(ISNUMBER(SEARCH("JPY",C320)),100,10000))</f>
        <v/>
      </c>
      <c r="Q320" s="14" t="str">
        <f aca="false">IF(OR(C320="",H320="",J320=""),"",ROUND((J320-H320)*P320*IF(D320="Short",-1,1),1))</f>
        <v/>
      </c>
      <c r="R320" s="14" t="str">
        <f aca="false">IF(OR(C320="",H320="",I320=""),"",ROUND(ABS(H320-I320)*P320,1))</f>
        <v/>
      </c>
      <c r="S320" s="15" t="str">
        <f aca="false">IF(OR(R320="",G320="",K320=""),"",R320*K320*G320)</f>
        <v/>
      </c>
      <c r="T320" s="15" t="str">
        <f aca="false">IF(OR(Q320="",G320="",K320=""),"",Q320*K320*G320)</f>
        <v/>
      </c>
      <c r="U320" s="15" t="str">
        <f aca="false">IF(T320="","",T320+N(L320)-N(M320))</f>
        <v/>
      </c>
      <c r="V320" s="16" t="str">
        <f aca="false">IF(OR(U320="",N(S320)=0),"",U320/S320)</f>
        <v/>
      </c>
      <c r="W320" s="13" t="str">
        <f aca="false">IF(U320="","",COUNT($U$7:U320))</f>
        <v/>
      </c>
      <c r="X320" s="17" t="str">
        <f aca="false">IF(U320="","",DATE(YEAR(IF(B320="",A320,B320)),MONTH(IF(B320="",A320,B320)),1))</f>
        <v/>
      </c>
      <c r="Y320" s="15" t="str">
        <f aca="false">IF(U320="","",N($C$3)+SUM($U$7:U320))</f>
        <v/>
      </c>
      <c r="Z320" s="15" t="str">
        <f aca="false">IF(Y320="","",Y320-MAX(N($C$3),MAX($Y$7:Y320)))</f>
        <v/>
      </c>
      <c r="AA320" s="13" t="str">
        <f aca="false">IF(U320="","",IF(U320&gt;0,"Win",IF(U320&lt;0,"Loss","Scratch")))</f>
        <v/>
      </c>
      <c r="AB320" s="18" t="e">
        <f aca="false">IF(W320="",NA(),W320)</f>
        <v>#N/A</v>
      </c>
      <c r="AC320" s="19" t="e">
        <f aca="false">IF(W320="",NA(),Y320)</f>
        <v>#N/A</v>
      </c>
    </row>
    <row r="321" customFormat="false" ht="15" hidden="false" customHeight="false" outlineLevel="0" collapsed="false">
      <c r="A321" s="10"/>
      <c r="B321" s="10"/>
      <c r="C321" s="24"/>
      <c r="D321" s="24"/>
      <c r="E321" s="24"/>
      <c r="F321" s="24"/>
      <c r="G321" s="11"/>
      <c r="H321" s="12"/>
      <c r="I321" s="12"/>
      <c r="J321" s="12"/>
      <c r="K321" s="5"/>
      <c r="L321" s="5"/>
      <c r="M321" s="5"/>
      <c r="N321" s="24"/>
      <c r="O321" s="7"/>
      <c r="P321" s="13" t="str">
        <f aca="false">IF(C321="","",IF(ISNUMBER(SEARCH("JPY",C321)),100,10000))</f>
        <v/>
      </c>
      <c r="Q321" s="14" t="str">
        <f aca="false">IF(OR(C321="",H321="",J321=""),"",ROUND((J321-H321)*P321*IF(D321="Short",-1,1),1))</f>
        <v/>
      </c>
      <c r="R321" s="14" t="str">
        <f aca="false">IF(OR(C321="",H321="",I321=""),"",ROUND(ABS(H321-I321)*P321,1))</f>
        <v/>
      </c>
      <c r="S321" s="15" t="str">
        <f aca="false">IF(OR(R321="",G321="",K321=""),"",R321*K321*G321)</f>
        <v/>
      </c>
      <c r="T321" s="15" t="str">
        <f aca="false">IF(OR(Q321="",G321="",K321=""),"",Q321*K321*G321)</f>
        <v/>
      </c>
      <c r="U321" s="15" t="str">
        <f aca="false">IF(T321="","",T321+N(L321)-N(M321))</f>
        <v/>
      </c>
      <c r="V321" s="16" t="str">
        <f aca="false">IF(OR(U321="",N(S321)=0),"",U321/S321)</f>
        <v/>
      </c>
      <c r="W321" s="13" t="str">
        <f aca="false">IF(U321="","",COUNT($U$7:U321))</f>
        <v/>
      </c>
      <c r="X321" s="17" t="str">
        <f aca="false">IF(U321="","",DATE(YEAR(IF(B321="",A321,B321)),MONTH(IF(B321="",A321,B321)),1))</f>
        <v/>
      </c>
      <c r="Y321" s="15" t="str">
        <f aca="false">IF(U321="","",N($C$3)+SUM($U$7:U321))</f>
        <v/>
      </c>
      <c r="Z321" s="15" t="str">
        <f aca="false">IF(Y321="","",Y321-MAX(N($C$3),MAX($Y$7:Y321)))</f>
        <v/>
      </c>
      <c r="AA321" s="13" t="str">
        <f aca="false">IF(U321="","",IF(U321&gt;0,"Win",IF(U321&lt;0,"Loss","Scratch")))</f>
        <v/>
      </c>
      <c r="AB321" s="18" t="e">
        <f aca="false">IF(W321="",NA(),W321)</f>
        <v>#N/A</v>
      </c>
      <c r="AC321" s="19" t="e">
        <f aca="false">IF(W321="",NA(),Y321)</f>
        <v>#N/A</v>
      </c>
    </row>
    <row r="322" customFormat="false" ht="15" hidden="false" customHeight="false" outlineLevel="0" collapsed="false">
      <c r="A322" s="10"/>
      <c r="B322" s="10"/>
      <c r="C322" s="24"/>
      <c r="D322" s="24"/>
      <c r="E322" s="24"/>
      <c r="F322" s="24"/>
      <c r="G322" s="11"/>
      <c r="H322" s="12"/>
      <c r="I322" s="12"/>
      <c r="J322" s="12"/>
      <c r="K322" s="5"/>
      <c r="L322" s="5"/>
      <c r="M322" s="5"/>
      <c r="N322" s="24"/>
      <c r="O322" s="7"/>
      <c r="P322" s="13" t="str">
        <f aca="false">IF(C322="","",IF(ISNUMBER(SEARCH("JPY",C322)),100,10000))</f>
        <v/>
      </c>
      <c r="Q322" s="14" t="str">
        <f aca="false">IF(OR(C322="",H322="",J322=""),"",ROUND((J322-H322)*P322*IF(D322="Short",-1,1),1))</f>
        <v/>
      </c>
      <c r="R322" s="14" t="str">
        <f aca="false">IF(OR(C322="",H322="",I322=""),"",ROUND(ABS(H322-I322)*P322,1))</f>
        <v/>
      </c>
      <c r="S322" s="15" t="str">
        <f aca="false">IF(OR(R322="",G322="",K322=""),"",R322*K322*G322)</f>
        <v/>
      </c>
      <c r="T322" s="15" t="str">
        <f aca="false">IF(OR(Q322="",G322="",K322=""),"",Q322*K322*G322)</f>
        <v/>
      </c>
      <c r="U322" s="15" t="str">
        <f aca="false">IF(T322="","",T322+N(L322)-N(M322))</f>
        <v/>
      </c>
      <c r="V322" s="16" t="str">
        <f aca="false">IF(OR(U322="",N(S322)=0),"",U322/S322)</f>
        <v/>
      </c>
      <c r="W322" s="13" t="str">
        <f aca="false">IF(U322="","",COUNT($U$7:U322))</f>
        <v/>
      </c>
      <c r="X322" s="17" t="str">
        <f aca="false">IF(U322="","",DATE(YEAR(IF(B322="",A322,B322)),MONTH(IF(B322="",A322,B322)),1))</f>
        <v/>
      </c>
      <c r="Y322" s="15" t="str">
        <f aca="false">IF(U322="","",N($C$3)+SUM($U$7:U322))</f>
        <v/>
      </c>
      <c r="Z322" s="15" t="str">
        <f aca="false">IF(Y322="","",Y322-MAX(N($C$3),MAX($Y$7:Y322)))</f>
        <v/>
      </c>
      <c r="AA322" s="13" t="str">
        <f aca="false">IF(U322="","",IF(U322&gt;0,"Win",IF(U322&lt;0,"Loss","Scratch")))</f>
        <v/>
      </c>
      <c r="AB322" s="18" t="e">
        <f aca="false">IF(W322="",NA(),W322)</f>
        <v>#N/A</v>
      </c>
      <c r="AC322" s="19" t="e">
        <f aca="false">IF(W322="",NA(),Y322)</f>
        <v>#N/A</v>
      </c>
    </row>
    <row r="323" customFormat="false" ht="15" hidden="false" customHeight="false" outlineLevel="0" collapsed="false">
      <c r="A323" s="10"/>
      <c r="B323" s="10"/>
      <c r="C323" s="24"/>
      <c r="D323" s="24"/>
      <c r="E323" s="24"/>
      <c r="F323" s="24"/>
      <c r="G323" s="11"/>
      <c r="H323" s="12"/>
      <c r="I323" s="12"/>
      <c r="J323" s="12"/>
      <c r="K323" s="5"/>
      <c r="L323" s="5"/>
      <c r="M323" s="5"/>
      <c r="N323" s="24"/>
      <c r="O323" s="7"/>
      <c r="P323" s="13" t="str">
        <f aca="false">IF(C323="","",IF(ISNUMBER(SEARCH("JPY",C323)),100,10000))</f>
        <v/>
      </c>
      <c r="Q323" s="14" t="str">
        <f aca="false">IF(OR(C323="",H323="",J323=""),"",ROUND((J323-H323)*P323*IF(D323="Short",-1,1),1))</f>
        <v/>
      </c>
      <c r="R323" s="14" t="str">
        <f aca="false">IF(OR(C323="",H323="",I323=""),"",ROUND(ABS(H323-I323)*P323,1))</f>
        <v/>
      </c>
      <c r="S323" s="15" t="str">
        <f aca="false">IF(OR(R323="",G323="",K323=""),"",R323*K323*G323)</f>
        <v/>
      </c>
      <c r="T323" s="15" t="str">
        <f aca="false">IF(OR(Q323="",G323="",K323=""),"",Q323*K323*G323)</f>
        <v/>
      </c>
      <c r="U323" s="15" t="str">
        <f aca="false">IF(T323="","",T323+N(L323)-N(M323))</f>
        <v/>
      </c>
      <c r="V323" s="16" t="str">
        <f aca="false">IF(OR(U323="",N(S323)=0),"",U323/S323)</f>
        <v/>
      </c>
      <c r="W323" s="13" t="str">
        <f aca="false">IF(U323="","",COUNT($U$7:U323))</f>
        <v/>
      </c>
      <c r="X323" s="17" t="str">
        <f aca="false">IF(U323="","",DATE(YEAR(IF(B323="",A323,B323)),MONTH(IF(B323="",A323,B323)),1))</f>
        <v/>
      </c>
      <c r="Y323" s="15" t="str">
        <f aca="false">IF(U323="","",N($C$3)+SUM($U$7:U323))</f>
        <v/>
      </c>
      <c r="Z323" s="15" t="str">
        <f aca="false">IF(Y323="","",Y323-MAX(N($C$3),MAX($Y$7:Y323)))</f>
        <v/>
      </c>
      <c r="AA323" s="13" t="str">
        <f aca="false">IF(U323="","",IF(U323&gt;0,"Win",IF(U323&lt;0,"Loss","Scratch")))</f>
        <v/>
      </c>
      <c r="AB323" s="18" t="e">
        <f aca="false">IF(W323="",NA(),W323)</f>
        <v>#N/A</v>
      </c>
      <c r="AC323" s="19" t="e">
        <f aca="false">IF(W323="",NA(),Y323)</f>
        <v>#N/A</v>
      </c>
    </row>
    <row r="324" customFormat="false" ht="15" hidden="false" customHeight="false" outlineLevel="0" collapsed="false">
      <c r="A324" s="10"/>
      <c r="B324" s="10"/>
      <c r="C324" s="24"/>
      <c r="D324" s="24"/>
      <c r="E324" s="24"/>
      <c r="F324" s="24"/>
      <c r="G324" s="11"/>
      <c r="H324" s="12"/>
      <c r="I324" s="12"/>
      <c r="J324" s="12"/>
      <c r="K324" s="5"/>
      <c r="L324" s="5"/>
      <c r="M324" s="5"/>
      <c r="N324" s="24"/>
      <c r="O324" s="7"/>
      <c r="P324" s="13" t="str">
        <f aca="false">IF(C324="","",IF(ISNUMBER(SEARCH("JPY",C324)),100,10000))</f>
        <v/>
      </c>
      <c r="Q324" s="14" t="str">
        <f aca="false">IF(OR(C324="",H324="",J324=""),"",ROUND((J324-H324)*P324*IF(D324="Short",-1,1),1))</f>
        <v/>
      </c>
      <c r="R324" s="14" t="str">
        <f aca="false">IF(OR(C324="",H324="",I324=""),"",ROUND(ABS(H324-I324)*P324,1))</f>
        <v/>
      </c>
      <c r="S324" s="15" t="str">
        <f aca="false">IF(OR(R324="",G324="",K324=""),"",R324*K324*G324)</f>
        <v/>
      </c>
      <c r="T324" s="15" t="str">
        <f aca="false">IF(OR(Q324="",G324="",K324=""),"",Q324*K324*G324)</f>
        <v/>
      </c>
      <c r="U324" s="15" t="str">
        <f aca="false">IF(T324="","",T324+N(L324)-N(M324))</f>
        <v/>
      </c>
      <c r="V324" s="16" t="str">
        <f aca="false">IF(OR(U324="",N(S324)=0),"",U324/S324)</f>
        <v/>
      </c>
      <c r="W324" s="13" t="str">
        <f aca="false">IF(U324="","",COUNT($U$7:U324))</f>
        <v/>
      </c>
      <c r="X324" s="17" t="str">
        <f aca="false">IF(U324="","",DATE(YEAR(IF(B324="",A324,B324)),MONTH(IF(B324="",A324,B324)),1))</f>
        <v/>
      </c>
      <c r="Y324" s="15" t="str">
        <f aca="false">IF(U324="","",N($C$3)+SUM($U$7:U324))</f>
        <v/>
      </c>
      <c r="Z324" s="15" t="str">
        <f aca="false">IF(Y324="","",Y324-MAX(N($C$3),MAX($Y$7:Y324)))</f>
        <v/>
      </c>
      <c r="AA324" s="13" t="str">
        <f aca="false">IF(U324="","",IF(U324&gt;0,"Win",IF(U324&lt;0,"Loss","Scratch")))</f>
        <v/>
      </c>
      <c r="AB324" s="18" t="e">
        <f aca="false">IF(W324="",NA(),W324)</f>
        <v>#N/A</v>
      </c>
      <c r="AC324" s="19" t="e">
        <f aca="false">IF(W324="",NA(),Y324)</f>
        <v>#N/A</v>
      </c>
    </row>
    <row r="325" customFormat="false" ht="15" hidden="false" customHeight="false" outlineLevel="0" collapsed="false">
      <c r="A325" s="10"/>
      <c r="B325" s="10"/>
      <c r="C325" s="24"/>
      <c r="D325" s="24"/>
      <c r="E325" s="24"/>
      <c r="F325" s="24"/>
      <c r="G325" s="11"/>
      <c r="H325" s="12"/>
      <c r="I325" s="12"/>
      <c r="J325" s="12"/>
      <c r="K325" s="5"/>
      <c r="L325" s="5"/>
      <c r="M325" s="5"/>
      <c r="N325" s="24"/>
      <c r="O325" s="7"/>
      <c r="P325" s="13" t="str">
        <f aca="false">IF(C325="","",IF(ISNUMBER(SEARCH("JPY",C325)),100,10000))</f>
        <v/>
      </c>
      <c r="Q325" s="14" t="str">
        <f aca="false">IF(OR(C325="",H325="",J325=""),"",ROUND((J325-H325)*P325*IF(D325="Short",-1,1),1))</f>
        <v/>
      </c>
      <c r="R325" s="14" t="str">
        <f aca="false">IF(OR(C325="",H325="",I325=""),"",ROUND(ABS(H325-I325)*P325,1))</f>
        <v/>
      </c>
      <c r="S325" s="15" t="str">
        <f aca="false">IF(OR(R325="",G325="",K325=""),"",R325*K325*G325)</f>
        <v/>
      </c>
      <c r="T325" s="15" t="str">
        <f aca="false">IF(OR(Q325="",G325="",K325=""),"",Q325*K325*G325)</f>
        <v/>
      </c>
      <c r="U325" s="15" t="str">
        <f aca="false">IF(T325="","",T325+N(L325)-N(M325))</f>
        <v/>
      </c>
      <c r="V325" s="16" t="str">
        <f aca="false">IF(OR(U325="",N(S325)=0),"",U325/S325)</f>
        <v/>
      </c>
      <c r="W325" s="13" t="str">
        <f aca="false">IF(U325="","",COUNT($U$7:U325))</f>
        <v/>
      </c>
      <c r="X325" s="17" t="str">
        <f aca="false">IF(U325="","",DATE(YEAR(IF(B325="",A325,B325)),MONTH(IF(B325="",A325,B325)),1))</f>
        <v/>
      </c>
      <c r="Y325" s="15" t="str">
        <f aca="false">IF(U325="","",N($C$3)+SUM($U$7:U325))</f>
        <v/>
      </c>
      <c r="Z325" s="15" t="str">
        <f aca="false">IF(Y325="","",Y325-MAX(N($C$3),MAX($Y$7:Y325)))</f>
        <v/>
      </c>
      <c r="AA325" s="13" t="str">
        <f aca="false">IF(U325="","",IF(U325&gt;0,"Win",IF(U325&lt;0,"Loss","Scratch")))</f>
        <v/>
      </c>
      <c r="AB325" s="18" t="e">
        <f aca="false">IF(W325="",NA(),W325)</f>
        <v>#N/A</v>
      </c>
      <c r="AC325" s="19" t="e">
        <f aca="false">IF(W325="",NA(),Y325)</f>
        <v>#N/A</v>
      </c>
    </row>
    <row r="326" customFormat="false" ht="15" hidden="false" customHeight="false" outlineLevel="0" collapsed="false">
      <c r="A326" s="10"/>
      <c r="B326" s="10"/>
      <c r="C326" s="24"/>
      <c r="D326" s="24"/>
      <c r="E326" s="24"/>
      <c r="F326" s="24"/>
      <c r="G326" s="11"/>
      <c r="H326" s="12"/>
      <c r="I326" s="12"/>
      <c r="J326" s="12"/>
      <c r="K326" s="5"/>
      <c r="L326" s="5"/>
      <c r="M326" s="5"/>
      <c r="N326" s="24"/>
      <c r="O326" s="7"/>
      <c r="P326" s="13" t="str">
        <f aca="false">IF(C326="","",IF(ISNUMBER(SEARCH("JPY",C326)),100,10000))</f>
        <v/>
      </c>
      <c r="Q326" s="14" t="str">
        <f aca="false">IF(OR(C326="",H326="",J326=""),"",ROUND((J326-H326)*P326*IF(D326="Short",-1,1),1))</f>
        <v/>
      </c>
      <c r="R326" s="14" t="str">
        <f aca="false">IF(OR(C326="",H326="",I326=""),"",ROUND(ABS(H326-I326)*P326,1))</f>
        <v/>
      </c>
      <c r="S326" s="15" t="str">
        <f aca="false">IF(OR(R326="",G326="",K326=""),"",R326*K326*G326)</f>
        <v/>
      </c>
      <c r="T326" s="15" t="str">
        <f aca="false">IF(OR(Q326="",G326="",K326=""),"",Q326*K326*G326)</f>
        <v/>
      </c>
      <c r="U326" s="15" t="str">
        <f aca="false">IF(T326="","",T326+N(L326)-N(M326))</f>
        <v/>
      </c>
      <c r="V326" s="16" t="str">
        <f aca="false">IF(OR(U326="",N(S326)=0),"",U326/S326)</f>
        <v/>
      </c>
      <c r="W326" s="13" t="str">
        <f aca="false">IF(U326="","",COUNT($U$7:U326))</f>
        <v/>
      </c>
      <c r="X326" s="17" t="str">
        <f aca="false">IF(U326="","",DATE(YEAR(IF(B326="",A326,B326)),MONTH(IF(B326="",A326,B326)),1))</f>
        <v/>
      </c>
      <c r="Y326" s="15" t="str">
        <f aca="false">IF(U326="","",N($C$3)+SUM($U$7:U326))</f>
        <v/>
      </c>
      <c r="Z326" s="15" t="str">
        <f aca="false">IF(Y326="","",Y326-MAX(N($C$3),MAX($Y$7:Y326)))</f>
        <v/>
      </c>
      <c r="AA326" s="13" t="str">
        <f aca="false">IF(U326="","",IF(U326&gt;0,"Win",IF(U326&lt;0,"Loss","Scratch")))</f>
        <v/>
      </c>
      <c r="AB326" s="18" t="e">
        <f aca="false">IF(W326="",NA(),W326)</f>
        <v>#N/A</v>
      </c>
      <c r="AC326" s="19" t="e">
        <f aca="false">IF(W326="",NA(),Y326)</f>
        <v>#N/A</v>
      </c>
    </row>
    <row r="327" customFormat="false" ht="15" hidden="false" customHeight="false" outlineLevel="0" collapsed="false">
      <c r="A327" s="10"/>
      <c r="B327" s="10"/>
      <c r="C327" s="24"/>
      <c r="D327" s="24"/>
      <c r="E327" s="24"/>
      <c r="F327" s="24"/>
      <c r="G327" s="11"/>
      <c r="H327" s="12"/>
      <c r="I327" s="12"/>
      <c r="J327" s="12"/>
      <c r="K327" s="5"/>
      <c r="L327" s="5"/>
      <c r="M327" s="5"/>
      <c r="N327" s="24"/>
      <c r="O327" s="7"/>
      <c r="P327" s="13" t="str">
        <f aca="false">IF(C327="","",IF(ISNUMBER(SEARCH("JPY",C327)),100,10000))</f>
        <v/>
      </c>
      <c r="Q327" s="14" t="str">
        <f aca="false">IF(OR(C327="",H327="",J327=""),"",ROUND((J327-H327)*P327*IF(D327="Short",-1,1),1))</f>
        <v/>
      </c>
      <c r="R327" s="14" t="str">
        <f aca="false">IF(OR(C327="",H327="",I327=""),"",ROUND(ABS(H327-I327)*P327,1))</f>
        <v/>
      </c>
      <c r="S327" s="15" t="str">
        <f aca="false">IF(OR(R327="",G327="",K327=""),"",R327*K327*G327)</f>
        <v/>
      </c>
      <c r="T327" s="15" t="str">
        <f aca="false">IF(OR(Q327="",G327="",K327=""),"",Q327*K327*G327)</f>
        <v/>
      </c>
      <c r="U327" s="15" t="str">
        <f aca="false">IF(T327="","",T327+N(L327)-N(M327))</f>
        <v/>
      </c>
      <c r="V327" s="16" t="str">
        <f aca="false">IF(OR(U327="",N(S327)=0),"",U327/S327)</f>
        <v/>
      </c>
      <c r="W327" s="13" t="str">
        <f aca="false">IF(U327="","",COUNT($U$7:U327))</f>
        <v/>
      </c>
      <c r="X327" s="17" t="str">
        <f aca="false">IF(U327="","",DATE(YEAR(IF(B327="",A327,B327)),MONTH(IF(B327="",A327,B327)),1))</f>
        <v/>
      </c>
      <c r="Y327" s="15" t="str">
        <f aca="false">IF(U327="","",N($C$3)+SUM($U$7:U327))</f>
        <v/>
      </c>
      <c r="Z327" s="15" t="str">
        <f aca="false">IF(Y327="","",Y327-MAX(N($C$3),MAX($Y$7:Y327)))</f>
        <v/>
      </c>
      <c r="AA327" s="13" t="str">
        <f aca="false">IF(U327="","",IF(U327&gt;0,"Win",IF(U327&lt;0,"Loss","Scratch")))</f>
        <v/>
      </c>
      <c r="AB327" s="18" t="e">
        <f aca="false">IF(W327="",NA(),W327)</f>
        <v>#N/A</v>
      </c>
      <c r="AC327" s="19" t="e">
        <f aca="false">IF(W327="",NA(),Y327)</f>
        <v>#N/A</v>
      </c>
    </row>
    <row r="328" customFormat="false" ht="15" hidden="false" customHeight="false" outlineLevel="0" collapsed="false">
      <c r="A328" s="10"/>
      <c r="B328" s="10"/>
      <c r="C328" s="24"/>
      <c r="D328" s="24"/>
      <c r="E328" s="24"/>
      <c r="F328" s="24"/>
      <c r="G328" s="11"/>
      <c r="H328" s="12"/>
      <c r="I328" s="12"/>
      <c r="J328" s="12"/>
      <c r="K328" s="5"/>
      <c r="L328" s="5"/>
      <c r="M328" s="5"/>
      <c r="N328" s="24"/>
      <c r="O328" s="7"/>
      <c r="P328" s="13" t="str">
        <f aca="false">IF(C328="","",IF(ISNUMBER(SEARCH("JPY",C328)),100,10000))</f>
        <v/>
      </c>
      <c r="Q328" s="14" t="str">
        <f aca="false">IF(OR(C328="",H328="",J328=""),"",ROUND((J328-H328)*P328*IF(D328="Short",-1,1),1))</f>
        <v/>
      </c>
      <c r="R328" s="14" t="str">
        <f aca="false">IF(OR(C328="",H328="",I328=""),"",ROUND(ABS(H328-I328)*P328,1))</f>
        <v/>
      </c>
      <c r="S328" s="15" t="str">
        <f aca="false">IF(OR(R328="",G328="",K328=""),"",R328*K328*G328)</f>
        <v/>
      </c>
      <c r="T328" s="15" t="str">
        <f aca="false">IF(OR(Q328="",G328="",K328=""),"",Q328*K328*G328)</f>
        <v/>
      </c>
      <c r="U328" s="15" t="str">
        <f aca="false">IF(T328="","",T328+N(L328)-N(M328))</f>
        <v/>
      </c>
      <c r="V328" s="16" t="str">
        <f aca="false">IF(OR(U328="",N(S328)=0),"",U328/S328)</f>
        <v/>
      </c>
      <c r="W328" s="13" t="str">
        <f aca="false">IF(U328="","",COUNT($U$7:U328))</f>
        <v/>
      </c>
      <c r="X328" s="17" t="str">
        <f aca="false">IF(U328="","",DATE(YEAR(IF(B328="",A328,B328)),MONTH(IF(B328="",A328,B328)),1))</f>
        <v/>
      </c>
      <c r="Y328" s="15" t="str">
        <f aca="false">IF(U328="","",N($C$3)+SUM($U$7:U328))</f>
        <v/>
      </c>
      <c r="Z328" s="15" t="str">
        <f aca="false">IF(Y328="","",Y328-MAX(N($C$3),MAX($Y$7:Y328)))</f>
        <v/>
      </c>
      <c r="AA328" s="13" t="str">
        <f aca="false">IF(U328="","",IF(U328&gt;0,"Win",IF(U328&lt;0,"Loss","Scratch")))</f>
        <v/>
      </c>
      <c r="AB328" s="18" t="e">
        <f aca="false">IF(W328="",NA(),W328)</f>
        <v>#N/A</v>
      </c>
      <c r="AC328" s="19" t="e">
        <f aca="false">IF(W328="",NA(),Y328)</f>
        <v>#N/A</v>
      </c>
    </row>
    <row r="329" customFormat="false" ht="15" hidden="false" customHeight="false" outlineLevel="0" collapsed="false">
      <c r="A329" s="10"/>
      <c r="B329" s="10"/>
      <c r="C329" s="24"/>
      <c r="D329" s="24"/>
      <c r="E329" s="24"/>
      <c r="F329" s="24"/>
      <c r="G329" s="11"/>
      <c r="H329" s="12"/>
      <c r="I329" s="12"/>
      <c r="J329" s="12"/>
      <c r="K329" s="5"/>
      <c r="L329" s="5"/>
      <c r="M329" s="5"/>
      <c r="N329" s="24"/>
      <c r="O329" s="7"/>
      <c r="P329" s="13" t="str">
        <f aca="false">IF(C329="","",IF(ISNUMBER(SEARCH("JPY",C329)),100,10000))</f>
        <v/>
      </c>
      <c r="Q329" s="14" t="str">
        <f aca="false">IF(OR(C329="",H329="",J329=""),"",ROUND((J329-H329)*P329*IF(D329="Short",-1,1),1))</f>
        <v/>
      </c>
      <c r="R329" s="14" t="str">
        <f aca="false">IF(OR(C329="",H329="",I329=""),"",ROUND(ABS(H329-I329)*P329,1))</f>
        <v/>
      </c>
      <c r="S329" s="15" t="str">
        <f aca="false">IF(OR(R329="",G329="",K329=""),"",R329*K329*G329)</f>
        <v/>
      </c>
      <c r="T329" s="15" t="str">
        <f aca="false">IF(OR(Q329="",G329="",K329=""),"",Q329*K329*G329)</f>
        <v/>
      </c>
      <c r="U329" s="15" t="str">
        <f aca="false">IF(T329="","",T329+N(L329)-N(M329))</f>
        <v/>
      </c>
      <c r="V329" s="16" t="str">
        <f aca="false">IF(OR(U329="",N(S329)=0),"",U329/S329)</f>
        <v/>
      </c>
      <c r="W329" s="13" t="str">
        <f aca="false">IF(U329="","",COUNT($U$7:U329))</f>
        <v/>
      </c>
      <c r="X329" s="17" t="str">
        <f aca="false">IF(U329="","",DATE(YEAR(IF(B329="",A329,B329)),MONTH(IF(B329="",A329,B329)),1))</f>
        <v/>
      </c>
      <c r="Y329" s="15" t="str">
        <f aca="false">IF(U329="","",N($C$3)+SUM($U$7:U329))</f>
        <v/>
      </c>
      <c r="Z329" s="15" t="str">
        <f aca="false">IF(Y329="","",Y329-MAX(N($C$3),MAX($Y$7:Y329)))</f>
        <v/>
      </c>
      <c r="AA329" s="13" t="str">
        <f aca="false">IF(U329="","",IF(U329&gt;0,"Win",IF(U329&lt;0,"Loss","Scratch")))</f>
        <v/>
      </c>
      <c r="AB329" s="18" t="e">
        <f aca="false">IF(W329="",NA(),W329)</f>
        <v>#N/A</v>
      </c>
      <c r="AC329" s="19" t="e">
        <f aca="false">IF(W329="",NA(),Y329)</f>
        <v>#N/A</v>
      </c>
    </row>
    <row r="330" customFormat="false" ht="15" hidden="false" customHeight="false" outlineLevel="0" collapsed="false">
      <c r="A330" s="10"/>
      <c r="B330" s="10"/>
      <c r="C330" s="24"/>
      <c r="D330" s="24"/>
      <c r="E330" s="24"/>
      <c r="F330" s="24"/>
      <c r="G330" s="11"/>
      <c r="H330" s="12"/>
      <c r="I330" s="12"/>
      <c r="J330" s="12"/>
      <c r="K330" s="5"/>
      <c r="L330" s="5"/>
      <c r="M330" s="5"/>
      <c r="N330" s="24"/>
      <c r="O330" s="7"/>
      <c r="P330" s="13" t="str">
        <f aca="false">IF(C330="","",IF(ISNUMBER(SEARCH("JPY",C330)),100,10000))</f>
        <v/>
      </c>
      <c r="Q330" s="14" t="str">
        <f aca="false">IF(OR(C330="",H330="",J330=""),"",ROUND((J330-H330)*P330*IF(D330="Short",-1,1),1))</f>
        <v/>
      </c>
      <c r="R330" s="14" t="str">
        <f aca="false">IF(OR(C330="",H330="",I330=""),"",ROUND(ABS(H330-I330)*P330,1))</f>
        <v/>
      </c>
      <c r="S330" s="15" t="str">
        <f aca="false">IF(OR(R330="",G330="",K330=""),"",R330*K330*G330)</f>
        <v/>
      </c>
      <c r="T330" s="15" t="str">
        <f aca="false">IF(OR(Q330="",G330="",K330=""),"",Q330*K330*G330)</f>
        <v/>
      </c>
      <c r="U330" s="15" t="str">
        <f aca="false">IF(T330="","",T330+N(L330)-N(M330))</f>
        <v/>
      </c>
      <c r="V330" s="16" t="str">
        <f aca="false">IF(OR(U330="",N(S330)=0),"",U330/S330)</f>
        <v/>
      </c>
      <c r="W330" s="13" t="str">
        <f aca="false">IF(U330="","",COUNT($U$7:U330))</f>
        <v/>
      </c>
      <c r="X330" s="17" t="str">
        <f aca="false">IF(U330="","",DATE(YEAR(IF(B330="",A330,B330)),MONTH(IF(B330="",A330,B330)),1))</f>
        <v/>
      </c>
      <c r="Y330" s="15" t="str">
        <f aca="false">IF(U330="","",N($C$3)+SUM($U$7:U330))</f>
        <v/>
      </c>
      <c r="Z330" s="15" t="str">
        <f aca="false">IF(Y330="","",Y330-MAX(N($C$3),MAX($Y$7:Y330)))</f>
        <v/>
      </c>
      <c r="AA330" s="13" t="str">
        <f aca="false">IF(U330="","",IF(U330&gt;0,"Win",IF(U330&lt;0,"Loss","Scratch")))</f>
        <v/>
      </c>
      <c r="AB330" s="18" t="e">
        <f aca="false">IF(W330="",NA(),W330)</f>
        <v>#N/A</v>
      </c>
      <c r="AC330" s="19" t="e">
        <f aca="false">IF(W330="",NA(),Y330)</f>
        <v>#N/A</v>
      </c>
    </row>
    <row r="331" customFormat="false" ht="15" hidden="false" customHeight="false" outlineLevel="0" collapsed="false">
      <c r="A331" s="10"/>
      <c r="B331" s="10"/>
      <c r="C331" s="24"/>
      <c r="D331" s="24"/>
      <c r="E331" s="24"/>
      <c r="F331" s="24"/>
      <c r="G331" s="11"/>
      <c r="H331" s="12"/>
      <c r="I331" s="12"/>
      <c r="J331" s="12"/>
      <c r="K331" s="5"/>
      <c r="L331" s="5"/>
      <c r="M331" s="5"/>
      <c r="N331" s="24"/>
      <c r="O331" s="7"/>
      <c r="P331" s="13" t="str">
        <f aca="false">IF(C331="","",IF(ISNUMBER(SEARCH("JPY",C331)),100,10000))</f>
        <v/>
      </c>
      <c r="Q331" s="14" t="str">
        <f aca="false">IF(OR(C331="",H331="",J331=""),"",ROUND((J331-H331)*P331*IF(D331="Short",-1,1),1))</f>
        <v/>
      </c>
      <c r="R331" s="14" t="str">
        <f aca="false">IF(OR(C331="",H331="",I331=""),"",ROUND(ABS(H331-I331)*P331,1))</f>
        <v/>
      </c>
      <c r="S331" s="15" t="str">
        <f aca="false">IF(OR(R331="",G331="",K331=""),"",R331*K331*G331)</f>
        <v/>
      </c>
      <c r="T331" s="15" t="str">
        <f aca="false">IF(OR(Q331="",G331="",K331=""),"",Q331*K331*G331)</f>
        <v/>
      </c>
      <c r="U331" s="15" t="str">
        <f aca="false">IF(T331="","",T331+N(L331)-N(M331))</f>
        <v/>
      </c>
      <c r="V331" s="16" t="str">
        <f aca="false">IF(OR(U331="",N(S331)=0),"",U331/S331)</f>
        <v/>
      </c>
      <c r="W331" s="13" t="str">
        <f aca="false">IF(U331="","",COUNT($U$7:U331))</f>
        <v/>
      </c>
      <c r="X331" s="17" t="str">
        <f aca="false">IF(U331="","",DATE(YEAR(IF(B331="",A331,B331)),MONTH(IF(B331="",A331,B331)),1))</f>
        <v/>
      </c>
      <c r="Y331" s="15" t="str">
        <f aca="false">IF(U331="","",N($C$3)+SUM($U$7:U331))</f>
        <v/>
      </c>
      <c r="Z331" s="15" t="str">
        <f aca="false">IF(Y331="","",Y331-MAX(N($C$3),MAX($Y$7:Y331)))</f>
        <v/>
      </c>
      <c r="AA331" s="13" t="str">
        <f aca="false">IF(U331="","",IF(U331&gt;0,"Win",IF(U331&lt;0,"Loss","Scratch")))</f>
        <v/>
      </c>
      <c r="AB331" s="18" t="e">
        <f aca="false">IF(W331="",NA(),W331)</f>
        <v>#N/A</v>
      </c>
      <c r="AC331" s="19" t="e">
        <f aca="false">IF(W331="",NA(),Y331)</f>
        <v>#N/A</v>
      </c>
    </row>
    <row r="332" customFormat="false" ht="15" hidden="false" customHeight="false" outlineLevel="0" collapsed="false">
      <c r="A332" s="10"/>
      <c r="B332" s="10"/>
      <c r="C332" s="24"/>
      <c r="D332" s="24"/>
      <c r="E332" s="24"/>
      <c r="F332" s="24"/>
      <c r="G332" s="11"/>
      <c r="H332" s="12"/>
      <c r="I332" s="12"/>
      <c r="J332" s="12"/>
      <c r="K332" s="5"/>
      <c r="L332" s="5"/>
      <c r="M332" s="5"/>
      <c r="N332" s="24"/>
      <c r="O332" s="7"/>
      <c r="P332" s="13" t="str">
        <f aca="false">IF(C332="","",IF(ISNUMBER(SEARCH("JPY",C332)),100,10000))</f>
        <v/>
      </c>
      <c r="Q332" s="14" t="str">
        <f aca="false">IF(OR(C332="",H332="",J332=""),"",ROUND((J332-H332)*P332*IF(D332="Short",-1,1),1))</f>
        <v/>
      </c>
      <c r="R332" s="14" t="str">
        <f aca="false">IF(OR(C332="",H332="",I332=""),"",ROUND(ABS(H332-I332)*P332,1))</f>
        <v/>
      </c>
      <c r="S332" s="15" t="str">
        <f aca="false">IF(OR(R332="",G332="",K332=""),"",R332*K332*G332)</f>
        <v/>
      </c>
      <c r="T332" s="15" t="str">
        <f aca="false">IF(OR(Q332="",G332="",K332=""),"",Q332*K332*G332)</f>
        <v/>
      </c>
      <c r="U332" s="15" t="str">
        <f aca="false">IF(T332="","",T332+N(L332)-N(M332))</f>
        <v/>
      </c>
      <c r="V332" s="16" t="str">
        <f aca="false">IF(OR(U332="",N(S332)=0),"",U332/S332)</f>
        <v/>
      </c>
      <c r="W332" s="13" t="str">
        <f aca="false">IF(U332="","",COUNT($U$7:U332))</f>
        <v/>
      </c>
      <c r="X332" s="17" t="str">
        <f aca="false">IF(U332="","",DATE(YEAR(IF(B332="",A332,B332)),MONTH(IF(B332="",A332,B332)),1))</f>
        <v/>
      </c>
      <c r="Y332" s="15" t="str">
        <f aca="false">IF(U332="","",N($C$3)+SUM($U$7:U332))</f>
        <v/>
      </c>
      <c r="Z332" s="15" t="str">
        <f aca="false">IF(Y332="","",Y332-MAX(N($C$3),MAX($Y$7:Y332)))</f>
        <v/>
      </c>
      <c r="AA332" s="13" t="str">
        <f aca="false">IF(U332="","",IF(U332&gt;0,"Win",IF(U332&lt;0,"Loss","Scratch")))</f>
        <v/>
      </c>
      <c r="AB332" s="18" t="e">
        <f aca="false">IF(W332="",NA(),W332)</f>
        <v>#N/A</v>
      </c>
      <c r="AC332" s="19" t="e">
        <f aca="false">IF(W332="",NA(),Y332)</f>
        <v>#N/A</v>
      </c>
    </row>
    <row r="333" customFormat="false" ht="15" hidden="false" customHeight="false" outlineLevel="0" collapsed="false">
      <c r="A333" s="10"/>
      <c r="B333" s="10"/>
      <c r="C333" s="24"/>
      <c r="D333" s="24"/>
      <c r="E333" s="24"/>
      <c r="F333" s="24"/>
      <c r="G333" s="11"/>
      <c r="H333" s="12"/>
      <c r="I333" s="12"/>
      <c r="J333" s="12"/>
      <c r="K333" s="5"/>
      <c r="L333" s="5"/>
      <c r="M333" s="5"/>
      <c r="N333" s="24"/>
      <c r="O333" s="7"/>
      <c r="P333" s="13" t="str">
        <f aca="false">IF(C333="","",IF(ISNUMBER(SEARCH("JPY",C333)),100,10000))</f>
        <v/>
      </c>
      <c r="Q333" s="14" t="str">
        <f aca="false">IF(OR(C333="",H333="",J333=""),"",ROUND((J333-H333)*P333*IF(D333="Short",-1,1),1))</f>
        <v/>
      </c>
      <c r="R333" s="14" t="str">
        <f aca="false">IF(OR(C333="",H333="",I333=""),"",ROUND(ABS(H333-I333)*P333,1))</f>
        <v/>
      </c>
      <c r="S333" s="15" t="str">
        <f aca="false">IF(OR(R333="",G333="",K333=""),"",R333*K333*G333)</f>
        <v/>
      </c>
      <c r="T333" s="15" t="str">
        <f aca="false">IF(OR(Q333="",G333="",K333=""),"",Q333*K333*G333)</f>
        <v/>
      </c>
      <c r="U333" s="15" t="str">
        <f aca="false">IF(T333="","",T333+N(L333)-N(M333))</f>
        <v/>
      </c>
      <c r="V333" s="16" t="str">
        <f aca="false">IF(OR(U333="",N(S333)=0),"",U333/S333)</f>
        <v/>
      </c>
      <c r="W333" s="13" t="str">
        <f aca="false">IF(U333="","",COUNT($U$7:U333))</f>
        <v/>
      </c>
      <c r="X333" s="17" t="str">
        <f aca="false">IF(U333="","",DATE(YEAR(IF(B333="",A333,B333)),MONTH(IF(B333="",A333,B333)),1))</f>
        <v/>
      </c>
      <c r="Y333" s="15" t="str">
        <f aca="false">IF(U333="","",N($C$3)+SUM($U$7:U333))</f>
        <v/>
      </c>
      <c r="Z333" s="15" t="str">
        <f aca="false">IF(Y333="","",Y333-MAX(N($C$3),MAX($Y$7:Y333)))</f>
        <v/>
      </c>
      <c r="AA333" s="13" t="str">
        <f aca="false">IF(U333="","",IF(U333&gt;0,"Win",IF(U333&lt;0,"Loss","Scratch")))</f>
        <v/>
      </c>
      <c r="AB333" s="18" t="e">
        <f aca="false">IF(W333="",NA(),W333)</f>
        <v>#N/A</v>
      </c>
      <c r="AC333" s="19" t="e">
        <f aca="false">IF(W333="",NA(),Y333)</f>
        <v>#N/A</v>
      </c>
    </row>
    <row r="334" customFormat="false" ht="15" hidden="false" customHeight="false" outlineLevel="0" collapsed="false">
      <c r="A334" s="10"/>
      <c r="B334" s="10"/>
      <c r="C334" s="24"/>
      <c r="D334" s="24"/>
      <c r="E334" s="24"/>
      <c r="F334" s="24"/>
      <c r="G334" s="11"/>
      <c r="H334" s="12"/>
      <c r="I334" s="12"/>
      <c r="J334" s="12"/>
      <c r="K334" s="5"/>
      <c r="L334" s="5"/>
      <c r="M334" s="5"/>
      <c r="N334" s="24"/>
      <c r="O334" s="7"/>
      <c r="P334" s="13" t="str">
        <f aca="false">IF(C334="","",IF(ISNUMBER(SEARCH("JPY",C334)),100,10000))</f>
        <v/>
      </c>
      <c r="Q334" s="14" t="str">
        <f aca="false">IF(OR(C334="",H334="",J334=""),"",ROUND((J334-H334)*P334*IF(D334="Short",-1,1),1))</f>
        <v/>
      </c>
      <c r="R334" s="14" t="str">
        <f aca="false">IF(OR(C334="",H334="",I334=""),"",ROUND(ABS(H334-I334)*P334,1))</f>
        <v/>
      </c>
      <c r="S334" s="15" t="str">
        <f aca="false">IF(OR(R334="",G334="",K334=""),"",R334*K334*G334)</f>
        <v/>
      </c>
      <c r="T334" s="15" t="str">
        <f aca="false">IF(OR(Q334="",G334="",K334=""),"",Q334*K334*G334)</f>
        <v/>
      </c>
      <c r="U334" s="15" t="str">
        <f aca="false">IF(T334="","",T334+N(L334)-N(M334))</f>
        <v/>
      </c>
      <c r="V334" s="16" t="str">
        <f aca="false">IF(OR(U334="",N(S334)=0),"",U334/S334)</f>
        <v/>
      </c>
      <c r="W334" s="13" t="str">
        <f aca="false">IF(U334="","",COUNT($U$7:U334))</f>
        <v/>
      </c>
      <c r="X334" s="17" t="str">
        <f aca="false">IF(U334="","",DATE(YEAR(IF(B334="",A334,B334)),MONTH(IF(B334="",A334,B334)),1))</f>
        <v/>
      </c>
      <c r="Y334" s="15" t="str">
        <f aca="false">IF(U334="","",N($C$3)+SUM($U$7:U334))</f>
        <v/>
      </c>
      <c r="Z334" s="15" t="str">
        <f aca="false">IF(Y334="","",Y334-MAX(N($C$3),MAX($Y$7:Y334)))</f>
        <v/>
      </c>
      <c r="AA334" s="13" t="str">
        <f aca="false">IF(U334="","",IF(U334&gt;0,"Win",IF(U334&lt;0,"Loss","Scratch")))</f>
        <v/>
      </c>
      <c r="AB334" s="18" t="e">
        <f aca="false">IF(W334="",NA(),W334)</f>
        <v>#N/A</v>
      </c>
      <c r="AC334" s="19" t="e">
        <f aca="false">IF(W334="",NA(),Y334)</f>
        <v>#N/A</v>
      </c>
    </row>
    <row r="335" customFormat="false" ht="15" hidden="false" customHeight="false" outlineLevel="0" collapsed="false">
      <c r="A335" s="10"/>
      <c r="B335" s="10"/>
      <c r="C335" s="24"/>
      <c r="D335" s="24"/>
      <c r="E335" s="24"/>
      <c r="F335" s="24"/>
      <c r="G335" s="11"/>
      <c r="H335" s="12"/>
      <c r="I335" s="12"/>
      <c r="J335" s="12"/>
      <c r="K335" s="5"/>
      <c r="L335" s="5"/>
      <c r="M335" s="5"/>
      <c r="N335" s="24"/>
      <c r="O335" s="7"/>
      <c r="P335" s="13" t="str">
        <f aca="false">IF(C335="","",IF(ISNUMBER(SEARCH("JPY",C335)),100,10000))</f>
        <v/>
      </c>
      <c r="Q335" s="14" t="str">
        <f aca="false">IF(OR(C335="",H335="",J335=""),"",ROUND((J335-H335)*P335*IF(D335="Short",-1,1),1))</f>
        <v/>
      </c>
      <c r="R335" s="14" t="str">
        <f aca="false">IF(OR(C335="",H335="",I335=""),"",ROUND(ABS(H335-I335)*P335,1))</f>
        <v/>
      </c>
      <c r="S335" s="15" t="str">
        <f aca="false">IF(OR(R335="",G335="",K335=""),"",R335*K335*G335)</f>
        <v/>
      </c>
      <c r="T335" s="15" t="str">
        <f aca="false">IF(OR(Q335="",G335="",K335=""),"",Q335*K335*G335)</f>
        <v/>
      </c>
      <c r="U335" s="15" t="str">
        <f aca="false">IF(T335="","",T335+N(L335)-N(M335))</f>
        <v/>
      </c>
      <c r="V335" s="16" t="str">
        <f aca="false">IF(OR(U335="",N(S335)=0),"",U335/S335)</f>
        <v/>
      </c>
      <c r="W335" s="13" t="str">
        <f aca="false">IF(U335="","",COUNT($U$7:U335))</f>
        <v/>
      </c>
      <c r="X335" s="17" t="str">
        <f aca="false">IF(U335="","",DATE(YEAR(IF(B335="",A335,B335)),MONTH(IF(B335="",A335,B335)),1))</f>
        <v/>
      </c>
      <c r="Y335" s="15" t="str">
        <f aca="false">IF(U335="","",N($C$3)+SUM($U$7:U335))</f>
        <v/>
      </c>
      <c r="Z335" s="15" t="str">
        <f aca="false">IF(Y335="","",Y335-MAX(N($C$3),MAX($Y$7:Y335)))</f>
        <v/>
      </c>
      <c r="AA335" s="13" t="str">
        <f aca="false">IF(U335="","",IF(U335&gt;0,"Win",IF(U335&lt;0,"Loss","Scratch")))</f>
        <v/>
      </c>
      <c r="AB335" s="18" t="e">
        <f aca="false">IF(W335="",NA(),W335)</f>
        <v>#N/A</v>
      </c>
      <c r="AC335" s="19" t="e">
        <f aca="false">IF(W335="",NA(),Y335)</f>
        <v>#N/A</v>
      </c>
    </row>
    <row r="336" customFormat="false" ht="15" hidden="false" customHeight="false" outlineLevel="0" collapsed="false">
      <c r="A336" s="10"/>
      <c r="B336" s="10"/>
      <c r="C336" s="24"/>
      <c r="D336" s="24"/>
      <c r="E336" s="24"/>
      <c r="F336" s="24"/>
      <c r="G336" s="11"/>
      <c r="H336" s="12"/>
      <c r="I336" s="12"/>
      <c r="J336" s="12"/>
      <c r="K336" s="5"/>
      <c r="L336" s="5"/>
      <c r="M336" s="5"/>
      <c r="N336" s="24"/>
      <c r="O336" s="7"/>
      <c r="P336" s="13" t="str">
        <f aca="false">IF(C336="","",IF(ISNUMBER(SEARCH("JPY",C336)),100,10000))</f>
        <v/>
      </c>
      <c r="Q336" s="14" t="str">
        <f aca="false">IF(OR(C336="",H336="",J336=""),"",ROUND((J336-H336)*P336*IF(D336="Short",-1,1),1))</f>
        <v/>
      </c>
      <c r="R336" s="14" t="str">
        <f aca="false">IF(OR(C336="",H336="",I336=""),"",ROUND(ABS(H336-I336)*P336,1))</f>
        <v/>
      </c>
      <c r="S336" s="15" t="str">
        <f aca="false">IF(OR(R336="",G336="",K336=""),"",R336*K336*G336)</f>
        <v/>
      </c>
      <c r="T336" s="15" t="str">
        <f aca="false">IF(OR(Q336="",G336="",K336=""),"",Q336*K336*G336)</f>
        <v/>
      </c>
      <c r="U336" s="15" t="str">
        <f aca="false">IF(T336="","",T336+N(L336)-N(M336))</f>
        <v/>
      </c>
      <c r="V336" s="16" t="str">
        <f aca="false">IF(OR(U336="",N(S336)=0),"",U336/S336)</f>
        <v/>
      </c>
      <c r="W336" s="13" t="str">
        <f aca="false">IF(U336="","",COUNT($U$7:U336))</f>
        <v/>
      </c>
      <c r="X336" s="17" t="str">
        <f aca="false">IF(U336="","",DATE(YEAR(IF(B336="",A336,B336)),MONTH(IF(B336="",A336,B336)),1))</f>
        <v/>
      </c>
      <c r="Y336" s="15" t="str">
        <f aca="false">IF(U336="","",N($C$3)+SUM($U$7:U336))</f>
        <v/>
      </c>
      <c r="Z336" s="15" t="str">
        <f aca="false">IF(Y336="","",Y336-MAX(N($C$3),MAX($Y$7:Y336)))</f>
        <v/>
      </c>
      <c r="AA336" s="13" t="str">
        <f aca="false">IF(U336="","",IF(U336&gt;0,"Win",IF(U336&lt;0,"Loss","Scratch")))</f>
        <v/>
      </c>
      <c r="AB336" s="18" t="e">
        <f aca="false">IF(W336="",NA(),W336)</f>
        <v>#N/A</v>
      </c>
      <c r="AC336" s="19" t="e">
        <f aca="false">IF(W336="",NA(),Y336)</f>
        <v>#N/A</v>
      </c>
    </row>
    <row r="337" customFormat="false" ht="15" hidden="false" customHeight="false" outlineLevel="0" collapsed="false">
      <c r="A337" s="10"/>
      <c r="B337" s="10"/>
      <c r="C337" s="24"/>
      <c r="D337" s="24"/>
      <c r="E337" s="24"/>
      <c r="F337" s="24"/>
      <c r="G337" s="11"/>
      <c r="H337" s="12"/>
      <c r="I337" s="12"/>
      <c r="J337" s="12"/>
      <c r="K337" s="5"/>
      <c r="L337" s="5"/>
      <c r="M337" s="5"/>
      <c r="N337" s="24"/>
      <c r="O337" s="7"/>
      <c r="P337" s="13" t="str">
        <f aca="false">IF(C337="","",IF(ISNUMBER(SEARCH("JPY",C337)),100,10000))</f>
        <v/>
      </c>
      <c r="Q337" s="14" t="str">
        <f aca="false">IF(OR(C337="",H337="",J337=""),"",ROUND((J337-H337)*P337*IF(D337="Short",-1,1),1))</f>
        <v/>
      </c>
      <c r="R337" s="14" t="str">
        <f aca="false">IF(OR(C337="",H337="",I337=""),"",ROUND(ABS(H337-I337)*P337,1))</f>
        <v/>
      </c>
      <c r="S337" s="15" t="str">
        <f aca="false">IF(OR(R337="",G337="",K337=""),"",R337*K337*G337)</f>
        <v/>
      </c>
      <c r="T337" s="15" t="str">
        <f aca="false">IF(OR(Q337="",G337="",K337=""),"",Q337*K337*G337)</f>
        <v/>
      </c>
      <c r="U337" s="15" t="str">
        <f aca="false">IF(T337="","",T337+N(L337)-N(M337))</f>
        <v/>
      </c>
      <c r="V337" s="16" t="str">
        <f aca="false">IF(OR(U337="",N(S337)=0),"",U337/S337)</f>
        <v/>
      </c>
      <c r="W337" s="13" t="str">
        <f aca="false">IF(U337="","",COUNT($U$7:U337))</f>
        <v/>
      </c>
      <c r="X337" s="17" t="str">
        <f aca="false">IF(U337="","",DATE(YEAR(IF(B337="",A337,B337)),MONTH(IF(B337="",A337,B337)),1))</f>
        <v/>
      </c>
      <c r="Y337" s="15" t="str">
        <f aca="false">IF(U337="","",N($C$3)+SUM($U$7:U337))</f>
        <v/>
      </c>
      <c r="Z337" s="15" t="str">
        <f aca="false">IF(Y337="","",Y337-MAX(N($C$3),MAX($Y$7:Y337)))</f>
        <v/>
      </c>
      <c r="AA337" s="13" t="str">
        <f aca="false">IF(U337="","",IF(U337&gt;0,"Win",IF(U337&lt;0,"Loss","Scratch")))</f>
        <v/>
      </c>
      <c r="AB337" s="18" t="e">
        <f aca="false">IF(W337="",NA(),W337)</f>
        <v>#N/A</v>
      </c>
      <c r="AC337" s="19" t="e">
        <f aca="false">IF(W337="",NA(),Y337)</f>
        <v>#N/A</v>
      </c>
    </row>
    <row r="338" customFormat="false" ht="15" hidden="false" customHeight="false" outlineLevel="0" collapsed="false">
      <c r="A338" s="10"/>
      <c r="B338" s="10"/>
      <c r="C338" s="24"/>
      <c r="D338" s="24"/>
      <c r="E338" s="24"/>
      <c r="F338" s="24"/>
      <c r="G338" s="11"/>
      <c r="H338" s="12"/>
      <c r="I338" s="12"/>
      <c r="J338" s="12"/>
      <c r="K338" s="5"/>
      <c r="L338" s="5"/>
      <c r="M338" s="5"/>
      <c r="N338" s="24"/>
      <c r="O338" s="7"/>
      <c r="P338" s="13" t="str">
        <f aca="false">IF(C338="","",IF(ISNUMBER(SEARCH("JPY",C338)),100,10000))</f>
        <v/>
      </c>
      <c r="Q338" s="14" t="str">
        <f aca="false">IF(OR(C338="",H338="",J338=""),"",ROUND((J338-H338)*P338*IF(D338="Short",-1,1),1))</f>
        <v/>
      </c>
      <c r="R338" s="14" t="str">
        <f aca="false">IF(OR(C338="",H338="",I338=""),"",ROUND(ABS(H338-I338)*P338,1))</f>
        <v/>
      </c>
      <c r="S338" s="15" t="str">
        <f aca="false">IF(OR(R338="",G338="",K338=""),"",R338*K338*G338)</f>
        <v/>
      </c>
      <c r="T338" s="15" t="str">
        <f aca="false">IF(OR(Q338="",G338="",K338=""),"",Q338*K338*G338)</f>
        <v/>
      </c>
      <c r="U338" s="15" t="str">
        <f aca="false">IF(T338="","",T338+N(L338)-N(M338))</f>
        <v/>
      </c>
      <c r="V338" s="16" t="str">
        <f aca="false">IF(OR(U338="",N(S338)=0),"",U338/S338)</f>
        <v/>
      </c>
      <c r="W338" s="13" t="str">
        <f aca="false">IF(U338="","",COUNT($U$7:U338))</f>
        <v/>
      </c>
      <c r="X338" s="17" t="str">
        <f aca="false">IF(U338="","",DATE(YEAR(IF(B338="",A338,B338)),MONTH(IF(B338="",A338,B338)),1))</f>
        <v/>
      </c>
      <c r="Y338" s="15" t="str">
        <f aca="false">IF(U338="","",N($C$3)+SUM($U$7:U338))</f>
        <v/>
      </c>
      <c r="Z338" s="15" t="str">
        <f aca="false">IF(Y338="","",Y338-MAX(N($C$3),MAX($Y$7:Y338)))</f>
        <v/>
      </c>
      <c r="AA338" s="13" t="str">
        <f aca="false">IF(U338="","",IF(U338&gt;0,"Win",IF(U338&lt;0,"Loss","Scratch")))</f>
        <v/>
      </c>
      <c r="AB338" s="18" t="e">
        <f aca="false">IF(W338="",NA(),W338)</f>
        <v>#N/A</v>
      </c>
      <c r="AC338" s="19" t="e">
        <f aca="false">IF(W338="",NA(),Y338)</f>
        <v>#N/A</v>
      </c>
    </row>
    <row r="339" customFormat="false" ht="15" hidden="false" customHeight="false" outlineLevel="0" collapsed="false">
      <c r="A339" s="10"/>
      <c r="B339" s="10"/>
      <c r="C339" s="24"/>
      <c r="D339" s="24"/>
      <c r="E339" s="24"/>
      <c r="F339" s="24"/>
      <c r="G339" s="11"/>
      <c r="H339" s="12"/>
      <c r="I339" s="12"/>
      <c r="J339" s="12"/>
      <c r="K339" s="5"/>
      <c r="L339" s="5"/>
      <c r="M339" s="5"/>
      <c r="N339" s="24"/>
      <c r="O339" s="7"/>
      <c r="P339" s="13" t="str">
        <f aca="false">IF(C339="","",IF(ISNUMBER(SEARCH("JPY",C339)),100,10000))</f>
        <v/>
      </c>
      <c r="Q339" s="14" t="str">
        <f aca="false">IF(OR(C339="",H339="",J339=""),"",ROUND((J339-H339)*P339*IF(D339="Short",-1,1),1))</f>
        <v/>
      </c>
      <c r="R339" s="14" t="str">
        <f aca="false">IF(OR(C339="",H339="",I339=""),"",ROUND(ABS(H339-I339)*P339,1))</f>
        <v/>
      </c>
      <c r="S339" s="15" t="str">
        <f aca="false">IF(OR(R339="",G339="",K339=""),"",R339*K339*G339)</f>
        <v/>
      </c>
      <c r="T339" s="15" t="str">
        <f aca="false">IF(OR(Q339="",G339="",K339=""),"",Q339*K339*G339)</f>
        <v/>
      </c>
      <c r="U339" s="15" t="str">
        <f aca="false">IF(T339="","",T339+N(L339)-N(M339))</f>
        <v/>
      </c>
      <c r="V339" s="16" t="str">
        <f aca="false">IF(OR(U339="",N(S339)=0),"",U339/S339)</f>
        <v/>
      </c>
      <c r="W339" s="13" t="str">
        <f aca="false">IF(U339="","",COUNT($U$7:U339))</f>
        <v/>
      </c>
      <c r="X339" s="17" t="str">
        <f aca="false">IF(U339="","",DATE(YEAR(IF(B339="",A339,B339)),MONTH(IF(B339="",A339,B339)),1))</f>
        <v/>
      </c>
      <c r="Y339" s="15" t="str">
        <f aca="false">IF(U339="","",N($C$3)+SUM($U$7:U339))</f>
        <v/>
      </c>
      <c r="Z339" s="15" t="str">
        <f aca="false">IF(Y339="","",Y339-MAX(N($C$3),MAX($Y$7:Y339)))</f>
        <v/>
      </c>
      <c r="AA339" s="13" t="str">
        <f aca="false">IF(U339="","",IF(U339&gt;0,"Win",IF(U339&lt;0,"Loss","Scratch")))</f>
        <v/>
      </c>
      <c r="AB339" s="18" t="e">
        <f aca="false">IF(W339="",NA(),W339)</f>
        <v>#N/A</v>
      </c>
      <c r="AC339" s="19" t="e">
        <f aca="false">IF(W339="",NA(),Y339)</f>
        <v>#N/A</v>
      </c>
    </row>
    <row r="340" customFormat="false" ht="15" hidden="false" customHeight="false" outlineLevel="0" collapsed="false">
      <c r="A340" s="10"/>
      <c r="B340" s="10"/>
      <c r="C340" s="24"/>
      <c r="D340" s="24"/>
      <c r="E340" s="24"/>
      <c r="F340" s="24"/>
      <c r="G340" s="11"/>
      <c r="H340" s="12"/>
      <c r="I340" s="12"/>
      <c r="J340" s="12"/>
      <c r="K340" s="5"/>
      <c r="L340" s="5"/>
      <c r="M340" s="5"/>
      <c r="N340" s="24"/>
      <c r="O340" s="7"/>
      <c r="P340" s="13" t="str">
        <f aca="false">IF(C340="","",IF(ISNUMBER(SEARCH("JPY",C340)),100,10000))</f>
        <v/>
      </c>
      <c r="Q340" s="14" t="str">
        <f aca="false">IF(OR(C340="",H340="",J340=""),"",ROUND((J340-H340)*P340*IF(D340="Short",-1,1),1))</f>
        <v/>
      </c>
      <c r="R340" s="14" t="str">
        <f aca="false">IF(OR(C340="",H340="",I340=""),"",ROUND(ABS(H340-I340)*P340,1))</f>
        <v/>
      </c>
      <c r="S340" s="15" t="str">
        <f aca="false">IF(OR(R340="",G340="",K340=""),"",R340*K340*G340)</f>
        <v/>
      </c>
      <c r="T340" s="15" t="str">
        <f aca="false">IF(OR(Q340="",G340="",K340=""),"",Q340*K340*G340)</f>
        <v/>
      </c>
      <c r="U340" s="15" t="str">
        <f aca="false">IF(T340="","",T340+N(L340)-N(M340))</f>
        <v/>
      </c>
      <c r="V340" s="16" t="str">
        <f aca="false">IF(OR(U340="",N(S340)=0),"",U340/S340)</f>
        <v/>
      </c>
      <c r="W340" s="13" t="str">
        <f aca="false">IF(U340="","",COUNT($U$7:U340))</f>
        <v/>
      </c>
      <c r="X340" s="17" t="str">
        <f aca="false">IF(U340="","",DATE(YEAR(IF(B340="",A340,B340)),MONTH(IF(B340="",A340,B340)),1))</f>
        <v/>
      </c>
      <c r="Y340" s="15" t="str">
        <f aca="false">IF(U340="","",N($C$3)+SUM($U$7:U340))</f>
        <v/>
      </c>
      <c r="Z340" s="15" t="str">
        <f aca="false">IF(Y340="","",Y340-MAX(N($C$3),MAX($Y$7:Y340)))</f>
        <v/>
      </c>
      <c r="AA340" s="13" t="str">
        <f aca="false">IF(U340="","",IF(U340&gt;0,"Win",IF(U340&lt;0,"Loss","Scratch")))</f>
        <v/>
      </c>
      <c r="AB340" s="18" t="e">
        <f aca="false">IF(W340="",NA(),W340)</f>
        <v>#N/A</v>
      </c>
      <c r="AC340" s="19" t="e">
        <f aca="false">IF(W340="",NA(),Y340)</f>
        <v>#N/A</v>
      </c>
    </row>
    <row r="341" customFormat="false" ht="15" hidden="false" customHeight="false" outlineLevel="0" collapsed="false">
      <c r="A341" s="10"/>
      <c r="B341" s="10"/>
      <c r="C341" s="24"/>
      <c r="D341" s="24"/>
      <c r="E341" s="24"/>
      <c r="F341" s="24"/>
      <c r="G341" s="11"/>
      <c r="H341" s="12"/>
      <c r="I341" s="12"/>
      <c r="J341" s="12"/>
      <c r="K341" s="5"/>
      <c r="L341" s="5"/>
      <c r="M341" s="5"/>
      <c r="N341" s="24"/>
      <c r="O341" s="7"/>
      <c r="P341" s="13" t="str">
        <f aca="false">IF(C341="","",IF(ISNUMBER(SEARCH("JPY",C341)),100,10000))</f>
        <v/>
      </c>
      <c r="Q341" s="14" t="str">
        <f aca="false">IF(OR(C341="",H341="",J341=""),"",ROUND((J341-H341)*P341*IF(D341="Short",-1,1),1))</f>
        <v/>
      </c>
      <c r="R341" s="14" t="str">
        <f aca="false">IF(OR(C341="",H341="",I341=""),"",ROUND(ABS(H341-I341)*P341,1))</f>
        <v/>
      </c>
      <c r="S341" s="15" t="str">
        <f aca="false">IF(OR(R341="",G341="",K341=""),"",R341*K341*G341)</f>
        <v/>
      </c>
      <c r="T341" s="15" t="str">
        <f aca="false">IF(OR(Q341="",G341="",K341=""),"",Q341*K341*G341)</f>
        <v/>
      </c>
      <c r="U341" s="15" t="str">
        <f aca="false">IF(T341="","",T341+N(L341)-N(M341))</f>
        <v/>
      </c>
      <c r="V341" s="16" t="str">
        <f aca="false">IF(OR(U341="",N(S341)=0),"",U341/S341)</f>
        <v/>
      </c>
      <c r="W341" s="13" t="str">
        <f aca="false">IF(U341="","",COUNT($U$7:U341))</f>
        <v/>
      </c>
      <c r="X341" s="17" t="str">
        <f aca="false">IF(U341="","",DATE(YEAR(IF(B341="",A341,B341)),MONTH(IF(B341="",A341,B341)),1))</f>
        <v/>
      </c>
      <c r="Y341" s="15" t="str">
        <f aca="false">IF(U341="","",N($C$3)+SUM($U$7:U341))</f>
        <v/>
      </c>
      <c r="Z341" s="15" t="str">
        <f aca="false">IF(Y341="","",Y341-MAX(N($C$3),MAX($Y$7:Y341)))</f>
        <v/>
      </c>
      <c r="AA341" s="13" t="str">
        <f aca="false">IF(U341="","",IF(U341&gt;0,"Win",IF(U341&lt;0,"Loss","Scratch")))</f>
        <v/>
      </c>
      <c r="AB341" s="18" t="e">
        <f aca="false">IF(W341="",NA(),W341)</f>
        <v>#N/A</v>
      </c>
      <c r="AC341" s="19" t="e">
        <f aca="false">IF(W341="",NA(),Y341)</f>
        <v>#N/A</v>
      </c>
    </row>
    <row r="342" customFormat="false" ht="15" hidden="false" customHeight="false" outlineLevel="0" collapsed="false">
      <c r="A342" s="10"/>
      <c r="B342" s="10"/>
      <c r="C342" s="24"/>
      <c r="D342" s="24"/>
      <c r="E342" s="24"/>
      <c r="F342" s="24"/>
      <c r="G342" s="11"/>
      <c r="H342" s="12"/>
      <c r="I342" s="12"/>
      <c r="J342" s="12"/>
      <c r="K342" s="5"/>
      <c r="L342" s="5"/>
      <c r="M342" s="5"/>
      <c r="N342" s="24"/>
      <c r="O342" s="7"/>
      <c r="P342" s="13" t="str">
        <f aca="false">IF(C342="","",IF(ISNUMBER(SEARCH("JPY",C342)),100,10000))</f>
        <v/>
      </c>
      <c r="Q342" s="14" t="str">
        <f aca="false">IF(OR(C342="",H342="",J342=""),"",ROUND((J342-H342)*P342*IF(D342="Short",-1,1),1))</f>
        <v/>
      </c>
      <c r="R342" s="14" t="str">
        <f aca="false">IF(OR(C342="",H342="",I342=""),"",ROUND(ABS(H342-I342)*P342,1))</f>
        <v/>
      </c>
      <c r="S342" s="15" t="str">
        <f aca="false">IF(OR(R342="",G342="",K342=""),"",R342*K342*G342)</f>
        <v/>
      </c>
      <c r="T342" s="15" t="str">
        <f aca="false">IF(OR(Q342="",G342="",K342=""),"",Q342*K342*G342)</f>
        <v/>
      </c>
      <c r="U342" s="15" t="str">
        <f aca="false">IF(T342="","",T342+N(L342)-N(M342))</f>
        <v/>
      </c>
      <c r="V342" s="16" t="str">
        <f aca="false">IF(OR(U342="",N(S342)=0),"",U342/S342)</f>
        <v/>
      </c>
      <c r="W342" s="13" t="str">
        <f aca="false">IF(U342="","",COUNT($U$7:U342))</f>
        <v/>
      </c>
      <c r="X342" s="17" t="str">
        <f aca="false">IF(U342="","",DATE(YEAR(IF(B342="",A342,B342)),MONTH(IF(B342="",A342,B342)),1))</f>
        <v/>
      </c>
      <c r="Y342" s="15" t="str">
        <f aca="false">IF(U342="","",N($C$3)+SUM($U$7:U342))</f>
        <v/>
      </c>
      <c r="Z342" s="15" t="str">
        <f aca="false">IF(Y342="","",Y342-MAX(N($C$3),MAX($Y$7:Y342)))</f>
        <v/>
      </c>
      <c r="AA342" s="13" t="str">
        <f aca="false">IF(U342="","",IF(U342&gt;0,"Win",IF(U342&lt;0,"Loss","Scratch")))</f>
        <v/>
      </c>
      <c r="AB342" s="18" t="e">
        <f aca="false">IF(W342="",NA(),W342)</f>
        <v>#N/A</v>
      </c>
      <c r="AC342" s="19" t="e">
        <f aca="false">IF(W342="",NA(),Y342)</f>
        <v>#N/A</v>
      </c>
    </row>
    <row r="343" customFormat="false" ht="15" hidden="false" customHeight="false" outlineLevel="0" collapsed="false">
      <c r="A343" s="10"/>
      <c r="B343" s="10"/>
      <c r="C343" s="24"/>
      <c r="D343" s="24"/>
      <c r="E343" s="24"/>
      <c r="F343" s="24"/>
      <c r="G343" s="11"/>
      <c r="H343" s="12"/>
      <c r="I343" s="12"/>
      <c r="J343" s="12"/>
      <c r="K343" s="5"/>
      <c r="L343" s="5"/>
      <c r="M343" s="5"/>
      <c r="N343" s="24"/>
      <c r="O343" s="7"/>
      <c r="P343" s="13" t="str">
        <f aca="false">IF(C343="","",IF(ISNUMBER(SEARCH("JPY",C343)),100,10000))</f>
        <v/>
      </c>
      <c r="Q343" s="14" t="str">
        <f aca="false">IF(OR(C343="",H343="",J343=""),"",ROUND((J343-H343)*P343*IF(D343="Short",-1,1),1))</f>
        <v/>
      </c>
      <c r="R343" s="14" t="str">
        <f aca="false">IF(OR(C343="",H343="",I343=""),"",ROUND(ABS(H343-I343)*P343,1))</f>
        <v/>
      </c>
      <c r="S343" s="15" t="str">
        <f aca="false">IF(OR(R343="",G343="",K343=""),"",R343*K343*G343)</f>
        <v/>
      </c>
      <c r="T343" s="15" t="str">
        <f aca="false">IF(OR(Q343="",G343="",K343=""),"",Q343*K343*G343)</f>
        <v/>
      </c>
      <c r="U343" s="15" t="str">
        <f aca="false">IF(T343="","",T343+N(L343)-N(M343))</f>
        <v/>
      </c>
      <c r="V343" s="16" t="str">
        <f aca="false">IF(OR(U343="",N(S343)=0),"",U343/S343)</f>
        <v/>
      </c>
      <c r="W343" s="13" t="str">
        <f aca="false">IF(U343="","",COUNT($U$7:U343))</f>
        <v/>
      </c>
      <c r="X343" s="17" t="str">
        <f aca="false">IF(U343="","",DATE(YEAR(IF(B343="",A343,B343)),MONTH(IF(B343="",A343,B343)),1))</f>
        <v/>
      </c>
      <c r="Y343" s="15" t="str">
        <f aca="false">IF(U343="","",N($C$3)+SUM($U$7:U343))</f>
        <v/>
      </c>
      <c r="Z343" s="15" t="str">
        <f aca="false">IF(Y343="","",Y343-MAX(N($C$3),MAX($Y$7:Y343)))</f>
        <v/>
      </c>
      <c r="AA343" s="13" t="str">
        <f aca="false">IF(U343="","",IF(U343&gt;0,"Win",IF(U343&lt;0,"Loss","Scratch")))</f>
        <v/>
      </c>
      <c r="AB343" s="18" t="e">
        <f aca="false">IF(W343="",NA(),W343)</f>
        <v>#N/A</v>
      </c>
      <c r="AC343" s="19" t="e">
        <f aca="false">IF(W343="",NA(),Y343)</f>
        <v>#N/A</v>
      </c>
    </row>
    <row r="344" customFormat="false" ht="15" hidden="false" customHeight="false" outlineLevel="0" collapsed="false">
      <c r="A344" s="10"/>
      <c r="B344" s="10"/>
      <c r="C344" s="24"/>
      <c r="D344" s="24"/>
      <c r="E344" s="24"/>
      <c r="F344" s="24"/>
      <c r="G344" s="11"/>
      <c r="H344" s="12"/>
      <c r="I344" s="12"/>
      <c r="J344" s="12"/>
      <c r="K344" s="5"/>
      <c r="L344" s="5"/>
      <c r="M344" s="5"/>
      <c r="N344" s="24"/>
      <c r="O344" s="7"/>
      <c r="P344" s="13" t="str">
        <f aca="false">IF(C344="","",IF(ISNUMBER(SEARCH("JPY",C344)),100,10000))</f>
        <v/>
      </c>
      <c r="Q344" s="14" t="str">
        <f aca="false">IF(OR(C344="",H344="",J344=""),"",ROUND((J344-H344)*P344*IF(D344="Short",-1,1),1))</f>
        <v/>
      </c>
      <c r="R344" s="14" t="str">
        <f aca="false">IF(OR(C344="",H344="",I344=""),"",ROUND(ABS(H344-I344)*P344,1))</f>
        <v/>
      </c>
      <c r="S344" s="15" t="str">
        <f aca="false">IF(OR(R344="",G344="",K344=""),"",R344*K344*G344)</f>
        <v/>
      </c>
      <c r="T344" s="15" t="str">
        <f aca="false">IF(OR(Q344="",G344="",K344=""),"",Q344*K344*G344)</f>
        <v/>
      </c>
      <c r="U344" s="15" t="str">
        <f aca="false">IF(T344="","",T344+N(L344)-N(M344))</f>
        <v/>
      </c>
      <c r="V344" s="16" t="str">
        <f aca="false">IF(OR(U344="",N(S344)=0),"",U344/S344)</f>
        <v/>
      </c>
      <c r="W344" s="13" t="str">
        <f aca="false">IF(U344="","",COUNT($U$7:U344))</f>
        <v/>
      </c>
      <c r="X344" s="17" t="str">
        <f aca="false">IF(U344="","",DATE(YEAR(IF(B344="",A344,B344)),MONTH(IF(B344="",A344,B344)),1))</f>
        <v/>
      </c>
      <c r="Y344" s="15" t="str">
        <f aca="false">IF(U344="","",N($C$3)+SUM($U$7:U344))</f>
        <v/>
      </c>
      <c r="Z344" s="15" t="str">
        <f aca="false">IF(Y344="","",Y344-MAX(N($C$3),MAX($Y$7:Y344)))</f>
        <v/>
      </c>
      <c r="AA344" s="13" t="str">
        <f aca="false">IF(U344="","",IF(U344&gt;0,"Win",IF(U344&lt;0,"Loss","Scratch")))</f>
        <v/>
      </c>
      <c r="AB344" s="18" t="e">
        <f aca="false">IF(W344="",NA(),W344)</f>
        <v>#N/A</v>
      </c>
      <c r="AC344" s="19" t="e">
        <f aca="false">IF(W344="",NA(),Y344)</f>
        <v>#N/A</v>
      </c>
    </row>
    <row r="345" customFormat="false" ht="15" hidden="false" customHeight="false" outlineLevel="0" collapsed="false">
      <c r="A345" s="10"/>
      <c r="B345" s="10"/>
      <c r="C345" s="24"/>
      <c r="D345" s="24"/>
      <c r="E345" s="24"/>
      <c r="F345" s="24"/>
      <c r="G345" s="11"/>
      <c r="H345" s="12"/>
      <c r="I345" s="12"/>
      <c r="J345" s="12"/>
      <c r="K345" s="5"/>
      <c r="L345" s="5"/>
      <c r="M345" s="5"/>
      <c r="N345" s="24"/>
      <c r="O345" s="7"/>
      <c r="P345" s="13" t="str">
        <f aca="false">IF(C345="","",IF(ISNUMBER(SEARCH("JPY",C345)),100,10000))</f>
        <v/>
      </c>
      <c r="Q345" s="14" t="str">
        <f aca="false">IF(OR(C345="",H345="",J345=""),"",ROUND((J345-H345)*P345*IF(D345="Short",-1,1),1))</f>
        <v/>
      </c>
      <c r="R345" s="14" t="str">
        <f aca="false">IF(OR(C345="",H345="",I345=""),"",ROUND(ABS(H345-I345)*P345,1))</f>
        <v/>
      </c>
      <c r="S345" s="15" t="str">
        <f aca="false">IF(OR(R345="",G345="",K345=""),"",R345*K345*G345)</f>
        <v/>
      </c>
      <c r="T345" s="15" t="str">
        <f aca="false">IF(OR(Q345="",G345="",K345=""),"",Q345*K345*G345)</f>
        <v/>
      </c>
      <c r="U345" s="15" t="str">
        <f aca="false">IF(T345="","",T345+N(L345)-N(M345))</f>
        <v/>
      </c>
      <c r="V345" s="16" t="str">
        <f aca="false">IF(OR(U345="",N(S345)=0),"",U345/S345)</f>
        <v/>
      </c>
      <c r="W345" s="13" t="str">
        <f aca="false">IF(U345="","",COUNT($U$7:U345))</f>
        <v/>
      </c>
      <c r="X345" s="17" t="str">
        <f aca="false">IF(U345="","",DATE(YEAR(IF(B345="",A345,B345)),MONTH(IF(B345="",A345,B345)),1))</f>
        <v/>
      </c>
      <c r="Y345" s="15" t="str">
        <f aca="false">IF(U345="","",N($C$3)+SUM($U$7:U345))</f>
        <v/>
      </c>
      <c r="Z345" s="15" t="str">
        <f aca="false">IF(Y345="","",Y345-MAX(N($C$3),MAX($Y$7:Y345)))</f>
        <v/>
      </c>
      <c r="AA345" s="13" t="str">
        <f aca="false">IF(U345="","",IF(U345&gt;0,"Win",IF(U345&lt;0,"Loss","Scratch")))</f>
        <v/>
      </c>
      <c r="AB345" s="18" t="e">
        <f aca="false">IF(W345="",NA(),W345)</f>
        <v>#N/A</v>
      </c>
      <c r="AC345" s="19" t="e">
        <f aca="false">IF(W345="",NA(),Y345)</f>
        <v>#N/A</v>
      </c>
    </row>
    <row r="346" customFormat="false" ht="15" hidden="false" customHeight="false" outlineLevel="0" collapsed="false">
      <c r="A346" s="10"/>
      <c r="B346" s="10"/>
      <c r="C346" s="24"/>
      <c r="D346" s="24"/>
      <c r="E346" s="24"/>
      <c r="F346" s="24"/>
      <c r="G346" s="11"/>
      <c r="H346" s="12"/>
      <c r="I346" s="12"/>
      <c r="J346" s="12"/>
      <c r="K346" s="5"/>
      <c r="L346" s="5"/>
      <c r="M346" s="5"/>
      <c r="N346" s="24"/>
      <c r="O346" s="7"/>
      <c r="P346" s="13" t="str">
        <f aca="false">IF(C346="","",IF(ISNUMBER(SEARCH("JPY",C346)),100,10000))</f>
        <v/>
      </c>
      <c r="Q346" s="14" t="str">
        <f aca="false">IF(OR(C346="",H346="",J346=""),"",ROUND((J346-H346)*P346*IF(D346="Short",-1,1),1))</f>
        <v/>
      </c>
      <c r="R346" s="14" t="str">
        <f aca="false">IF(OR(C346="",H346="",I346=""),"",ROUND(ABS(H346-I346)*P346,1))</f>
        <v/>
      </c>
      <c r="S346" s="15" t="str">
        <f aca="false">IF(OR(R346="",G346="",K346=""),"",R346*K346*G346)</f>
        <v/>
      </c>
      <c r="T346" s="15" t="str">
        <f aca="false">IF(OR(Q346="",G346="",K346=""),"",Q346*K346*G346)</f>
        <v/>
      </c>
      <c r="U346" s="15" t="str">
        <f aca="false">IF(T346="","",T346+N(L346)-N(M346))</f>
        <v/>
      </c>
      <c r="V346" s="16" t="str">
        <f aca="false">IF(OR(U346="",N(S346)=0),"",U346/S346)</f>
        <v/>
      </c>
      <c r="W346" s="13" t="str">
        <f aca="false">IF(U346="","",COUNT($U$7:U346))</f>
        <v/>
      </c>
      <c r="X346" s="17" t="str">
        <f aca="false">IF(U346="","",DATE(YEAR(IF(B346="",A346,B346)),MONTH(IF(B346="",A346,B346)),1))</f>
        <v/>
      </c>
      <c r="Y346" s="15" t="str">
        <f aca="false">IF(U346="","",N($C$3)+SUM($U$7:U346))</f>
        <v/>
      </c>
      <c r="Z346" s="15" t="str">
        <f aca="false">IF(Y346="","",Y346-MAX(N($C$3),MAX($Y$7:Y346)))</f>
        <v/>
      </c>
      <c r="AA346" s="13" t="str">
        <f aca="false">IF(U346="","",IF(U346&gt;0,"Win",IF(U346&lt;0,"Loss","Scratch")))</f>
        <v/>
      </c>
      <c r="AB346" s="18" t="e">
        <f aca="false">IF(W346="",NA(),W346)</f>
        <v>#N/A</v>
      </c>
      <c r="AC346" s="19" t="e">
        <f aca="false">IF(W346="",NA(),Y346)</f>
        <v>#N/A</v>
      </c>
    </row>
    <row r="347" customFormat="false" ht="15" hidden="false" customHeight="false" outlineLevel="0" collapsed="false">
      <c r="A347" s="10"/>
      <c r="B347" s="10"/>
      <c r="C347" s="24"/>
      <c r="D347" s="24"/>
      <c r="E347" s="24"/>
      <c r="F347" s="24"/>
      <c r="G347" s="11"/>
      <c r="H347" s="12"/>
      <c r="I347" s="12"/>
      <c r="J347" s="12"/>
      <c r="K347" s="5"/>
      <c r="L347" s="5"/>
      <c r="M347" s="5"/>
      <c r="N347" s="24"/>
      <c r="O347" s="7"/>
      <c r="P347" s="13" t="str">
        <f aca="false">IF(C347="","",IF(ISNUMBER(SEARCH("JPY",C347)),100,10000))</f>
        <v/>
      </c>
      <c r="Q347" s="14" t="str">
        <f aca="false">IF(OR(C347="",H347="",J347=""),"",ROUND((J347-H347)*P347*IF(D347="Short",-1,1),1))</f>
        <v/>
      </c>
      <c r="R347" s="14" t="str">
        <f aca="false">IF(OR(C347="",H347="",I347=""),"",ROUND(ABS(H347-I347)*P347,1))</f>
        <v/>
      </c>
      <c r="S347" s="15" t="str">
        <f aca="false">IF(OR(R347="",G347="",K347=""),"",R347*K347*G347)</f>
        <v/>
      </c>
      <c r="T347" s="15" t="str">
        <f aca="false">IF(OR(Q347="",G347="",K347=""),"",Q347*K347*G347)</f>
        <v/>
      </c>
      <c r="U347" s="15" t="str">
        <f aca="false">IF(T347="","",T347+N(L347)-N(M347))</f>
        <v/>
      </c>
      <c r="V347" s="16" t="str">
        <f aca="false">IF(OR(U347="",N(S347)=0),"",U347/S347)</f>
        <v/>
      </c>
      <c r="W347" s="13" t="str">
        <f aca="false">IF(U347="","",COUNT($U$7:U347))</f>
        <v/>
      </c>
      <c r="X347" s="17" t="str">
        <f aca="false">IF(U347="","",DATE(YEAR(IF(B347="",A347,B347)),MONTH(IF(B347="",A347,B347)),1))</f>
        <v/>
      </c>
      <c r="Y347" s="15" t="str">
        <f aca="false">IF(U347="","",N($C$3)+SUM($U$7:U347))</f>
        <v/>
      </c>
      <c r="Z347" s="15" t="str">
        <f aca="false">IF(Y347="","",Y347-MAX(N($C$3),MAX($Y$7:Y347)))</f>
        <v/>
      </c>
      <c r="AA347" s="13" t="str">
        <f aca="false">IF(U347="","",IF(U347&gt;0,"Win",IF(U347&lt;0,"Loss","Scratch")))</f>
        <v/>
      </c>
      <c r="AB347" s="18" t="e">
        <f aca="false">IF(W347="",NA(),W347)</f>
        <v>#N/A</v>
      </c>
      <c r="AC347" s="19" t="e">
        <f aca="false">IF(W347="",NA(),Y347)</f>
        <v>#N/A</v>
      </c>
    </row>
    <row r="348" customFormat="false" ht="15" hidden="false" customHeight="false" outlineLevel="0" collapsed="false">
      <c r="A348" s="10"/>
      <c r="B348" s="10"/>
      <c r="C348" s="24"/>
      <c r="D348" s="24"/>
      <c r="E348" s="24"/>
      <c r="F348" s="24"/>
      <c r="G348" s="11"/>
      <c r="H348" s="12"/>
      <c r="I348" s="12"/>
      <c r="J348" s="12"/>
      <c r="K348" s="5"/>
      <c r="L348" s="5"/>
      <c r="M348" s="5"/>
      <c r="N348" s="24"/>
      <c r="O348" s="7"/>
      <c r="P348" s="13" t="str">
        <f aca="false">IF(C348="","",IF(ISNUMBER(SEARCH("JPY",C348)),100,10000))</f>
        <v/>
      </c>
      <c r="Q348" s="14" t="str">
        <f aca="false">IF(OR(C348="",H348="",J348=""),"",ROUND((J348-H348)*P348*IF(D348="Short",-1,1),1))</f>
        <v/>
      </c>
      <c r="R348" s="14" t="str">
        <f aca="false">IF(OR(C348="",H348="",I348=""),"",ROUND(ABS(H348-I348)*P348,1))</f>
        <v/>
      </c>
      <c r="S348" s="15" t="str">
        <f aca="false">IF(OR(R348="",G348="",K348=""),"",R348*K348*G348)</f>
        <v/>
      </c>
      <c r="T348" s="15" t="str">
        <f aca="false">IF(OR(Q348="",G348="",K348=""),"",Q348*K348*G348)</f>
        <v/>
      </c>
      <c r="U348" s="15" t="str">
        <f aca="false">IF(T348="","",T348+N(L348)-N(M348))</f>
        <v/>
      </c>
      <c r="V348" s="16" t="str">
        <f aca="false">IF(OR(U348="",N(S348)=0),"",U348/S348)</f>
        <v/>
      </c>
      <c r="W348" s="13" t="str">
        <f aca="false">IF(U348="","",COUNT($U$7:U348))</f>
        <v/>
      </c>
      <c r="X348" s="17" t="str">
        <f aca="false">IF(U348="","",DATE(YEAR(IF(B348="",A348,B348)),MONTH(IF(B348="",A348,B348)),1))</f>
        <v/>
      </c>
      <c r="Y348" s="15" t="str">
        <f aca="false">IF(U348="","",N($C$3)+SUM($U$7:U348))</f>
        <v/>
      </c>
      <c r="Z348" s="15" t="str">
        <f aca="false">IF(Y348="","",Y348-MAX(N($C$3),MAX($Y$7:Y348)))</f>
        <v/>
      </c>
      <c r="AA348" s="13" t="str">
        <f aca="false">IF(U348="","",IF(U348&gt;0,"Win",IF(U348&lt;0,"Loss","Scratch")))</f>
        <v/>
      </c>
      <c r="AB348" s="18" t="e">
        <f aca="false">IF(W348="",NA(),W348)</f>
        <v>#N/A</v>
      </c>
      <c r="AC348" s="19" t="e">
        <f aca="false">IF(W348="",NA(),Y348)</f>
        <v>#N/A</v>
      </c>
    </row>
    <row r="349" customFormat="false" ht="15" hidden="false" customHeight="false" outlineLevel="0" collapsed="false">
      <c r="A349" s="10"/>
      <c r="B349" s="10"/>
      <c r="C349" s="24"/>
      <c r="D349" s="24"/>
      <c r="E349" s="24"/>
      <c r="F349" s="24"/>
      <c r="G349" s="11"/>
      <c r="H349" s="12"/>
      <c r="I349" s="12"/>
      <c r="J349" s="12"/>
      <c r="K349" s="5"/>
      <c r="L349" s="5"/>
      <c r="M349" s="5"/>
      <c r="N349" s="24"/>
      <c r="O349" s="7"/>
      <c r="P349" s="13" t="str">
        <f aca="false">IF(C349="","",IF(ISNUMBER(SEARCH("JPY",C349)),100,10000))</f>
        <v/>
      </c>
      <c r="Q349" s="14" t="str">
        <f aca="false">IF(OR(C349="",H349="",J349=""),"",ROUND((J349-H349)*P349*IF(D349="Short",-1,1),1))</f>
        <v/>
      </c>
      <c r="R349" s="14" t="str">
        <f aca="false">IF(OR(C349="",H349="",I349=""),"",ROUND(ABS(H349-I349)*P349,1))</f>
        <v/>
      </c>
      <c r="S349" s="15" t="str">
        <f aca="false">IF(OR(R349="",G349="",K349=""),"",R349*K349*G349)</f>
        <v/>
      </c>
      <c r="T349" s="15" t="str">
        <f aca="false">IF(OR(Q349="",G349="",K349=""),"",Q349*K349*G349)</f>
        <v/>
      </c>
      <c r="U349" s="15" t="str">
        <f aca="false">IF(T349="","",T349+N(L349)-N(M349))</f>
        <v/>
      </c>
      <c r="V349" s="16" t="str">
        <f aca="false">IF(OR(U349="",N(S349)=0),"",U349/S349)</f>
        <v/>
      </c>
      <c r="W349" s="13" t="str">
        <f aca="false">IF(U349="","",COUNT($U$7:U349))</f>
        <v/>
      </c>
      <c r="X349" s="17" t="str">
        <f aca="false">IF(U349="","",DATE(YEAR(IF(B349="",A349,B349)),MONTH(IF(B349="",A349,B349)),1))</f>
        <v/>
      </c>
      <c r="Y349" s="15" t="str">
        <f aca="false">IF(U349="","",N($C$3)+SUM($U$7:U349))</f>
        <v/>
      </c>
      <c r="Z349" s="15" t="str">
        <f aca="false">IF(Y349="","",Y349-MAX(N($C$3),MAX($Y$7:Y349)))</f>
        <v/>
      </c>
      <c r="AA349" s="13" t="str">
        <f aca="false">IF(U349="","",IF(U349&gt;0,"Win",IF(U349&lt;0,"Loss","Scratch")))</f>
        <v/>
      </c>
      <c r="AB349" s="18" t="e">
        <f aca="false">IF(W349="",NA(),W349)</f>
        <v>#N/A</v>
      </c>
      <c r="AC349" s="19" t="e">
        <f aca="false">IF(W349="",NA(),Y349)</f>
        <v>#N/A</v>
      </c>
    </row>
    <row r="350" customFormat="false" ht="15" hidden="false" customHeight="false" outlineLevel="0" collapsed="false">
      <c r="A350" s="10"/>
      <c r="B350" s="10"/>
      <c r="C350" s="24"/>
      <c r="D350" s="24"/>
      <c r="E350" s="24"/>
      <c r="F350" s="24"/>
      <c r="G350" s="11"/>
      <c r="H350" s="12"/>
      <c r="I350" s="12"/>
      <c r="J350" s="12"/>
      <c r="K350" s="5"/>
      <c r="L350" s="5"/>
      <c r="M350" s="5"/>
      <c r="N350" s="24"/>
      <c r="O350" s="7"/>
      <c r="P350" s="13" t="str">
        <f aca="false">IF(C350="","",IF(ISNUMBER(SEARCH("JPY",C350)),100,10000))</f>
        <v/>
      </c>
      <c r="Q350" s="14" t="str">
        <f aca="false">IF(OR(C350="",H350="",J350=""),"",ROUND((J350-H350)*P350*IF(D350="Short",-1,1),1))</f>
        <v/>
      </c>
      <c r="R350" s="14" t="str">
        <f aca="false">IF(OR(C350="",H350="",I350=""),"",ROUND(ABS(H350-I350)*P350,1))</f>
        <v/>
      </c>
      <c r="S350" s="15" t="str">
        <f aca="false">IF(OR(R350="",G350="",K350=""),"",R350*K350*G350)</f>
        <v/>
      </c>
      <c r="T350" s="15" t="str">
        <f aca="false">IF(OR(Q350="",G350="",K350=""),"",Q350*K350*G350)</f>
        <v/>
      </c>
      <c r="U350" s="15" t="str">
        <f aca="false">IF(T350="","",T350+N(L350)-N(M350))</f>
        <v/>
      </c>
      <c r="V350" s="16" t="str">
        <f aca="false">IF(OR(U350="",N(S350)=0),"",U350/S350)</f>
        <v/>
      </c>
      <c r="W350" s="13" t="str">
        <f aca="false">IF(U350="","",COUNT($U$7:U350))</f>
        <v/>
      </c>
      <c r="X350" s="17" t="str">
        <f aca="false">IF(U350="","",DATE(YEAR(IF(B350="",A350,B350)),MONTH(IF(B350="",A350,B350)),1))</f>
        <v/>
      </c>
      <c r="Y350" s="15" t="str">
        <f aca="false">IF(U350="","",N($C$3)+SUM($U$7:U350))</f>
        <v/>
      </c>
      <c r="Z350" s="15" t="str">
        <f aca="false">IF(Y350="","",Y350-MAX(N($C$3),MAX($Y$7:Y350)))</f>
        <v/>
      </c>
      <c r="AA350" s="13" t="str">
        <f aca="false">IF(U350="","",IF(U350&gt;0,"Win",IF(U350&lt;0,"Loss","Scratch")))</f>
        <v/>
      </c>
      <c r="AB350" s="18" t="e">
        <f aca="false">IF(W350="",NA(),W350)</f>
        <v>#N/A</v>
      </c>
      <c r="AC350" s="19" t="e">
        <f aca="false">IF(W350="",NA(),Y350)</f>
        <v>#N/A</v>
      </c>
    </row>
    <row r="351" customFormat="false" ht="15" hidden="false" customHeight="false" outlineLevel="0" collapsed="false">
      <c r="A351" s="10"/>
      <c r="B351" s="10"/>
      <c r="C351" s="24"/>
      <c r="D351" s="24"/>
      <c r="E351" s="24"/>
      <c r="F351" s="24"/>
      <c r="G351" s="11"/>
      <c r="H351" s="12"/>
      <c r="I351" s="12"/>
      <c r="J351" s="12"/>
      <c r="K351" s="5"/>
      <c r="L351" s="5"/>
      <c r="M351" s="5"/>
      <c r="N351" s="24"/>
      <c r="O351" s="7"/>
      <c r="P351" s="13" t="str">
        <f aca="false">IF(C351="","",IF(ISNUMBER(SEARCH("JPY",C351)),100,10000))</f>
        <v/>
      </c>
      <c r="Q351" s="14" t="str">
        <f aca="false">IF(OR(C351="",H351="",J351=""),"",ROUND((J351-H351)*P351*IF(D351="Short",-1,1),1))</f>
        <v/>
      </c>
      <c r="R351" s="14" t="str">
        <f aca="false">IF(OR(C351="",H351="",I351=""),"",ROUND(ABS(H351-I351)*P351,1))</f>
        <v/>
      </c>
      <c r="S351" s="15" t="str">
        <f aca="false">IF(OR(R351="",G351="",K351=""),"",R351*K351*G351)</f>
        <v/>
      </c>
      <c r="T351" s="15" t="str">
        <f aca="false">IF(OR(Q351="",G351="",K351=""),"",Q351*K351*G351)</f>
        <v/>
      </c>
      <c r="U351" s="15" t="str">
        <f aca="false">IF(T351="","",T351+N(L351)-N(M351))</f>
        <v/>
      </c>
      <c r="V351" s="16" t="str">
        <f aca="false">IF(OR(U351="",N(S351)=0),"",U351/S351)</f>
        <v/>
      </c>
      <c r="W351" s="13" t="str">
        <f aca="false">IF(U351="","",COUNT($U$7:U351))</f>
        <v/>
      </c>
      <c r="X351" s="17" t="str">
        <f aca="false">IF(U351="","",DATE(YEAR(IF(B351="",A351,B351)),MONTH(IF(B351="",A351,B351)),1))</f>
        <v/>
      </c>
      <c r="Y351" s="15" t="str">
        <f aca="false">IF(U351="","",N($C$3)+SUM($U$7:U351))</f>
        <v/>
      </c>
      <c r="Z351" s="15" t="str">
        <f aca="false">IF(Y351="","",Y351-MAX(N($C$3),MAX($Y$7:Y351)))</f>
        <v/>
      </c>
      <c r="AA351" s="13" t="str">
        <f aca="false">IF(U351="","",IF(U351&gt;0,"Win",IF(U351&lt;0,"Loss","Scratch")))</f>
        <v/>
      </c>
      <c r="AB351" s="18" t="e">
        <f aca="false">IF(W351="",NA(),W351)</f>
        <v>#N/A</v>
      </c>
      <c r="AC351" s="19" t="e">
        <f aca="false">IF(W351="",NA(),Y351)</f>
        <v>#N/A</v>
      </c>
    </row>
    <row r="352" customFormat="false" ht="15" hidden="false" customHeight="false" outlineLevel="0" collapsed="false">
      <c r="A352" s="10"/>
      <c r="B352" s="10"/>
      <c r="C352" s="24"/>
      <c r="D352" s="24"/>
      <c r="E352" s="24"/>
      <c r="F352" s="24"/>
      <c r="G352" s="11"/>
      <c r="H352" s="12"/>
      <c r="I352" s="12"/>
      <c r="J352" s="12"/>
      <c r="K352" s="5"/>
      <c r="L352" s="5"/>
      <c r="M352" s="5"/>
      <c r="N352" s="24"/>
      <c r="O352" s="7"/>
      <c r="P352" s="13" t="str">
        <f aca="false">IF(C352="","",IF(ISNUMBER(SEARCH("JPY",C352)),100,10000))</f>
        <v/>
      </c>
      <c r="Q352" s="14" t="str">
        <f aca="false">IF(OR(C352="",H352="",J352=""),"",ROUND((J352-H352)*P352*IF(D352="Short",-1,1),1))</f>
        <v/>
      </c>
      <c r="R352" s="14" t="str">
        <f aca="false">IF(OR(C352="",H352="",I352=""),"",ROUND(ABS(H352-I352)*P352,1))</f>
        <v/>
      </c>
      <c r="S352" s="15" t="str">
        <f aca="false">IF(OR(R352="",G352="",K352=""),"",R352*K352*G352)</f>
        <v/>
      </c>
      <c r="T352" s="15" t="str">
        <f aca="false">IF(OR(Q352="",G352="",K352=""),"",Q352*K352*G352)</f>
        <v/>
      </c>
      <c r="U352" s="15" t="str">
        <f aca="false">IF(T352="","",T352+N(L352)-N(M352))</f>
        <v/>
      </c>
      <c r="V352" s="16" t="str">
        <f aca="false">IF(OR(U352="",N(S352)=0),"",U352/S352)</f>
        <v/>
      </c>
      <c r="W352" s="13" t="str">
        <f aca="false">IF(U352="","",COUNT($U$7:U352))</f>
        <v/>
      </c>
      <c r="X352" s="17" t="str">
        <f aca="false">IF(U352="","",DATE(YEAR(IF(B352="",A352,B352)),MONTH(IF(B352="",A352,B352)),1))</f>
        <v/>
      </c>
      <c r="Y352" s="15" t="str">
        <f aca="false">IF(U352="","",N($C$3)+SUM($U$7:U352))</f>
        <v/>
      </c>
      <c r="Z352" s="15" t="str">
        <f aca="false">IF(Y352="","",Y352-MAX(N($C$3),MAX($Y$7:Y352)))</f>
        <v/>
      </c>
      <c r="AA352" s="13" t="str">
        <f aca="false">IF(U352="","",IF(U352&gt;0,"Win",IF(U352&lt;0,"Loss","Scratch")))</f>
        <v/>
      </c>
      <c r="AB352" s="18" t="e">
        <f aca="false">IF(W352="",NA(),W352)</f>
        <v>#N/A</v>
      </c>
      <c r="AC352" s="19" t="e">
        <f aca="false">IF(W352="",NA(),Y352)</f>
        <v>#N/A</v>
      </c>
    </row>
    <row r="353" customFormat="false" ht="15" hidden="false" customHeight="false" outlineLevel="0" collapsed="false">
      <c r="A353" s="10"/>
      <c r="B353" s="10"/>
      <c r="C353" s="24"/>
      <c r="D353" s="24"/>
      <c r="E353" s="24"/>
      <c r="F353" s="24"/>
      <c r="G353" s="11"/>
      <c r="H353" s="12"/>
      <c r="I353" s="12"/>
      <c r="J353" s="12"/>
      <c r="K353" s="5"/>
      <c r="L353" s="5"/>
      <c r="M353" s="5"/>
      <c r="N353" s="24"/>
      <c r="O353" s="7"/>
      <c r="P353" s="13" t="str">
        <f aca="false">IF(C353="","",IF(ISNUMBER(SEARCH("JPY",C353)),100,10000))</f>
        <v/>
      </c>
      <c r="Q353" s="14" t="str">
        <f aca="false">IF(OR(C353="",H353="",J353=""),"",ROUND((J353-H353)*P353*IF(D353="Short",-1,1),1))</f>
        <v/>
      </c>
      <c r="R353" s="14" t="str">
        <f aca="false">IF(OR(C353="",H353="",I353=""),"",ROUND(ABS(H353-I353)*P353,1))</f>
        <v/>
      </c>
      <c r="S353" s="15" t="str">
        <f aca="false">IF(OR(R353="",G353="",K353=""),"",R353*K353*G353)</f>
        <v/>
      </c>
      <c r="T353" s="15" t="str">
        <f aca="false">IF(OR(Q353="",G353="",K353=""),"",Q353*K353*G353)</f>
        <v/>
      </c>
      <c r="U353" s="15" t="str">
        <f aca="false">IF(T353="","",T353+N(L353)-N(M353))</f>
        <v/>
      </c>
      <c r="V353" s="16" t="str">
        <f aca="false">IF(OR(U353="",N(S353)=0),"",U353/S353)</f>
        <v/>
      </c>
      <c r="W353" s="13" t="str">
        <f aca="false">IF(U353="","",COUNT($U$7:U353))</f>
        <v/>
      </c>
      <c r="X353" s="17" t="str">
        <f aca="false">IF(U353="","",DATE(YEAR(IF(B353="",A353,B353)),MONTH(IF(B353="",A353,B353)),1))</f>
        <v/>
      </c>
      <c r="Y353" s="15" t="str">
        <f aca="false">IF(U353="","",N($C$3)+SUM($U$7:U353))</f>
        <v/>
      </c>
      <c r="Z353" s="15" t="str">
        <f aca="false">IF(Y353="","",Y353-MAX(N($C$3),MAX($Y$7:Y353)))</f>
        <v/>
      </c>
      <c r="AA353" s="13" t="str">
        <f aca="false">IF(U353="","",IF(U353&gt;0,"Win",IF(U353&lt;0,"Loss","Scratch")))</f>
        <v/>
      </c>
      <c r="AB353" s="18" t="e">
        <f aca="false">IF(W353="",NA(),W353)</f>
        <v>#N/A</v>
      </c>
      <c r="AC353" s="19" t="e">
        <f aca="false">IF(W353="",NA(),Y353)</f>
        <v>#N/A</v>
      </c>
    </row>
    <row r="354" customFormat="false" ht="15" hidden="false" customHeight="false" outlineLevel="0" collapsed="false">
      <c r="A354" s="10"/>
      <c r="B354" s="10"/>
      <c r="C354" s="24"/>
      <c r="D354" s="24"/>
      <c r="E354" s="24"/>
      <c r="F354" s="24"/>
      <c r="G354" s="11"/>
      <c r="H354" s="12"/>
      <c r="I354" s="12"/>
      <c r="J354" s="12"/>
      <c r="K354" s="5"/>
      <c r="L354" s="5"/>
      <c r="M354" s="5"/>
      <c r="N354" s="24"/>
      <c r="O354" s="7"/>
      <c r="P354" s="13" t="str">
        <f aca="false">IF(C354="","",IF(ISNUMBER(SEARCH("JPY",C354)),100,10000))</f>
        <v/>
      </c>
      <c r="Q354" s="14" t="str">
        <f aca="false">IF(OR(C354="",H354="",J354=""),"",ROUND((J354-H354)*P354*IF(D354="Short",-1,1),1))</f>
        <v/>
      </c>
      <c r="R354" s="14" t="str">
        <f aca="false">IF(OR(C354="",H354="",I354=""),"",ROUND(ABS(H354-I354)*P354,1))</f>
        <v/>
      </c>
      <c r="S354" s="15" t="str">
        <f aca="false">IF(OR(R354="",G354="",K354=""),"",R354*K354*G354)</f>
        <v/>
      </c>
      <c r="T354" s="15" t="str">
        <f aca="false">IF(OR(Q354="",G354="",K354=""),"",Q354*K354*G354)</f>
        <v/>
      </c>
      <c r="U354" s="15" t="str">
        <f aca="false">IF(T354="","",T354+N(L354)-N(M354))</f>
        <v/>
      </c>
      <c r="V354" s="16" t="str">
        <f aca="false">IF(OR(U354="",N(S354)=0),"",U354/S354)</f>
        <v/>
      </c>
      <c r="W354" s="13" t="str">
        <f aca="false">IF(U354="","",COUNT($U$7:U354))</f>
        <v/>
      </c>
      <c r="X354" s="17" t="str">
        <f aca="false">IF(U354="","",DATE(YEAR(IF(B354="",A354,B354)),MONTH(IF(B354="",A354,B354)),1))</f>
        <v/>
      </c>
      <c r="Y354" s="15" t="str">
        <f aca="false">IF(U354="","",N($C$3)+SUM($U$7:U354))</f>
        <v/>
      </c>
      <c r="Z354" s="15" t="str">
        <f aca="false">IF(Y354="","",Y354-MAX(N($C$3),MAX($Y$7:Y354)))</f>
        <v/>
      </c>
      <c r="AA354" s="13" t="str">
        <f aca="false">IF(U354="","",IF(U354&gt;0,"Win",IF(U354&lt;0,"Loss","Scratch")))</f>
        <v/>
      </c>
      <c r="AB354" s="18" t="e">
        <f aca="false">IF(W354="",NA(),W354)</f>
        <v>#N/A</v>
      </c>
      <c r="AC354" s="19" t="e">
        <f aca="false">IF(W354="",NA(),Y354)</f>
        <v>#N/A</v>
      </c>
    </row>
    <row r="355" customFormat="false" ht="15" hidden="false" customHeight="false" outlineLevel="0" collapsed="false">
      <c r="A355" s="10"/>
      <c r="B355" s="10"/>
      <c r="C355" s="24"/>
      <c r="D355" s="24"/>
      <c r="E355" s="24"/>
      <c r="F355" s="24"/>
      <c r="G355" s="11"/>
      <c r="H355" s="12"/>
      <c r="I355" s="12"/>
      <c r="J355" s="12"/>
      <c r="K355" s="5"/>
      <c r="L355" s="5"/>
      <c r="M355" s="5"/>
      <c r="N355" s="24"/>
      <c r="O355" s="7"/>
      <c r="P355" s="13" t="str">
        <f aca="false">IF(C355="","",IF(ISNUMBER(SEARCH("JPY",C355)),100,10000))</f>
        <v/>
      </c>
      <c r="Q355" s="14" t="str">
        <f aca="false">IF(OR(C355="",H355="",J355=""),"",ROUND((J355-H355)*P355*IF(D355="Short",-1,1),1))</f>
        <v/>
      </c>
      <c r="R355" s="14" t="str">
        <f aca="false">IF(OR(C355="",H355="",I355=""),"",ROUND(ABS(H355-I355)*P355,1))</f>
        <v/>
      </c>
      <c r="S355" s="15" t="str">
        <f aca="false">IF(OR(R355="",G355="",K355=""),"",R355*K355*G355)</f>
        <v/>
      </c>
      <c r="T355" s="15" t="str">
        <f aca="false">IF(OR(Q355="",G355="",K355=""),"",Q355*K355*G355)</f>
        <v/>
      </c>
      <c r="U355" s="15" t="str">
        <f aca="false">IF(T355="","",T355+N(L355)-N(M355))</f>
        <v/>
      </c>
      <c r="V355" s="16" t="str">
        <f aca="false">IF(OR(U355="",N(S355)=0),"",U355/S355)</f>
        <v/>
      </c>
      <c r="W355" s="13" t="str">
        <f aca="false">IF(U355="","",COUNT($U$7:U355))</f>
        <v/>
      </c>
      <c r="X355" s="17" t="str">
        <f aca="false">IF(U355="","",DATE(YEAR(IF(B355="",A355,B355)),MONTH(IF(B355="",A355,B355)),1))</f>
        <v/>
      </c>
      <c r="Y355" s="15" t="str">
        <f aca="false">IF(U355="","",N($C$3)+SUM($U$7:U355))</f>
        <v/>
      </c>
      <c r="Z355" s="15" t="str">
        <f aca="false">IF(Y355="","",Y355-MAX(N($C$3),MAX($Y$7:Y355)))</f>
        <v/>
      </c>
      <c r="AA355" s="13" t="str">
        <f aca="false">IF(U355="","",IF(U355&gt;0,"Win",IF(U355&lt;0,"Loss","Scratch")))</f>
        <v/>
      </c>
      <c r="AB355" s="18" t="e">
        <f aca="false">IF(W355="",NA(),W355)</f>
        <v>#N/A</v>
      </c>
      <c r="AC355" s="19" t="e">
        <f aca="false">IF(W355="",NA(),Y355)</f>
        <v>#N/A</v>
      </c>
    </row>
    <row r="356" customFormat="false" ht="15" hidden="false" customHeight="false" outlineLevel="0" collapsed="false">
      <c r="A356" s="10"/>
      <c r="B356" s="10"/>
      <c r="C356" s="24"/>
      <c r="D356" s="24"/>
      <c r="E356" s="24"/>
      <c r="F356" s="24"/>
      <c r="G356" s="11"/>
      <c r="H356" s="12"/>
      <c r="I356" s="12"/>
      <c r="J356" s="12"/>
      <c r="K356" s="5"/>
      <c r="L356" s="5"/>
      <c r="M356" s="5"/>
      <c r="N356" s="24"/>
      <c r="O356" s="7"/>
      <c r="P356" s="13" t="str">
        <f aca="false">IF(C356="","",IF(ISNUMBER(SEARCH("JPY",C356)),100,10000))</f>
        <v/>
      </c>
      <c r="Q356" s="14" t="str">
        <f aca="false">IF(OR(C356="",H356="",J356=""),"",ROUND((J356-H356)*P356*IF(D356="Short",-1,1),1))</f>
        <v/>
      </c>
      <c r="R356" s="14" t="str">
        <f aca="false">IF(OR(C356="",H356="",I356=""),"",ROUND(ABS(H356-I356)*P356,1))</f>
        <v/>
      </c>
      <c r="S356" s="15" t="str">
        <f aca="false">IF(OR(R356="",G356="",K356=""),"",R356*K356*G356)</f>
        <v/>
      </c>
      <c r="T356" s="15" t="str">
        <f aca="false">IF(OR(Q356="",G356="",K356=""),"",Q356*K356*G356)</f>
        <v/>
      </c>
      <c r="U356" s="15" t="str">
        <f aca="false">IF(T356="","",T356+N(L356)-N(M356))</f>
        <v/>
      </c>
      <c r="V356" s="16" t="str">
        <f aca="false">IF(OR(U356="",N(S356)=0),"",U356/S356)</f>
        <v/>
      </c>
      <c r="W356" s="13" t="str">
        <f aca="false">IF(U356="","",COUNT($U$7:U356))</f>
        <v/>
      </c>
      <c r="X356" s="17" t="str">
        <f aca="false">IF(U356="","",DATE(YEAR(IF(B356="",A356,B356)),MONTH(IF(B356="",A356,B356)),1))</f>
        <v/>
      </c>
      <c r="Y356" s="15" t="str">
        <f aca="false">IF(U356="","",N($C$3)+SUM($U$7:U356))</f>
        <v/>
      </c>
      <c r="Z356" s="15" t="str">
        <f aca="false">IF(Y356="","",Y356-MAX(N($C$3),MAX($Y$7:Y356)))</f>
        <v/>
      </c>
      <c r="AA356" s="13" t="str">
        <f aca="false">IF(U356="","",IF(U356&gt;0,"Win",IF(U356&lt;0,"Loss","Scratch")))</f>
        <v/>
      </c>
      <c r="AB356" s="18" t="e">
        <f aca="false">IF(W356="",NA(),W356)</f>
        <v>#N/A</v>
      </c>
      <c r="AC356" s="19" t="e">
        <f aca="false">IF(W356="",NA(),Y356)</f>
        <v>#N/A</v>
      </c>
    </row>
    <row r="357" customFormat="false" ht="15" hidden="false" customHeight="false" outlineLevel="0" collapsed="false">
      <c r="A357" s="10"/>
      <c r="B357" s="10"/>
      <c r="C357" s="24"/>
      <c r="D357" s="24"/>
      <c r="E357" s="24"/>
      <c r="F357" s="24"/>
      <c r="G357" s="11"/>
      <c r="H357" s="12"/>
      <c r="I357" s="12"/>
      <c r="J357" s="12"/>
      <c r="K357" s="5"/>
      <c r="L357" s="5"/>
      <c r="M357" s="5"/>
      <c r="N357" s="24"/>
      <c r="O357" s="7"/>
      <c r="P357" s="13" t="str">
        <f aca="false">IF(C357="","",IF(ISNUMBER(SEARCH("JPY",C357)),100,10000))</f>
        <v/>
      </c>
      <c r="Q357" s="14" t="str">
        <f aca="false">IF(OR(C357="",H357="",J357=""),"",ROUND((J357-H357)*P357*IF(D357="Short",-1,1),1))</f>
        <v/>
      </c>
      <c r="R357" s="14" t="str">
        <f aca="false">IF(OR(C357="",H357="",I357=""),"",ROUND(ABS(H357-I357)*P357,1))</f>
        <v/>
      </c>
      <c r="S357" s="15" t="str">
        <f aca="false">IF(OR(R357="",G357="",K357=""),"",R357*K357*G357)</f>
        <v/>
      </c>
      <c r="T357" s="15" t="str">
        <f aca="false">IF(OR(Q357="",G357="",K357=""),"",Q357*K357*G357)</f>
        <v/>
      </c>
      <c r="U357" s="15" t="str">
        <f aca="false">IF(T357="","",T357+N(L357)-N(M357))</f>
        <v/>
      </c>
      <c r="V357" s="16" t="str">
        <f aca="false">IF(OR(U357="",N(S357)=0),"",U357/S357)</f>
        <v/>
      </c>
      <c r="W357" s="13" t="str">
        <f aca="false">IF(U357="","",COUNT($U$7:U357))</f>
        <v/>
      </c>
      <c r="X357" s="17" t="str">
        <f aca="false">IF(U357="","",DATE(YEAR(IF(B357="",A357,B357)),MONTH(IF(B357="",A357,B357)),1))</f>
        <v/>
      </c>
      <c r="Y357" s="15" t="str">
        <f aca="false">IF(U357="","",N($C$3)+SUM($U$7:U357))</f>
        <v/>
      </c>
      <c r="Z357" s="15" t="str">
        <f aca="false">IF(Y357="","",Y357-MAX(N($C$3),MAX($Y$7:Y357)))</f>
        <v/>
      </c>
      <c r="AA357" s="13" t="str">
        <f aca="false">IF(U357="","",IF(U357&gt;0,"Win",IF(U357&lt;0,"Loss","Scratch")))</f>
        <v/>
      </c>
      <c r="AB357" s="18" t="e">
        <f aca="false">IF(W357="",NA(),W357)</f>
        <v>#N/A</v>
      </c>
      <c r="AC357" s="19" t="e">
        <f aca="false">IF(W357="",NA(),Y357)</f>
        <v>#N/A</v>
      </c>
    </row>
    <row r="358" customFormat="false" ht="15" hidden="false" customHeight="false" outlineLevel="0" collapsed="false">
      <c r="A358" s="10"/>
      <c r="B358" s="10"/>
      <c r="C358" s="24"/>
      <c r="D358" s="24"/>
      <c r="E358" s="24"/>
      <c r="F358" s="24"/>
      <c r="G358" s="11"/>
      <c r="H358" s="12"/>
      <c r="I358" s="12"/>
      <c r="J358" s="12"/>
      <c r="K358" s="5"/>
      <c r="L358" s="5"/>
      <c r="M358" s="5"/>
      <c r="N358" s="24"/>
      <c r="O358" s="7"/>
      <c r="P358" s="13" t="str">
        <f aca="false">IF(C358="","",IF(ISNUMBER(SEARCH("JPY",C358)),100,10000))</f>
        <v/>
      </c>
      <c r="Q358" s="14" t="str">
        <f aca="false">IF(OR(C358="",H358="",J358=""),"",ROUND((J358-H358)*P358*IF(D358="Short",-1,1),1))</f>
        <v/>
      </c>
      <c r="R358" s="14" t="str">
        <f aca="false">IF(OR(C358="",H358="",I358=""),"",ROUND(ABS(H358-I358)*P358,1))</f>
        <v/>
      </c>
      <c r="S358" s="15" t="str">
        <f aca="false">IF(OR(R358="",G358="",K358=""),"",R358*K358*G358)</f>
        <v/>
      </c>
      <c r="T358" s="15" t="str">
        <f aca="false">IF(OR(Q358="",G358="",K358=""),"",Q358*K358*G358)</f>
        <v/>
      </c>
      <c r="U358" s="15" t="str">
        <f aca="false">IF(T358="","",T358+N(L358)-N(M358))</f>
        <v/>
      </c>
      <c r="V358" s="16" t="str">
        <f aca="false">IF(OR(U358="",N(S358)=0),"",U358/S358)</f>
        <v/>
      </c>
      <c r="W358" s="13" t="str">
        <f aca="false">IF(U358="","",COUNT($U$7:U358))</f>
        <v/>
      </c>
      <c r="X358" s="17" t="str">
        <f aca="false">IF(U358="","",DATE(YEAR(IF(B358="",A358,B358)),MONTH(IF(B358="",A358,B358)),1))</f>
        <v/>
      </c>
      <c r="Y358" s="15" t="str">
        <f aca="false">IF(U358="","",N($C$3)+SUM($U$7:U358))</f>
        <v/>
      </c>
      <c r="Z358" s="15" t="str">
        <f aca="false">IF(Y358="","",Y358-MAX(N($C$3),MAX($Y$7:Y358)))</f>
        <v/>
      </c>
      <c r="AA358" s="13" t="str">
        <f aca="false">IF(U358="","",IF(U358&gt;0,"Win",IF(U358&lt;0,"Loss","Scratch")))</f>
        <v/>
      </c>
      <c r="AB358" s="18" t="e">
        <f aca="false">IF(W358="",NA(),W358)</f>
        <v>#N/A</v>
      </c>
      <c r="AC358" s="19" t="e">
        <f aca="false">IF(W358="",NA(),Y358)</f>
        <v>#N/A</v>
      </c>
    </row>
    <row r="359" customFormat="false" ht="15" hidden="false" customHeight="false" outlineLevel="0" collapsed="false">
      <c r="A359" s="10"/>
      <c r="B359" s="10"/>
      <c r="C359" s="24"/>
      <c r="D359" s="24"/>
      <c r="E359" s="24"/>
      <c r="F359" s="24"/>
      <c r="G359" s="11"/>
      <c r="H359" s="12"/>
      <c r="I359" s="12"/>
      <c r="J359" s="12"/>
      <c r="K359" s="5"/>
      <c r="L359" s="5"/>
      <c r="M359" s="5"/>
      <c r="N359" s="24"/>
      <c r="O359" s="7"/>
      <c r="P359" s="13" t="str">
        <f aca="false">IF(C359="","",IF(ISNUMBER(SEARCH("JPY",C359)),100,10000))</f>
        <v/>
      </c>
      <c r="Q359" s="14" t="str">
        <f aca="false">IF(OR(C359="",H359="",J359=""),"",ROUND((J359-H359)*P359*IF(D359="Short",-1,1),1))</f>
        <v/>
      </c>
      <c r="R359" s="14" t="str">
        <f aca="false">IF(OR(C359="",H359="",I359=""),"",ROUND(ABS(H359-I359)*P359,1))</f>
        <v/>
      </c>
      <c r="S359" s="15" t="str">
        <f aca="false">IF(OR(R359="",G359="",K359=""),"",R359*K359*G359)</f>
        <v/>
      </c>
      <c r="T359" s="15" t="str">
        <f aca="false">IF(OR(Q359="",G359="",K359=""),"",Q359*K359*G359)</f>
        <v/>
      </c>
      <c r="U359" s="15" t="str">
        <f aca="false">IF(T359="","",T359+N(L359)-N(M359))</f>
        <v/>
      </c>
      <c r="V359" s="16" t="str">
        <f aca="false">IF(OR(U359="",N(S359)=0),"",U359/S359)</f>
        <v/>
      </c>
      <c r="W359" s="13" t="str">
        <f aca="false">IF(U359="","",COUNT($U$7:U359))</f>
        <v/>
      </c>
      <c r="X359" s="17" t="str">
        <f aca="false">IF(U359="","",DATE(YEAR(IF(B359="",A359,B359)),MONTH(IF(B359="",A359,B359)),1))</f>
        <v/>
      </c>
      <c r="Y359" s="15" t="str">
        <f aca="false">IF(U359="","",N($C$3)+SUM($U$7:U359))</f>
        <v/>
      </c>
      <c r="Z359" s="15" t="str">
        <f aca="false">IF(Y359="","",Y359-MAX(N($C$3),MAX($Y$7:Y359)))</f>
        <v/>
      </c>
      <c r="AA359" s="13" t="str">
        <f aca="false">IF(U359="","",IF(U359&gt;0,"Win",IF(U359&lt;0,"Loss","Scratch")))</f>
        <v/>
      </c>
      <c r="AB359" s="18" t="e">
        <f aca="false">IF(W359="",NA(),W359)</f>
        <v>#N/A</v>
      </c>
      <c r="AC359" s="19" t="e">
        <f aca="false">IF(W359="",NA(),Y359)</f>
        <v>#N/A</v>
      </c>
    </row>
    <row r="360" customFormat="false" ht="15" hidden="false" customHeight="false" outlineLevel="0" collapsed="false">
      <c r="A360" s="10"/>
      <c r="B360" s="10"/>
      <c r="C360" s="24"/>
      <c r="D360" s="24"/>
      <c r="E360" s="24"/>
      <c r="F360" s="24"/>
      <c r="G360" s="11"/>
      <c r="H360" s="12"/>
      <c r="I360" s="12"/>
      <c r="J360" s="12"/>
      <c r="K360" s="5"/>
      <c r="L360" s="5"/>
      <c r="M360" s="5"/>
      <c r="N360" s="24"/>
      <c r="O360" s="7"/>
      <c r="P360" s="13" t="str">
        <f aca="false">IF(C360="","",IF(ISNUMBER(SEARCH("JPY",C360)),100,10000))</f>
        <v/>
      </c>
      <c r="Q360" s="14" t="str">
        <f aca="false">IF(OR(C360="",H360="",J360=""),"",ROUND((J360-H360)*P360*IF(D360="Short",-1,1),1))</f>
        <v/>
      </c>
      <c r="R360" s="14" t="str">
        <f aca="false">IF(OR(C360="",H360="",I360=""),"",ROUND(ABS(H360-I360)*P360,1))</f>
        <v/>
      </c>
      <c r="S360" s="15" t="str">
        <f aca="false">IF(OR(R360="",G360="",K360=""),"",R360*K360*G360)</f>
        <v/>
      </c>
      <c r="T360" s="15" t="str">
        <f aca="false">IF(OR(Q360="",G360="",K360=""),"",Q360*K360*G360)</f>
        <v/>
      </c>
      <c r="U360" s="15" t="str">
        <f aca="false">IF(T360="","",T360+N(L360)-N(M360))</f>
        <v/>
      </c>
      <c r="V360" s="16" t="str">
        <f aca="false">IF(OR(U360="",N(S360)=0),"",U360/S360)</f>
        <v/>
      </c>
      <c r="W360" s="13" t="str">
        <f aca="false">IF(U360="","",COUNT($U$7:U360))</f>
        <v/>
      </c>
      <c r="X360" s="17" t="str">
        <f aca="false">IF(U360="","",DATE(YEAR(IF(B360="",A360,B360)),MONTH(IF(B360="",A360,B360)),1))</f>
        <v/>
      </c>
      <c r="Y360" s="15" t="str">
        <f aca="false">IF(U360="","",N($C$3)+SUM($U$7:U360))</f>
        <v/>
      </c>
      <c r="Z360" s="15" t="str">
        <f aca="false">IF(Y360="","",Y360-MAX(N($C$3),MAX($Y$7:Y360)))</f>
        <v/>
      </c>
      <c r="AA360" s="13" t="str">
        <f aca="false">IF(U360="","",IF(U360&gt;0,"Win",IF(U360&lt;0,"Loss","Scratch")))</f>
        <v/>
      </c>
      <c r="AB360" s="18" t="e">
        <f aca="false">IF(W360="",NA(),W360)</f>
        <v>#N/A</v>
      </c>
      <c r="AC360" s="19" t="e">
        <f aca="false">IF(W360="",NA(),Y360)</f>
        <v>#N/A</v>
      </c>
    </row>
    <row r="361" customFormat="false" ht="15" hidden="false" customHeight="false" outlineLevel="0" collapsed="false">
      <c r="A361" s="10"/>
      <c r="B361" s="10"/>
      <c r="C361" s="24"/>
      <c r="D361" s="24"/>
      <c r="E361" s="24"/>
      <c r="F361" s="24"/>
      <c r="G361" s="11"/>
      <c r="H361" s="12"/>
      <c r="I361" s="12"/>
      <c r="J361" s="12"/>
      <c r="K361" s="5"/>
      <c r="L361" s="5"/>
      <c r="M361" s="5"/>
      <c r="N361" s="24"/>
      <c r="O361" s="7"/>
      <c r="P361" s="13" t="str">
        <f aca="false">IF(C361="","",IF(ISNUMBER(SEARCH("JPY",C361)),100,10000))</f>
        <v/>
      </c>
      <c r="Q361" s="14" t="str">
        <f aca="false">IF(OR(C361="",H361="",J361=""),"",ROUND((J361-H361)*P361*IF(D361="Short",-1,1),1))</f>
        <v/>
      </c>
      <c r="R361" s="14" t="str">
        <f aca="false">IF(OR(C361="",H361="",I361=""),"",ROUND(ABS(H361-I361)*P361,1))</f>
        <v/>
      </c>
      <c r="S361" s="15" t="str">
        <f aca="false">IF(OR(R361="",G361="",K361=""),"",R361*K361*G361)</f>
        <v/>
      </c>
      <c r="T361" s="15" t="str">
        <f aca="false">IF(OR(Q361="",G361="",K361=""),"",Q361*K361*G361)</f>
        <v/>
      </c>
      <c r="U361" s="15" t="str">
        <f aca="false">IF(T361="","",T361+N(L361)-N(M361))</f>
        <v/>
      </c>
      <c r="V361" s="16" t="str">
        <f aca="false">IF(OR(U361="",N(S361)=0),"",U361/S361)</f>
        <v/>
      </c>
      <c r="W361" s="13" t="str">
        <f aca="false">IF(U361="","",COUNT($U$7:U361))</f>
        <v/>
      </c>
      <c r="X361" s="17" t="str">
        <f aca="false">IF(U361="","",DATE(YEAR(IF(B361="",A361,B361)),MONTH(IF(B361="",A361,B361)),1))</f>
        <v/>
      </c>
      <c r="Y361" s="15" t="str">
        <f aca="false">IF(U361="","",N($C$3)+SUM($U$7:U361))</f>
        <v/>
      </c>
      <c r="Z361" s="15" t="str">
        <f aca="false">IF(Y361="","",Y361-MAX(N($C$3),MAX($Y$7:Y361)))</f>
        <v/>
      </c>
      <c r="AA361" s="13" t="str">
        <f aca="false">IF(U361="","",IF(U361&gt;0,"Win",IF(U361&lt;0,"Loss","Scratch")))</f>
        <v/>
      </c>
      <c r="AB361" s="18" t="e">
        <f aca="false">IF(W361="",NA(),W361)</f>
        <v>#N/A</v>
      </c>
      <c r="AC361" s="19" t="e">
        <f aca="false">IF(W361="",NA(),Y361)</f>
        <v>#N/A</v>
      </c>
    </row>
    <row r="362" customFormat="false" ht="15" hidden="false" customHeight="false" outlineLevel="0" collapsed="false">
      <c r="A362" s="10"/>
      <c r="B362" s="10"/>
      <c r="C362" s="24"/>
      <c r="D362" s="24"/>
      <c r="E362" s="24"/>
      <c r="F362" s="24"/>
      <c r="G362" s="11"/>
      <c r="H362" s="12"/>
      <c r="I362" s="12"/>
      <c r="J362" s="12"/>
      <c r="K362" s="5"/>
      <c r="L362" s="5"/>
      <c r="M362" s="5"/>
      <c r="N362" s="24"/>
      <c r="O362" s="7"/>
      <c r="P362" s="13" t="str">
        <f aca="false">IF(C362="","",IF(ISNUMBER(SEARCH("JPY",C362)),100,10000))</f>
        <v/>
      </c>
      <c r="Q362" s="14" t="str">
        <f aca="false">IF(OR(C362="",H362="",J362=""),"",ROUND((J362-H362)*P362*IF(D362="Short",-1,1),1))</f>
        <v/>
      </c>
      <c r="R362" s="14" t="str">
        <f aca="false">IF(OR(C362="",H362="",I362=""),"",ROUND(ABS(H362-I362)*P362,1))</f>
        <v/>
      </c>
      <c r="S362" s="15" t="str">
        <f aca="false">IF(OR(R362="",G362="",K362=""),"",R362*K362*G362)</f>
        <v/>
      </c>
      <c r="T362" s="15" t="str">
        <f aca="false">IF(OR(Q362="",G362="",K362=""),"",Q362*K362*G362)</f>
        <v/>
      </c>
      <c r="U362" s="15" t="str">
        <f aca="false">IF(T362="","",T362+N(L362)-N(M362))</f>
        <v/>
      </c>
      <c r="V362" s="16" t="str">
        <f aca="false">IF(OR(U362="",N(S362)=0),"",U362/S362)</f>
        <v/>
      </c>
      <c r="W362" s="13" t="str">
        <f aca="false">IF(U362="","",COUNT($U$7:U362))</f>
        <v/>
      </c>
      <c r="X362" s="17" t="str">
        <f aca="false">IF(U362="","",DATE(YEAR(IF(B362="",A362,B362)),MONTH(IF(B362="",A362,B362)),1))</f>
        <v/>
      </c>
      <c r="Y362" s="15" t="str">
        <f aca="false">IF(U362="","",N($C$3)+SUM($U$7:U362))</f>
        <v/>
      </c>
      <c r="Z362" s="15" t="str">
        <f aca="false">IF(Y362="","",Y362-MAX(N($C$3),MAX($Y$7:Y362)))</f>
        <v/>
      </c>
      <c r="AA362" s="13" t="str">
        <f aca="false">IF(U362="","",IF(U362&gt;0,"Win",IF(U362&lt;0,"Loss","Scratch")))</f>
        <v/>
      </c>
      <c r="AB362" s="18" t="e">
        <f aca="false">IF(W362="",NA(),W362)</f>
        <v>#N/A</v>
      </c>
      <c r="AC362" s="19" t="e">
        <f aca="false">IF(W362="",NA(),Y362)</f>
        <v>#N/A</v>
      </c>
    </row>
    <row r="363" customFormat="false" ht="15" hidden="false" customHeight="false" outlineLevel="0" collapsed="false">
      <c r="A363" s="10"/>
      <c r="B363" s="10"/>
      <c r="C363" s="24"/>
      <c r="D363" s="24"/>
      <c r="E363" s="24"/>
      <c r="F363" s="24"/>
      <c r="G363" s="11"/>
      <c r="H363" s="12"/>
      <c r="I363" s="12"/>
      <c r="J363" s="12"/>
      <c r="K363" s="5"/>
      <c r="L363" s="5"/>
      <c r="M363" s="5"/>
      <c r="N363" s="24"/>
      <c r="O363" s="7"/>
      <c r="P363" s="13" t="str">
        <f aca="false">IF(C363="","",IF(ISNUMBER(SEARCH("JPY",C363)),100,10000))</f>
        <v/>
      </c>
      <c r="Q363" s="14" t="str">
        <f aca="false">IF(OR(C363="",H363="",J363=""),"",ROUND((J363-H363)*P363*IF(D363="Short",-1,1),1))</f>
        <v/>
      </c>
      <c r="R363" s="14" t="str">
        <f aca="false">IF(OR(C363="",H363="",I363=""),"",ROUND(ABS(H363-I363)*P363,1))</f>
        <v/>
      </c>
      <c r="S363" s="15" t="str">
        <f aca="false">IF(OR(R363="",G363="",K363=""),"",R363*K363*G363)</f>
        <v/>
      </c>
      <c r="T363" s="15" t="str">
        <f aca="false">IF(OR(Q363="",G363="",K363=""),"",Q363*K363*G363)</f>
        <v/>
      </c>
      <c r="U363" s="15" t="str">
        <f aca="false">IF(T363="","",T363+N(L363)-N(M363))</f>
        <v/>
      </c>
      <c r="V363" s="16" t="str">
        <f aca="false">IF(OR(U363="",N(S363)=0),"",U363/S363)</f>
        <v/>
      </c>
      <c r="W363" s="13" t="str">
        <f aca="false">IF(U363="","",COUNT($U$7:U363))</f>
        <v/>
      </c>
      <c r="X363" s="17" t="str">
        <f aca="false">IF(U363="","",DATE(YEAR(IF(B363="",A363,B363)),MONTH(IF(B363="",A363,B363)),1))</f>
        <v/>
      </c>
      <c r="Y363" s="15" t="str">
        <f aca="false">IF(U363="","",N($C$3)+SUM($U$7:U363))</f>
        <v/>
      </c>
      <c r="Z363" s="15" t="str">
        <f aca="false">IF(Y363="","",Y363-MAX(N($C$3),MAX($Y$7:Y363)))</f>
        <v/>
      </c>
      <c r="AA363" s="13" t="str">
        <f aca="false">IF(U363="","",IF(U363&gt;0,"Win",IF(U363&lt;0,"Loss","Scratch")))</f>
        <v/>
      </c>
      <c r="AB363" s="18" t="e">
        <f aca="false">IF(W363="",NA(),W363)</f>
        <v>#N/A</v>
      </c>
      <c r="AC363" s="19" t="e">
        <f aca="false">IF(W363="",NA(),Y363)</f>
        <v>#N/A</v>
      </c>
    </row>
    <row r="364" customFormat="false" ht="15" hidden="false" customHeight="false" outlineLevel="0" collapsed="false">
      <c r="A364" s="10"/>
      <c r="B364" s="10"/>
      <c r="C364" s="24"/>
      <c r="D364" s="24"/>
      <c r="E364" s="24"/>
      <c r="F364" s="24"/>
      <c r="G364" s="11"/>
      <c r="H364" s="12"/>
      <c r="I364" s="12"/>
      <c r="J364" s="12"/>
      <c r="K364" s="5"/>
      <c r="L364" s="5"/>
      <c r="M364" s="5"/>
      <c r="N364" s="24"/>
      <c r="O364" s="7"/>
      <c r="P364" s="13" t="str">
        <f aca="false">IF(C364="","",IF(ISNUMBER(SEARCH("JPY",C364)),100,10000))</f>
        <v/>
      </c>
      <c r="Q364" s="14" t="str">
        <f aca="false">IF(OR(C364="",H364="",J364=""),"",ROUND((J364-H364)*P364*IF(D364="Short",-1,1),1))</f>
        <v/>
      </c>
      <c r="R364" s="14" t="str">
        <f aca="false">IF(OR(C364="",H364="",I364=""),"",ROUND(ABS(H364-I364)*P364,1))</f>
        <v/>
      </c>
      <c r="S364" s="15" t="str">
        <f aca="false">IF(OR(R364="",G364="",K364=""),"",R364*K364*G364)</f>
        <v/>
      </c>
      <c r="T364" s="15" t="str">
        <f aca="false">IF(OR(Q364="",G364="",K364=""),"",Q364*K364*G364)</f>
        <v/>
      </c>
      <c r="U364" s="15" t="str">
        <f aca="false">IF(T364="","",T364+N(L364)-N(M364))</f>
        <v/>
      </c>
      <c r="V364" s="16" t="str">
        <f aca="false">IF(OR(U364="",N(S364)=0),"",U364/S364)</f>
        <v/>
      </c>
      <c r="W364" s="13" t="str">
        <f aca="false">IF(U364="","",COUNT($U$7:U364))</f>
        <v/>
      </c>
      <c r="X364" s="17" t="str">
        <f aca="false">IF(U364="","",DATE(YEAR(IF(B364="",A364,B364)),MONTH(IF(B364="",A364,B364)),1))</f>
        <v/>
      </c>
      <c r="Y364" s="15" t="str">
        <f aca="false">IF(U364="","",N($C$3)+SUM($U$7:U364))</f>
        <v/>
      </c>
      <c r="Z364" s="15" t="str">
        <f aca="false">IF(Y364="","",Y364-MAX(N($C$3),MAX($Y$7:Y364)))</f>
        <v/>
      </c>
      <c r="AA364" s="13" t="str">
        <f aca="false">IF(U364="","",IF(U364&gt;0,"Win",IF(U364&lt;0,"Loss","Scratch")))</f>
        <v/>
      </c>
      <c r="AB364" s="18" t="e">
        <f aca="false">IF(W364="",NA(),W364)</f>
        <v>#N/A</v>
      </c>
      <c r="AC364" s="19" t="e">
        <f aca="false">IF(W364="",NA(),Y364)</f>
        <v>#N/A</v>
      </c>
    </row>
    <row r="365" customFormat="false" ht="15" hidden="false" customHeight="false" outlineLevel="0" collapsed="false">
      <c r="A365" s="10"/>
      <c r="B365" s="10"/>
      <c r="C365" s="24"/>
      <c r="D365" s="24"/>
      <c r="E365" s="24"/>
      <c r="F365" s="24"/>
      <c r="G365" s="11"/>
      <c r="H365" s="12"/>
      <c r="I365" s="12"/>
      <c r="J365" s="12"/>
      <c r="K365" s="5"/>
      <c r="L365" s="5"/>
      <c r="M365" s="5"/>
      <c r="N365" s="24"/>
      <c r="O365" s="7"/>
      <c r="P365" s="13" t="str">
        <f aca="false">IF(C365="","",IF(ISNUMBER(SEARCH("JPY",C365)),100,10000))</f>
        <v/>
      </c>
      <c r="Q365" s="14" t="str">
        <f aca="false">IF(OR(C365="",H365="",J365=""),"",ROUND((J365-H365)*P365*IF(D365="Short",-1,1),1))</f>
        <v/>
      </c>
      <c r="R365" s="14" t="str">
        <f aca="false">IF(OR(C365="",H365="",I365=""),"",ROUND(ABS(H365-I365)*P365,1))</f>
        <v/>
      </c>
      <c r="S365" s="15" t="str">
        <f aca="false">IF(OR(R365="",G365="",K365=""),"",R365*K365*G365)</f>
        <v/>
      </c>
      <c r="T365" s="15" t="str">
        <f aca="false">IF(OR(Q365="",G365="",K365=""),"",Q365*K365*G365)</f>
        <v/>
      </c>
      <c r="U365" s="15" t="str">
        <f aca="false">IF(T365="","",T365+N(L365)-N(M365))</f>
        <v/>
      </c>
      <c r="V365" s="16" t="str">
        <f aca="false">IF(OR(U365="",N(S365)=0),"",U365/S365)</f>
        <v/>
      </c>
      <c r="W365" s="13" t="str">
        <f aca="false">IF(U365="","",COUNT($U$7:U365))</f>
        <v/>
      </c>
      <c r="X365" s="17" t="str">
        <f aca="false">IF(U365="","",DATE(YEAR(IF(B365="",A365,B365)),MONTH(IF(B365="",A365,B365)),1))</f>
        <v/>
      </c>
      <c r="Y365" s="15" t="str">
        <f aca="false">IF(U365="","",N($C$3)+SUM($U$7:U365))</f>
        <v/>
      </c>
      <c r="Z365" s="15" t="str">
        <f aca="false">IF(Y365="","",Y365-MAX(N($C$3),MAX($Y$7:Y365)))</f>
        <v/>
      </c>
      <c r="AA365" s="13" t="str">
        <f aca="false">IF(U365="","",IF(U365&gt;0,"Win",IF(U365&lt;0,"Loss","Scratch")))</f>
        <v/>
      </c>
      <c r="AB365" s="18" t="e">
        <f aca="false">IF(W365="",NA(),W365)</f>
        <v>#N/A</v>
      </c>
      <c r="AC365" s="19" t="e">
        <f aca="false">IF(W365="",NA(),Y365)</f>
        <v>#N/A</v>
      </c>
    </row>
    <row r="366" customFormat="false" ht="15" hidden="false" customHeight="false" outlineLevel="0" collapsed="false">
      <c r="A366" s="10"/>
      <c r="B366" s="10"/>
      <c r="C366" s="24"/>
      <c r="D366" s="24"/>
      <c r="E366" s="24"/>
      <c r="F366" s="24"/>
      <c r="G366" s="11"/>
      <c r="H366" s="12"/>
      <c r="I366" s="12"/>
      <c r="J366" s="12"/>
      <c r="K366" s="5"/>
      <c r="L366" s="5"/>
      <c r="M366" s="5"/>
      <c r="N366" s="24"/>
      <c r="O366" s="7"/>
      <c r="P366" s="13" t="str">
        <f aca="false">IF(C366="","",IF(ISNUMBER(SEARCH("JPY",C366)),100,10000))</f>
        <v/>
      </c>
      <c r="Q366" s="14" t="str">
        <f aca="false">IF(OR(C366="",H366="",J366=""),"",ROUND((J366-H366)*P366*IF(D366="Short",-1,1),1))</f>
        <v/>
      </c>
      <c r="R366" s="14" t="str">
        <f aca="false">IF(OR(C366="",H366="",I366=""),"",ROUND(ABS(H366-I366)*P366,1))</f>
        <v/>
      </c>
      <c r="S366" s="15" t="str">
        <f aca="false">IF(OR(R366="",G366="",K366=""),"",R366*K366*G366)</f>
        <v/>
      </c>
      <c r="T366" s="15" t="str">
        <f aca="false">IF(OR(Q366="",G366="",K366=""),"",Q366*K366*G366)</f>
        <v/>
      </c>
      <c r="U366" s="15" t="str">
        <f aca="false">IF(T366="","",T366+N(L366)-N(M366))</f>
        <v/>
      </c>
      <c r="V366" s="16" t="str">
        <f aca="false">IF(OR(U366="",N(S366)=0),"",U366/S366)</f>
        <v/>
      </c>
      <c r="W366" s="13" t="str">
        <f aca="false">IF(U366="","",COUNT($U$7:U366))</f>
        <v/>
      </c>
      <c r="X366" s="17" t="str">
        <f aca="false">IF(U366="","",DATE(YEAR(IF(B366="",A366,B366)),MONTH(IF(B366="",A366,B366)),1))</f>
        <v/>
      </c>
      <c r="Y366" s="15" t="str">
        <f aca="false">IF(U366="","",N($C$3)+SUM($U$7:U366))</f>
        <v/>
      </c>
      <c r="Z366" s="15" t="str">
        <f aca="false">IF(Y366="","",Y366-MAX(N($C$3),MAX($Y$7:Y366)))</f>
        <v/>
      </c>
      <c r="AA366" s="13" t="str">
        <f aca="false">IF(U366="","",IF(U366&gt;0,"Win",IF(U366&lt;0,"Loss","Scratch")))</f>
        <v/>
      </c>
      <c r="AB366" s="18" t="e">
        <f aca="false">IF(W366="",NA(),W366)</f>
        <v>#N/A</v>
      </c>
      <c r="AC366" s="19" t="e">
        <f aca="false">IF(W366="",NA(),Y366)</f>
        <v>#N/A</v>
      </c>
    </row>
    <row r="367" customFormat="false" ht="15" hidden="false" customHeight="false" outlineLevel="0" collapsed="false">
      <c r="A367" s="10"/>
      <c r="B367" s="10"/>
      <c r="C367" s="24"/>
      <c r="D367" s="24"/>
      <c r="E367" s="24"/>
      <c r="F367" s="24"/>
      <c r="G367" s="11"/>
      <c r="H367" s="12"/>
      <c r="I367" s="12"/>
      <c r="J367" s="12"/>
      <c r="K367" s="5"/>
      <c r="L367" s="5"/>
      <c r="M367" s="5"/>
      <c r="N367" s="24"/>
      <c r="O367" s="7"/>
      <c r="P367" s="13" t="str">
        <f aca="false">IF(C367="","",IF(ISNUMBER(SEARCH("JPY",C367)),100,10000))</f>
        <v/>
      </c>
      <c r="Q367" s="14" t="str">
        <f aca="false">IF(OR(C367="",H367="",J367=""),"",ROUND((J367-H367)*P367*IF(D367="Short",-1,1),1))</f>
        <v/>
      </c>
      <c r="R367" s="14" t="str">
        <f aca="false">IF(OR(C367="",H367="",I367=""),"",ROUND(ABS(H367-I367)*P367,1))</f>
        <v/>
      </c>
      <c r="S367" s="15" t="str">
        <f aca="false">IF(OR(R367="",G367="",K367=""),"",R367*K367*G367)</f>
        <v/>
      </c>
      <c r="T367" s="15" t="str">
        <f aca="false">IF(OR(Q367="",G367="",K367=""),"",Q367*K367*G367)</f>
        <v/>
      </c>
      <c r="U367" s="15" t="str">
        <f aca="false">IF(T367="","",T367+N(L367)-N(M367))</f>
        <v/>
      </c>
      <c r="V367" s="16" t="str">
        <f aca="false">IF(OR(U367="",N(S367)=0),"",U367/S367)</f>
        <v/>
      </c>
      <c r="W367" s="13" t="str">
        <f aca="false">IF(U367="","",COUNT($U$7:U367))</f>
        <v/>
      </c>
      <c r="X367" s="17" t="str">
        <f aca="false">IF(U367="","",DATE(YEAR(IF(B367="",A367,B367)),MONTH(IF(B367="",A367,B367)),1))</f>
        <v/>
      </c>
      <c r="Y367" s="15" t="str">
        <f aca="false">IF(U367="","",N($C$3)+SUM($U$7:U367))</f>
        <v/>
      </c>
      <c r="Z367" s="15" t="str">
        <f aca="false">IF(Y367="","",Y367-MAX(N($C$3),MAX($Y$7:Y367)))</f>
        <v/>
      </c>
      <c r="AA367" s="13" t="str">
        <f aca="false">IF(U367="","",IF(U367&gt;0,"Win",IF(U367&lt;0,"Loss","Scratch")))</f>
        <v/>
      </c>
      <c r="AB367" s="18" t="e">
        <f aca="false">IF(W367="",NA(),W367)</f>
        <v>#N/A</v>
      </c>
      <c r="AC367" s="19" t="e">
        <f aca="false">IF(W367="",NA(),Y367)</f>
        <v>#N/A</v>
      </c>
    </row>
    <row r="368" customFormat="false" ht="15" hidden="false" customHeight="false" outlineLevel="0" collapsed="false">
      <c r="A368" s="10"/>
      <c r="B368" s="10"/>
      <c r="C368" s="24"/>
      <c r="D368" s="24"/>
      <c r="E368" s="24"/>
      <c r="F368" s="24"/>
      <c r="G368" s="11"/>
      <c r="H368" s="12"/>
      <c r="I368" s="12"/>
      <c r="J368" s="12"/>
      <c r="K368" s="5"/>
      <c r="L368" s="5"/>
      <c r="M368" s="5"/>
      <c r="N368" s="24"/>
      <c r="O368" s="7"/>
      <c r="P368" s="13" t="str">
        <f aca="false">IF(C368="","",IF(ISNUMBER(SEARCH("JPY",C368)),100,10000))</f>
        <v/>
      </c>
      <c r="Q368" s="14" t="str">
        <f aca="false">IF(OR(C368="",H368="",J368=""),"",ROUND((J368-H368)*P368*IF(D368="Short",-1,1),1))</f>
        <v/>
      </c>
      <c r="R368" s="14" t="str">
        <f aca="false">IF(OR(C368="",H368="",I368=""),"",ROUND(ABS(H368-I368)*P368,1))</f>
        <v/>
      </c>
      <c r="S368" s="15" t="str">
        <f aca="false">IF(OR(R368="",G368="",K368=""),"",R368*K368*G368)</f>
        <v/>
      </c>
      <c r="T368" s="15" t="str">
        <f aca="false">IF(OR(Q368="",G368="",K368=""),"",Q368*K368*G368)</f>
        <v/>
      </c>
      <c r="U368" s="15" t="str">
        <f aca="false">IF(T368="","",T368+N(L368)-N(M368))</f>
        <v/>
      </c>
      <c r="V368" s="16" t="str">
        <f aca="false">IF(OR(U368="",N(S368)=0),"",U368/S368)</f>
        <v/>
      </c>
      <c r="W368" s="13" t="str">
        <f aca="false">IF(U368="","",COUNT($U$7:U368))</f>
        <v/>
      </c>
      <c r="X368" s="17" t="str">
        <f aca="false">IF(U368="","",DATE(YEAR(IF(B368="",A368,B368)),MONTH(IF(B368="",A368,B368)),1))</f>
        <v/>
      </c>
      <c r="Y368" s="15" t="str">
        <f aca="false">IF(U368="","",N($C$3)+SUM($U$7:U368))</f>
        <v/>
      </c>
      <c r="Z368" s="15" t="str">
        <f aca="false">IF(Y368="","",Y368-MAX(N($C$3),MAX($Y$7:Y368)))</f>
        <v/>
      </c>
      <c r="AA368" s="13" t="str">
        <f aca="false">IF(U368="","",IF(U368&gt;0,"Win",IF(U368&lt;0,"Loss","Scratch")))</f>
        <v/>
      </c>
      <c r="AB368" s="18" t="e">
        <f aca="false">IF(W368="",NA(),W368)</f>
        <v>#N/A</v>
      </c>
      <c r="AC368" s="19" t="e">
        <f aca="false">IF(W368="",NA(),Y368)</f>
        <v>#N/A</v>
      </c>
    </row>
    <row r="369" customFormat="false" ht="15" hidden="false" customHeight="false" outlineLevel="0" collapsed="false">
      <c r="A369" s="10"/>
      <c r="B369" s="10"/>
      <c r="C369" s="24"/>
      <c r="D369" s="24"/>
      <c r="E369" s="24"/>
      <c r="F369" s="24"/>
      <c r="G369" s="11"/>
      <c r="H369" s="12"/>
      <c r="I369" s="12"/>
      <c r="J369" s="12"/>
      <c r="K369" s="5"/>
      <c r="L369" s="5"/>
      <c r="M369" s="5"/>
      <c r="N369" s="24"/>
      <c r="O369" s="7"/>
      <c r="P369" s="13" t="str">
        <f aca="false">IF(C369="","",IF(ISNUMBER(SEARCH("JPY",C369)),100,10000))</f>
        <v/>
      </c>
      <c r="Q369" s="14" t="str">
        <f aca="false">IF(OR(C369="",H369="",J369=""),"",ROUND((J369-H369)*P369*IF(D369="Short",-1,1),1))</f>
        <v/>
      </c>
      <c r="R369" s="14" t="str">
        <f aca="false">IF(OR(C369="",H369="",I369=""),"",ROUND(ABS(H369-I369)*P369,1))</f>
        <v/>
      </c>
      <c r="S369" s="15" t="str">
        <f aca="false">IF(OR(R369="",G369="",K369=""),"",R369*K369*G369)</f>
        <v/>
      </c>
      <c r="T369" s="15" t="str">
        <f aca="false">IF(OR(Q369="",G369="",K369=""),"",Q369*K369*G369)</f>
        <v/>
      </c>
      <c r="U369" s="15" t="str">
        <f aca="false">IF(T369="","",T369+N(L369)-N(M369))</f>
        <v/>
      </c>
      <c r="V369" s="16" t="str">
        <f aca="false">IF(OR(U369="",N(S369)=0),"",U369/S369)</f>
        <v/>
      </c>
      <c r="W369" s="13" t="str">
        <f aca="false">IF(U369="","",COUNT($U$7:U369))</f>
        <v/>
      </c>
      <c r="X369" s="17" t="str">
        <f aca="false">IF(U369="","",DATE(YEAR(IF(B369="",A369,B369)),MONTH(IF(B369="",A369,B369)),1))</f>
        <v/>
      </c>
      <c r="Y369" s="15" t="str">
        <f aca="false">IF(U369="","",N($C$3)+SUM($U$7:U369))</f>
        <v/>
      </c>
      <c r="Z369" s="15" t="str">
        <f aca="false">IF(Y369="","",Y369-MAX(N($C$3),MAX($Y$7:Y369)))</f>
        <v/>
      </c>
      <c r="AA369" s="13" t="str">
        <f aca="false">IF(U369="","",IF(U369&gt;0,"Win",IF(U369&lt;0,"Loss","Scratch")))</f>
        <v/>
      </c>
      <c r="AB369" s="18" t="e">
        <f aca="false">IF(W369="",NA(),W369)</f>
        <v>#N/A</v>
      </c>
      <c r="AC369" s="19" t="e">
        <f aca="false">IF(W369="",NA(),Y369)</f>
        <v>#N/A</v>
      </c>
    </row>
    <row r="370" customFormat="false" ht="15" hidden="false" customHeight="false" outlineLevel="0" collapsed="false">
      <c r="A370" s="10"/>
      <c r="B370" s="10"/>
      <c r="C370" s="24"/>
      <c r="D370" s="24"/>
      <c r="E370" s="24"/>
      <c r="F370" s="24"/>
      <c r="G370" s="11"/>
      <c r="H370" s="12"/>
      <c r="I370" s="12"/>
      <c r="J370" s="12"/>
      <c r="K370" s="5"/>
      <c r="L370" s="5"/>
      <c r="M370" s="5"/>
      <c r="N370" s="24"/>
      <c r="O370" s="7"/>
      <c r="P370" s="13" t="str">
        <f aca="false">IF(C370="","",IF(ISNUMBER(SEARCH("JPY",C370)),100,10000))</f>
        <v/>
      </c>
      <c r="Q370" s="14" t="str">
        <f aca="false">IF(OR(C370="",H370="",J370=""),"",ROUND((J370-H370)*P370*IF(D370="Short",-1,1),1))</f>
        <v/>
      </c>
      <c r="R370" s="14" t="str">
        <f aca="false">IF(OR(C370="",H370="",I370=""),"",ROUND(ABS(H370-I370)*P370,1))</f>
        <v/>
      </c>
      <c r="S370" s="15" t="str">
        <f aca="false">IF(OR(R370="",G370="",K370=""),"",R370*K370*G370)</f>
        <v/>
      </c>
      <c r="T370" s="15" t="str">
        <f aca="false">IF(OR(Q370="",G370="",K370=""),"",Q370*K370*G370)</f>
        <v/>
      </c>
      <c r="U370" s="15" t="str">
        <f aca="false">IF(T370="","",T370+N(L370)-N(M370))</f>
        <v/>
      </c>
      <c r="V370" s="16" t="str">
        <f aca="false">IF(OR(U370="",N(S370)=0),"",U370/S370)</f>
        <v/>
      </c>
      <c r="W370" s="13" t="str">
        <f aca="false">IF(U370="","",COUNT($U$7:U370))</f>
        <v/>
      </c>
      <c r="X370" s="17" t="str">
        <f aca="false">IF(U370="","",DATE(YEAR(IF(B370="",A370,B370)),MONTH(IF(B370="",A370,B370)),1))</f>
        <v/>
      </c>
      <c r="Y370" s="15" t="str">
        <f aca="false">IF(U370="","",N($C$3)+SUM($U$7:U370))</f>
        <v/>
      </c>
      <c r="Z370" s="15" t="str">
        <f aca="false">IF(Y370="","",Y370-MAX(N($C$3),MAX($Y$7:Y370)))</f>
        <v/>
      </c>
      <c r="AA370" s="13" t="str">
        <f aca="false">IF(U370="","",IF(U370&gt;0,"Win",IF(U370&lt;0,"Loss","Scratch")))</f>
        <v/>
      </c>
      <c r="AB370" s="18" t="e">
        <f aca="false">IF(W370="",NA(),W370)</f>
        <v>#N/A</v>
      </c>
      <c r="AC370" s="19" t="e">
        <f aca="false">IF(W370="",NA(),Y370)</f>
        <v>#N/A</v>
      </c>
    </row>
    <row r="371" customFormat="false" ht="15" hidden="false" customHeight="false" outlineLevel="0" collapsed="false">
      <c r="A371" s="10"/>
      <c r="B371" s="10"/>
      <c r="C371" s="24"/>
      <c r="D371" s="24"/>
      <c r="E371" s="24"/>
      <c r="F371" s="24"/>
      <c r="G371" s="11"/>
      <c r="H371" s="12"/>
      <c r="I371" s="12"/>
      <c r="J371" s="12"/>
      <c r="K371" s="5"/>
      <c r="L371" s="5"/>
      <c r="M371" s="5"/>
      <c r="N371" s="24"/>
      <c r="O371" s="7"/>
      <c r="P371" s="13" t="str">
        <f aca="false">IF(C371="","",IF(ISNUMBER(SEARCH("JPY",C371)),100,10000))</f>
        <v/>
      </c>
      <c r="Q371" s="14" t="str">
        <f aca="false">IF(OR(C371="",H371="",J371=""),"",ROUND((J371-H371)*P371*IF(D371="Short",-1,1),1))</f>
        <v/>
      </c>
      <c r="R371" s="14" t="str">
        <f aca="false">IF(OR(C371="",H371="",I371=""),"",ROUND(ABS(H371-I371)*P371,1))</f>
        <v/>
      </c>
      <c r="S371" s="15" t="str">
        <f aca="false">IF(OR(R371="",G371="",K371=""),"",R371*K371*G371)</f>
        <v/>
      </c>
      <c r="T371" s="15" t="str">
        <f aca="false">IF(OR(Q371="",G371="",K371=""),"",Q371*K371*G371)</f>
        <v/>
      </c>
      <c r="U371" s="15" t="str">
        <f aca="false">IF(T371="","",T371+N(L371)-N(M371))</f>
        <v/>
      </c>
      <c r="V371" s="16" t="str">
        <f aca="false">IF(OR(U371="",N(S371)=0),"",U371/S371)</f>
        <v/>
      </c>
      <c r="W371" s="13" t="str">
        <f aca="false">IF(U371="","",COUNT($U$7:U371))</f>
        <v/>
      </c>
      <c r="X371" s="17" t="str">
        <f aca="false">IF(U371="","",DATE(YEAR(IF(B371="",A371,B371)),MONTH(IF(B371="",A371,B371)),1))</f>
        <v/>
      </c>
      <c r="Y371" s="15" t="str">
        <f aca="false">IF(U371="","",N($C$3)+SUM($U$7:U371))</f>
        <v/>
      </c>
      <c r="Z371" s="15" t="str">
        <f aca="false">IF(Y371="","",Y371-MAX(N($C$3),MAX($Y$7:Y371)))</f>
        <v/>
      </c>
      <c r="AA371" s="13" t="str">
        <f aca="false">IF(U371="","",IF(U371&gt;0,"Win",IF(U371&lt;0,"Loss","Scratch")))</f>
        <v/>
      </c>
      <c r="AB371" s="18" t="e">
        <f aca="false">IF(W371="",NA(),W371)</f>
        <v>#N/A</v>
      </c>
      <c r="AC371" s="19" t="e">
        <f aca="false">IF(W371="",NA(),Y371)</f>
        <v>#N/A</v>
      </c>
    </row>
    <row r="372" customFormat="false" ht="15" hidden="false" customHeight="false" outlineLevel="0" collapsed="false">
      <c r="A372" s="10"/>
      <c r="B372" s="10"/>
      <c r="C372" s="24"/>
      <c r="D372" s="24"/>
      <c r="E372" s="24"/>
      <c r="F372" s="24"/>
      <c r="G372" s="11"/>
      <c r="H372" s="12"/>
      <c r="I372" s="12"/>
      <c r="J372" s="12"/>
      <c r="K372" s="5"/>
      <c r="L372" s="5"/>
      <c r="M372" s="5"/>
      <c r="N372" s="24"/>
      <c r="O372" s="7"/>
      <c r="P372" s="13" t="str">
        <f aca="false">IF(C372="","",IF(ISNUMBER(SEARCH("JPY",C372)),100,10000))</f>
        <v/>
      </c>
      <c r="Q372" s="14" t="str">
        <f aca="false">IF(OR(C372="",H372="",J372=""),"",ROUND((J372-H372)*P372*IF(D372="Short",-1,1),1))</f>
        <v/>
      </c>
      <c r="R372" s="14" t="str">
        <f aca="false">IF(OR(C372="",H372="",I372=""),"",ROUND(ABS(H372-I372)*P372,1))</f>
        <v/>
      </c>
      <c r="S372" s="15" t="str">
        <f aca="false">IF(OR(R372="",G372="",K372=""),"",R372*K372*G372)</f>
        <v/>
      </c>
      <c r="T372" s="15" t="str">
        <f aca="false">IF(OR(Q372="",G372="",K372=""),"",Q372*K372*G372)</f>
        <v/>
      </c>
      <c r="U372" s="15" t="str">
        <f aca="false">IF(T372="","",T372+N(L372)-N(M372))</f>
        <v/>
      </c>
      <c r="V372" s="16" t="str">
        <f aca="false">IF(OR(U372="",N(S372)=0),"",U372/S372)</f>
        <v/>
      </c>
      <c r="W372" s="13" t="str">
        <f aca="false">IF(U372="","",COUNT($U$7:U372))</f>
        <v/>
      </c>
      <c r="X372" s="17" t="str">
        <f aca="false">IF(U372="","",DATE(YEAR(IF(B372="",A372,B372)),MONTH(IF(B372="",A372,B372)),1))</f>
        <v/>
      </c>
      <c r="Y372" s="15" t="str">
        <f aca="false">IF(U372="","",N($C$3)+SUM($U$7:U372))</f>
        <v/>
      </c>
      <c r="Z372" s="15" t="str">
        <f aca="false">IF(Y372="","",Y372-MAX(N($C$3),MAX($Y$7:Y372)))</f>
        <v/>
      </c>
      <c r="AA372" s="13" t="str">
        <f aca="false">IF(U372="","",IF(U372&gt;0,"Win",IF(U372&lt;0,"Loss","Scratch")))</f>
        <v/>
      </c>
      <c r="AB372" s="18" t="e">
        <f aca="false">IF(W372="",NA(),W372)</f>
        <v>#N/A</v>
      </c>
      <c r="AC372" s="19" t="e">
        <f aca="false">IF(W372="",NA(),Y372)</f>
        <v>#N/A</v>
      </c>
    </row>
    <row r="373" customFormat="false" ht="15" hidden="false" customHeight="false" outlineLevel="0" collapsed="false">
      <c r="A373" s="10"/>
      <c r="B373" s="10"/>
      <c r="C373" s="24"/>
      <c r="D373" s="24"/>
      <c r="E373" s="24"/>
      <c r="F373" s="24"/>
      <c r="G373" s="11"/>
      <c r="H373" s="12"/>
      <c r="I373" s="12"/>
      <c r="J373" s="12"/>
      <c r="K373" s="5"/>
      <c r="L373" s="5"/>
      <c r="M373" s="5"/>
      <c r="N373" s="24"/>
      <c r="O373" s="7"/>
      <c r="P373" s="13" t="str">
        <f aca="false">IF(C373="","",IF(ISNUMBER(SEARCH("JPY",C373)),100,10000))</f>
        <v/>
      </c>
      <c r="Q373" s="14" t="str">
        <f aca="false">IF(OR(C373="",H373="",J373=""),"",ROUND((J373-H373)*P373*IF(D373="Short",-1,1),1))</f>
        <v/>
      </c>
      <c r="R373" s="14" t="str">
        <f aca="false">IF(OR(C373="",H373="",I373=""),"",ROUND(ABS(H373-I373)*P373,1))</f>
        <v/>
      </c>
      <c r="S373" s="15" t="str">
        <f aca="false">IF(OR(R373="",G373="",K373=""),"",R373*K373*G373)</f>
        <v/>
      </c>
      <c r="T373" s="15" t="str">
        <f aca="false">IF(OR(Q373="",G373="",K373=""),"",Q373*K373*G373)</f>
        <v/>
      </c>
      <c r="U373" s="15" t="str">
        <f aca="false">IF(T373="","",T373+N(L373)-N(M373))</f>
        <v/>
      </c>
      <c r="V373" s="16" t="str">
        <f aca="false">IF(OR(U373="",N(S373)=0),"",U373/S373)</f>
        <v/>
      </c>
      <c r="W373" s="13" t="str">
        <f aca="false">IF(U373="","",COUNT($U$7:U373))</f>
        <v/>
      </c>
      <c r="X373" s="17" t="str">
        <f aca="false">IF(U373="","",DATE(YEAR(IF(B373="",A373,B373)),MONTH(IF(B373="",A373,B373)),1))</f>
        <v/>
      </c>
      <c r="Y373" s="15" t="str">
        <f aca="false">IF(U373="","",N($C$3)+SUM($U$7:U373))</f>
        <v/>
      </c>
      <c r="Z373" s="15" t="str">
        <f aca="false">IF(Y373="","",Y373-MAX(N($C$3),MAX($Y$7:Y373)))</f>
        <v/>
      </c>
      <c r="AA373" s="13" t="str">
        <f aca="false">IF(U373="","",IF(U373&gt;0,"Win",IF(U373&lt;0,"Loss","Scratch")))</f>
        <v/>
      </c>
      <c r="AB373" s="18" t="e">
        <f aca="false">IF(W373="",NA(),W373)</f>
        <v>#N/A</v>
      </c>
      <c r="AC373" s="19" t="e">
        <f aca="false">IF(W373="",NA(),Y373)</f>
        <v>#N/A</v>
      </c>
    </row>
    <row r="374" customFormat="false" ht="15" hidden="false" customHeight="false" outlineLevel="0" collapsed="false">
      <c r="A374" s="10"/>
      <c r="B374" s="10"/>
      <c r="C374" s="24"/>
      <c r="D374" s="24"/>
      <c r="E374" s="24"/>
      <c r="F374" s="24"/>
      <c r="G374" s="11"/>
      <c r="H374" s="12"/>
      <c r="I374" s="12"/>
      <c r="J374" s="12"/>
      <c r="K374" s="5"/>
      <c r="L374" s="5"/>
      <c r="M374" s="5"/>
      <c r="N374" s="24"/>
      <c r="O374" s="7"/>
      <c r="P374" s="13" t="str">
        <f aca="false">IF(C374="","",IF(ISNUMBER(SEARCH("JPY",C374)),100,10000))</f>
        <v/>
      </c>
      <c r="Q374" s="14" t="str">
        <f aca="false">IF(OR(C374="",H374="",J374=""),"",ROUND((J374-H374)*P374*IF(D374="Short",-1,1),1))</f>
        <v/>
      </c>
      <c r="R374" s="14" t="str">
        <f aca="false">IF(OR(C374="",H374="",I374=""),"",ROUND(ABS(H374-I374)*P374,1))</f>
        <v/>
      </c>
      <c r="S374" s="15" t="str">
        <f aca="false">IF(OR(R374="",G374="",K374=""),"",R374*K374*G374)</f>
        <v/>
      </c>
      <c r="T374" s="15" t="str">
        <f aca="false">IF(OR(Q374="",G374="",K374=""),"",Q374*K374*G374)</f>
        <v/>
      </c>
      <c r="U374" s="15" t="str">
        <f aca="false">IF(T374="","",T374+N(L374)-N(M374))</f>
        <v/>
      </c>
      <c r="V374" s="16" t="str">
        <f aca="false">IF(OR(U374="",N(S374)=0),"",U374/S374)</f>
        <v/>
      </c>
      <c r="W374" s="13" t="str">
        <f aca="false">IF(U374="","",COUNT($U$7:U374))</f>
        <v/>
      </c>
      <c r="X374" s="17" t="str">
        <f aca="false">IF(U374="","",DATE(YEAR(IF(B374="",A374,B374)),MONTH(IF(B374="",A374,B374)),1))</f>
        <v/>
      </c>
      <c r="Y374" s="15" t="str">
        <f aca="false">IF(U374="","",N($C$3)+SUM($U$7:U374))</f>
        <v/>
      </c>
      <c r="Z374" s="15" t="str">
        <f aca="false">IF(Y374="","",Y374-MAX(N($C$3),MAX($Y$7:Y374)))</f>
        <v/>
      </c>
      <c r="AA374" s="13" t="str">
        <f aca="false">IF(U374="","",IF(U374&gt;0,"Win",IF(U374&lt;0,"Loss","Scratch")))</f>
        <v/>
      </c>
      <c r="AB374" s="18" t="e">
        <f aca="false">IF(W374="",NA(),W374)</f>
        <v>#N/A</v>
      </c>
      <c r="AC374" s="19" t="e">
        <f aca="false">IF(W374="",NA(),Y374)</f>
        <v>#N/A</v>
      </c>
    </row>
    <row r="375" customFormat="false" ht="15" hidden="false" customHeight="false" outlineLevel="0" collapsed="false">
      <c r="A375" s="10"/>
      <c r="B375" s="10"/>
      <c r="C375" s="24"/>
      <c r="D375" s="24"/>
      <c r="E375" s="24"/>
      <c r="F375" s="24"/>
      <c r="G375" s="11"/>
      <c r="H375" s="12"/>
      <c r="I375" s="12"/>
      <c r="J375" s="12"/>
      <c r="K375" s="5"/>
      <c r="L375" s="5"/>
      <c r="M375" s="5"/>
      <c r="N375" s="24"/>
      <c r="O375" s="7"/>
      <c r="P375" s="13" t="str">
        <f aca="false">IF(C375="","",IF(ISNUMBER(SEARCH("JPY",C375)),100,10000))</f>
        <v/>
      </c>
      <c r="Q375" s="14" t="str">
        <f aca="false">IF(OR(C375="",H375="",J375=""),"",ROUND((J375-H375)*P375*IF(D375="Short",-1,1),1))</f>
        <v/>
      </c>
      <c r="R375" s="14" t="str">
        <f aca="false">IF(OR(C375="",H375="",I375=""),"",ROUND(ABS(H375-I375)*P375,1))</f>
        <v/>
      </c>
      <c r="S375" s="15" t="str">
        <f aca="false">IF(OR(R375="",G375="",K375=""),"",R375*K375*G375)</f>
        <v/>
      </c>
      <c r="T375" s="15" t="str">
        <f aca="false">IF(OR(Q375="",G375="",K375=""),"",Q375*K375*G375)</f>
        <v/>
      </c>
      <c r="U375" s="15" t="str">
        <f aca="false">IF(T375="","",T375+N(L375)-N(M375))</f>
        <v/>
      </c>
      <c r="V375" s="16" t="str">
        <f aca="false">IF(OR(U375="",N(S375)=0),"",U375/S375)</f>
        <v/>
      </c>
      <c r="W375" s="13" t="str">
        <f aca="false">IF(U375="","",COUNT($U$7:U375))</f>
        <v/>
      </c>
      <c r="X375" s="17" t="str">
        <f aca="false">IF(U375="","",DATE(YEAR(IF(B375="",A375,B375)),MONTH(IF(B375="",A375,B375)),1))</f>
        <v/>
      </c>
      <c r="Y375" s="15" t="str">
        <f aca="false">IF(U375="","",N($C$3)+SUM($U$7:U375))</f>
        <v/>
      </c>
      <c r="Z375" s="15" t="str">
        <f aca="false">IF(Y375="","",Y375-MAX(N($C$3),MAX($Y$7:Y375)))</f>
        <v/>
      </c>
      <c r="AA375" s="13" t="str">
        <f aca="false">IF(U375="","",IF(U375&gt;0,"Win",IF(U375&lt;0,"Loss","Scratch")))</f>
        <v/>
      </c>
      <c r="AB375" s="18" t="e">
        <f aca="false">IF(W375="",NA(),W375)</f>
        <v>#N/A</v>
      </c>
      <c r="AC375" s="19" t="e">
        <f aca="false">IF(W375="",NA(),Y375)</f>
        <v>#N/A</v>
      </c>
    </row>
    <row r="376" customFormat="false" ht="15" hidden="false" customHeight="false" outlineLevel="0" collapsed="false">
      <c r="A376" s="10"/>
      <c r="B376" s="10"/>
      <c r="C376" s="24"/>
      <c r="D376" s="24"/>
      <c r="E376" s="24"/>
      <c r="F376" s="24"/>
      <c r="G376" s="11"/>
      <c r="H376" s="12"/>
      <c r="I376" s="12"/>
      <c r="J376" s="12"/>
      <c r="K376" s="5"/>
      <c r="L376" s="5"/>
      <c r="M376" s="5"/>
      <c r="N376" s="24"/>
      <c r="O376" s="7"/>
      <c r="P376" s="13" t="str">
        <f aca="false">IF(C376="","",IF(ISNUMBER(SEARCH("JPY",C376)),100,10000))</f>
        <v/>
      </c>
      <c r="Q376" s="14" t="str">
        <f aca="false">IF(OR(C376="",H376="",J376=""),"",ROUND((J376-H376)*P376*IF(D376="Short",-1,1),1))</f>
        <v/>
      </c>
      <c r="R376" s="14" t="str">
        <f aca="false">IF(OR(C376="",H376="",I376=""),"",ROUND(ABS(H376-I376)*P376,1))</f>
        <v/>
      </c>
      <c r="S376" s="15" t="str">
        <f aca="false">IF(OR(R376="",G376="",K376=""),"",R376*K376*G376)</f>
        <v/>
      </c>
      <c r="T376" s="15" t="str">
        <f aca="false">IF(OR(Q376="",G376="",K376=""),"",Q376*K376*G376)</f>
        <v/>
      </c>
      <c r="U376" s="15" t="str">
        <f aca="false">IF(T376="","",T376+N(L376)-N(M376))</f>
        <v/>
      </c>
      <c r="V376" s="16" t="str">
        <f aca="false">IF(OR(U376="",N(S376)=0),"",U376/S376)</f>
        <v/>
      </c>
      <c r="W376" s="13" t="str">
        <f aca="false">IF(U376="","",COUNT($U$7:U376))</f>
        <v/>
      </c>
      <c r="X376" s="17" t="str">
        <f aca="false">IF(U376="","",DATE(YEAR(IF(B376="",A376,B376)),MONTH(IF(B376="",A376,B376)),1))</f>
        <v/>
      </c>
      <c r="Y376" s="15" t="str">
        <f aca="false">IF(U376="","",N($C$3)+SUM($U$7:U376))</f>
        <v/>
      </c>
      <c r="Z376" s="15" t="str">
        <f aca="false">IF(Y376="","",Y376-MAX(N($C$3),MAX($Y$7:Y376)))</f>
        <v/>
      </c>
      <c r="AA376" s="13" t="str">
        <f aca="false">IF(U376="","",IF(U376&gt;0,"Win",IF(U376&lt;0,"Loss","Scratch")))</f>
        <v/>
      </c>
      <c r="AB376" s="18" t="e">
        <f aca="false">IF(W376="",NA(),W376)</f>
        <v>#N/A</v>
      </c>
      <c r="AC376" s="19" t="e">
        <f aca="false">IF(W376="",NA(),Y376)</f>
        <v>#N/A</v>
      </c>
    </row>
    <row r="377" customFormat="false" ht="15" hidden="false" customHeight="false" outlineLevel="0" collapsed="false">
      <c r="A377" s="10"/>
      <c r="B377" s="10"/>
      <c r="C377" s="24"/>
      <c r="D377" s="24"/>
      <c r="E377" s="24"/>
      <c r="F377" s="24"/>
      <c r="G377" s="11"/>
      <c r="H377" s="12"/>
      <c r="I377" s="12"/>
      <c r="J377" s="12"/>
      <c r="K377" s="5"/>
      <c r="L377" s="5"/>
      <c r="M377" s="5"/>
      <c r="N377" s="24"/>
      <c r="O377" s="7"/>
      <c r="P377" s="13" t="str">
        <f aca="false">IF(C377="","",IF(ISNUMBER(SEARCH("JPY",C377)),100,10000))</f>
        <v/>
      </c>
      <c r="Q377" s="14" t="str">
        <f aca="false">IF(OR(C377="",H377="",J377=""),"",ROUND((J377-H377)*P377*IF(D377="Short",-1,1),1))</f>
        <v/>
      </c>
      <c r="R377" s="14" t="str">
        <f aca="false">IF(OR(C377="",H377="",I377=""),"",ROUND(ABS(H377-I377)*P377,1))</f>
        <v/>
      </c>
      <c r="S377" s="15" t="str">
        <f aca="false">IF(OR(R377="",G377="",K377=""),"",R377*K377*G377)</f>
        <v/>
      </c>
      <c r="T377" s="15" t="str">
        <f aca="false">IF(OR(Q377="",G377="",K377=""),"",Q377*K377*G377)</f>
        <v/>
      </c>
      <c r="U377" s="15" t="str">
        <f aca="false">IF(T377="","",T377+N(L377)-N(M377))</f>
        <v/>
      </c>
      <c r="V377" s="16" t="str">
        <f aca="false">IF(OR(U377="",N(S377)=0),"",U377/S377)</f>
        <v/>
      </c>
      <c r="W377" s="13" t="str">
        <f aca="false">IF(U377="","",COUNT($U$7:U377))</f>
        <v/>
      </c>
      <c r="X377" s="17" t="str">
        <f aca="false">IF(U377="","",DATE(YEAR(IF(B377="",A377,B377)),MONTH(IF(B377="",A377,B377)),1))</f>
        <v/>
      </c>
      <c r="Y377" s="15" t="str">
        <f aca="false">IF(U377="","",N($C$3)+SUM($U$7:U377))</f>
        <v/>
      </c>
      <c r="Z377" s="15" t="str">
        <f aca="false">IF(Y377="","",Y377-MAX(N($C$3),MAX($Y$7:Y377)))</f>
        <v/>
      </c>
      <c r="AA377" s="13" t="str">
        <f aca="false">IF(U377="","",IF(U377&gt;0,"Win",IF(U377&lt;0,"Loss","Scratch")))</f>
        <v/>
      </c>
      <c r="AB377" s="18" t="e">
        <f aca="false">IF(W377="",NA(),W377)</f>
        <v>#N/A</v>
      </c>
      <c r="AC377" s="19" t="e">
        <f aca="false">IF(W377="",NA(),Y377)</f>
        <v>#N/A</v>
      </c>
    </row>
    <row r="378" customFormat="false" ht="15" hidden="false" customHeight="false" outlineLevel="0" collapsed="false">
      <c r="A378" s="10"/>
      <c r="B378" s="10"/>
      <c r="C378" s="24"/>
      <c r="D378" s="24"/>
      <c r="E378" s="24"/>
      <c r="F378" s="24"/>
      <c r="G378" s="11"/>
      <c r="H378" s="12"/>
      <c r="I378" s="12"/>
      <c r="J378" s="12"/>
      <c r="K378" s="5"/>
      <c r="L378" s="5"/>
      <c r="M378" s="5"/>
      <c r="N378" s="24"/>
      <c r="O378" s="7"/>
      <c r="P378" s="13" t="str">
        <f aca="false">IF(C378="","",IF(ISNUMBER(SEARCH("JPY",C378)),100,10000))</f>
        <v/>
      </c>
      <c r="Q378" s="14" t="str">
        <f aca="false">IF(OR(C378="",H378="",J378=""),"",ROUND((J378-H378)*P378*IF(D378="Short",-1,1),1))</f>
        <v/>
      </c>
      <c r="R378" s="14" t="str">
        <f aca="false">IF(OR(C378="",H378="",I378=""),"",ROUND(ABS(H378-I378)*P378,1))</f>
        <v/>
      </c>
      <c r="S378" s="15" t="str">
        <f aca="false">IF(OR(R378="",G378="",K378=""),"",R378*K378*G378)</f>
        <v/>
      </c>
      <c r="T378" s="15" t="str">
        <f aca="false">IF(OR(Q378="",G378="",K378=""),"",Q378*K378*G378)</f>
        <v/>
      </c>
      <c r="U378" s="15" t="str">
        <f aca="false">IF(T378="","",T378+N(L378)-N(M378))</f>
        <v/>
      </c>
      <c r="V378" s="16" t="str">
        <f aca="false">IF(OR(U378="",N(S378)=0),"",U378/S378)</f>
        <v/>
      </c>
      <c r="W378" s="13" t="str">
        <f aca="false">IF(U378="","",COUNT($U$7:U378))</f>
        <v/>
      </c>
      <c r="X378" s="17" t="str">
        <f aca="false">IF(U378="","",DATE(YEAR(IF(B378="",A378,B378)),MONTH(IF(B378="",A378,B378)),1))</f>
        <v/>
      </c>
      <c r="Y378" s="15" t="str">
        <f aca="false">IF(U378="","",N($C$3)+SUM($U$7:U378))</f>
        <v/>
      </c>
      <c r="Z378" s="15" t="str">
        <f aca="false">IF(Y378="","",Y378-MAX(N($C$3),MAX($Y$7:Y378)))</f>
        <v/>
      </c>
      <c r="AA378" s="13" t="str">
        <f aca="false">IF(U378="","",IF(U378&gt;0,"Win",IF(U378&lt;0,"Loss","Scratch")))</f>
        <v/>
      </c>
      <c r="AB378" s="18" t="e">
        <f aca="false">IF(W378="",NA(),W378)</f>
        <v>#N/A</v>
      </c>
      <c r="AC378" s="19" t="e">
        <f aca="false">IF(W378="",NA(),Y378)</f>
        <v>#N/A</v>
      </c>
    </row>
    <row r="379" customFormat="false" ht="15" hidden="false" customHeight="false" outlineLevel="0" collapsed="false">
      <c r="A379" s="10"/>
      <c r="B379" s="10"/>
      <c r="C379" s="24"/>
      <c r="D379" s="24"/>
      <c r="E379" s="24"/>
      <c r="F379" s="24"/>
      <c r="G379" s="11"/>
      <c r="H379" s="12"/>
      <c r="I379" s="12"/>
      <c r="J379" s="12"/>
      <c r="K379" s="5"/>
      <c r="L379" s="5"/>
      <c r="M379" s="5"/>
      <c r="N379" s="24"/>
      <c r="O379" s="7"/>
      <c r="P379" s="13" t="str">
        <f aca="false">IF(C379="","",IF(ISNUMBER(SEARCH("JPY",C379)),100,10000))</f>
        <v/>
      </c>
      <c r="Q379" s="14" t="str">
        <f aca="false">IF(OR(C379="",H379="",J379=""),"",ROUND((J379-H379)*P379*IF(D379="Short",-1,1),1))</f>
        <v/>
      </c>
      <c r="R379" s="14" t="str">
        <f aca="false">IF(OR(C379="",H379="",I379=""),"",ROUND(ABS(H379-I379)*P379,1))</f>
        <v/>
      </c>
      <c r="S379" s="15" t="str">
        <f aca="false">IF(OR(R379="",G379="",K379=""),"",R379*K379*G379)</f>
        <v/>
      </c>
      <c r="T379" s="15" t="str">
        <f aca="false">IF(OR(Q379="",G379="",K379=""),"",Q379*K379*G379)</f>
        <v/>
      </c>
      <c r="U379" s="15" t="str">
        <f aca="false">IF(T379="","",T379+N(L379)-N(M379))</f>
        <v/>
      </c>
      <c r="V379" s="16" t="str">
        <f aca="false">IF(OR(U379="",N(S379)=0),"",U379/S379)</f>
        <v/>
      </c>
      <c r="W379" s="13" t="str">
        <f aca="false">IF(U379="","",COUNT($U$7:U379))</f>
        <v/>
      </c>
      <c r="X379" s="17" t="str">
        <f aca="false">IF(U379="","",DATE(YEAR(IF(B379="",A379,B379)),MONTH(IF(B379="",A379,B379)),1))</f>
        <v/>
      </c>
      <c r="Y379" s="15" t="str">
        <f aca="false">IF(U379="","",N($C$3)+SUM($U$7:U379))</f>
        <v/>
      </c>
      <c r="Z379" s="15" t="str">
        <f aca="false">IF(Y379="","",Y379-MAX(N($C$3),MAX($Y$7:Y379)))</f>
        <v/>
      </c>
      <c r="AA379" s="13" t="str">
        <f aca="false">IF(U379="","",IF(U379&gt;0,"Win",IF(U379&lt;0,"Loss","Scratch")))</f>
        <v/>
      </c>
      <c r="AB379" s="18" t="e">
        <f aca="false">IF(W379="",NA(),W379)</f>
        <v>#N/A</v>
      </c>
      <c r="AC379" s="19" t="e">
        <f aca="false">IF(W379="",NA(),Y379)</f>
        <v>#N/A</v>
      </c>
    </row>
    <row r="380" customFormat="false" ht="15" hidden="false" customHeight="false" outlineLevel="0" collapsed="false">
      <c r="A380" s="10"/>
      <c r="B380" s="10"/>
      <c r="C380" s="24"/>
      <c r="D380" s="24"/>
      <c r="E380" s="24"/>
      <c r="F380" s="24"/>
      <c r="G380" s="11"/>
      <c r="H380" s="12"/>
      <c r="I380" s="12"/>
      <c r="J380" s="12"/>
      <c r="K380" s="5"/>
      <c r="L380" s="5"/>
      <c r="M380" s="5"/>
      <c r="N380" s="24"/>
      <c r="O380" s="7"/>
      <c r="P380" s="13" t="str">
        <f aca="false">IF(C380="","",IF(ISNUMBER(SEARCH("JPY",C380)),100,10000))</f>
        <v/>
      </c>
      <c r="Q380" s="14" t="str">
        <f aca="false">IF(OR(C380="",H380="",J380=""),"",ROUND((J380-H380)*P380*IF(D380="Short",-1,1),1))</f>
        <v/>
      </c>
      <c r="R380" s="14" t="str">
        <f aca="false">IF(OR(C380="",H380="",I380=""),"",ROUND(ABS(H380-I380)*P380,1))</f>
        <v/>
      </c>
      <c r="S380" s="15" t="str">
        <f aca="false">IF(OR(R380="",G380="",K380=""),"",R380*K380*G380)</f>
        <v/>
      </c>
      <c r="T380" s="15" t="str">
        <f aca="false">IF(OR(Q380="",G380="",K380=""),"",Q380*K380*G380)</f>
        <v/>
      </c>
      <c r="U380" s="15" t="str">
        <f aca="false">IF(T380="","",T380+N(L380)-N(M380))</f>
        <v/>
      </c>
      <c r="V380" s="16" t="str">
        <f aca="false">IF(OR(U380="",N(S380)=0),"",U380/S380)</f>
        <v/>
      </c>
      <c r="W380" s="13" t="str">
        <f aca="false">IF(U380="","",COUNT($U$7:U380))</f>
        <v/>
      </c>
      <c r="X380" s="17" t="str">
        <f aca="false">IF(U380="","",DATE(YEAR(IF(B380="",A380,B380)),MONTH(IF(B380="",A380,B380)),1))</f>
        <v/>
      </c>
      <c r="Y380" s="15" t="str">
        <f aca="false">IF(U380="","",N($C$3)+SUM($U$7:U380))</f>
        <v/>
      </c>
      <c r="Z380" s="15" t="str">
        <f aca="false">IF(Y380="","",Y380-MAX(N($C$3),MAX($Y$7:Y380)))</f>
        <v/>
      </c>
      <c r="AA380" s="13" t="str">
        <f aca="false">IF(U380="","",IF(U380&gt;0,"Win",IF(U380&lt;0,"Loss","Scratch")))</f>
        <v/>
      </c>
      <c r="AB380" s="18" t="e">
        <f aca="false">IF(W380="",NA(),W380)</f>
        <v>#N/A</v>
      </c>
      <c r="AC380" s="19" t="e">
        <f aca="false">IF(W380="",NA(),Y380)</f>
        <v>#N/A</v>
      </c>
    </row>
    <row r="381" customFormat="false" ht="15" hidden="false" customHeight="false" outlineLevel="0" collapsed="false">
      <c r="A381" s="10"/>
      <c r="B381" s="10"/>
      <c r="C381" s="24"/>
      <c r="D381" s="24"/>
      <c r="E381" s="24"/>
      <c r="F381" s="24"/>
      <c r="G381" s="11"/>
      <c r="H381" s="12"/>
      <c r="I381" s="12"/>
      <c r="J381" s="12"/>
      <c r="K381" s="5"/>
      <c r="L381" s="5"/>
      <c r="M381" s="5"/>
      <c r="N381" s="24"/>
      <c r="O381" s="7"/>
      <c r="P381" s="13" t="str">
        <f aca="false">IF(C381="","",IF(ISNUMBER(SEARCH("JPY",C381)),100,10000))</f>
        <v/>
      </c>
      <c r="Q381" s="14" t="str">
        <f aca="false">IF(OR(C381="",H381="",J381=""),"",ROUND((J381-H381)*P381*IF(D381="Short",-1,1),1))</f>
        <v/>
      </c>
      <c r="R381" s="14" t="str">
        <f aca="false">IF(OR(C381="",H381="",I381=""),"",ROUND(ABS(H381-I381)*P381,1))</f>
        <v/>
      </c>
      <c r="S381" s="15" t="str">
        <f aca="false">IF(OR(R381="",G381="",K381=""),"",R381*K381*G381)</f>
        <v/>
      </c>
      <c r="T381" s="15" t="str">
        <f aca="false">IF(OR(Q381="",G381="",K381=""),"",Q381*K381*G381)</f>
        <v/>
      </c>
      <c r="U381" s="15" t="str">
        <f aca="false">IF(T381="","",T381+N(L381)-N(M381))</f>
        <v/>
      </c>
      <c r="V381" s="16" t="str">
        <f aca="false">IF(OR(U381="",N(S381)=0),"",U381/S381)</f>
        <v/>
      </c>
      <c r="W381" s="13" t="str">
        <f aca="false">IF(U381="","",COUNT($U$7:U381))</f>
        <v/>
      </c>
      <c r="X381" s="17" t="str">
        <f aca="false">IF(U381="","",DATE(YEAR(IF(B381="",A381,B381)),MONTH(IF(B381="",A381,B381)),1))</f>
        <v/>
      </c>
      <c r="Y381" s="15" t="str">
        <f aca="false">IF(U381="","",N($C$3)+SUM($U$7:U381))</f>
        <v/>
      </c>
      <c r="Z381" s="15" t="str">
        <f aca="false">IF(Y381="","",Y381-MAX(N($C$3),MAX($Y$7:Y381)))</f>
        <v/>
      </c>
      <c r="AA381" s="13" t="str">
        <f aca="false">IF(U381="","",IF(U381&gt;0,"Win",IF(U381&lt;0,"Loss","Scratch")))</f>
        <v/>
      </c>
      <c r="AB381" s="18" t="e">
        <f aca="false">IF(W381="",NA(),W381)</f>
        <v>#N/A</v>
      </c>
      <c r="AC381" s="19" t="e">
        <f aca="false">IF(W381="",NA(),Y381)</f>
        <v>#N/A</v>
      </c>
    </row>
    <row r="382" customFormat="false" ht="15" hidden="false" customHeight="false" outlineLevel="0" collapsed="false">
      <c r="A382" s="10"/>
      <c r="B382" s="10"/>
      <c r="C382" s="24"/>
      <c r="D382" s="24"/>
      <c r="E382" s="24"/>
      <c r="F382" s="24"/>
      <c r="G382" s="11"/>
      <c r="H382" s="12"/>
      <c r="I382" s="12"/>
      <c r="J382" s="12"/>
      <c r="K382" s="5"/>
      <c r="L382" s="5"/>
      <c r="M382" s="5"/>
      <c r="N382" s="24"/>
      <c r="O382" s="7"/>
      <c r="P382" s="13" t="str">
        <f aca="false">IF(C382="","",IF(ISNUMBER(SEARCH("JPY",C382)),100,10000))</f>
        <v/>
      </c>
      <c r="Q382" s="14" t="str">
        <f aca="false">IF(OR(C382="",H382="",J382=""),"",ROUND((J382-H382)*P382*IF(D382="Short",-1,1),1))</f>
        <v/>
      </c>
      <c r="R382" s="14" t="str">
        <f aca="false">IF(OR(C382="",H382="",I382=""),"",ROUND(ABS(H382-I382)*P382,1))</f>
        <v/>
      </c>
      <c r="S382" s="15" t="str">
        <f aca="false">IF(OR(R382="",G382="",K382=""),"",R382*K382*G382)</f>
        <v/>
      </c>
      <c r="T382" s="15" t="str">
        <f aca="false">IF(OR(Q382="",G382="",K382=""),"",Q382*K382*G382)</f>
        <v/>
      </c>
      <c r="U382" s="15" t="str">
        <f aca="false">IF(T382="","",T382+N(L382)-N(M382))</f>
        <v/>
      </c>
      <c r="V382" s="16" t="str">
        <f aca="false">IF(OR(U382="",N(S382)=0),"",U382/S382)</f>
        <v/>
      </c>
      <c r="W382" s="13" t="str">
        <f aca="false">IF(U382="","",COUNT($U$7:U382))</f>
        <v/>
      </c>
      <c r="X382" s="17" t="str">
        <f aca="false">IF(U382="","",DATE(YEAR(IF(B382="",A382,B382)),MONTH(IF(B382="",A382,B382)),1))</f>
        <v/>
      </c>
      <c r="Y382" s="15" t="str">
        <f aca="false">IF(U382="","",N($C$3)+SUM($U$7:U382))</f>
        <v/>
      </c>
      <c r="Z382" s="15" t="str">
        <f aca="false">IF(Y382="","",Y382-MAX(N($C$3),MAX($Y$7:Y382)))</f>
        <v/>
      </c>
      <c r="AA382" s="13" t="str">
        <f aca="false">IF(U382="","",IF(U382&gt;0,"Win",IF(U382&lt;0,"Loss","Scratch")))</f>
        <v/>
      </c>
      <c r="AB382" s="18" t="e">
        <f aca="false">IF(W382="",NA(),W382)</f>
        <v>#N/A</v>
      </c>
      <c r="AC382" s="19" t="e">
        <f aca="false">IF(W382="",NA(),Y382)</f>
        <v>#N/A</v>
      </c>
    </row>
    <row r="383" customFormat="false" ht="15" hidden="false" customHeight="false" outlineLevel="0" collapsed="false">
      <c r="A383" s="10"/>
      <c r="B383" s="10"/>
      <c r="C383" s="24"/>
      <c r="D383" s="24"/>
      <c r="E383" s="24"/>
      <c r="F383" s="24"/>
      <c r="G383" s="11"/>
      <c r="H383" s="12"/>
      <c r="I383" s="12"/>
      <c r="J383" s="12"/>
      <c r="K383" s="5"/>
      <c r="L383" s="5"/>
      <c r="M383" s="5"/>
      <c r="N383" s="24"/>
      <c r="O383" s="7"/>
      <c r="P383" s="13" t="str">
        <f aca="false">IF(C383="","",IF(ISNUMBER(SEARCH("JPY",C383)),100,10000))</f>
        <v/>
      </c>
      <c r="Q383" s="14" t="str">
        <f aca="false">IF(OR(C383="",H383="",J383=""),"",ROUND((J383-H383)*P383*IF(D383="Short",-1,1),1))</f>
        <v/>
      </c>
      <c r="R383" s="14" t="str">
        <f aca="false">IF(OR(C383="",H383="",I383=""),"",ROUND(ABS(H383-I383)*P383,1))</f>
        <v/>
      </c>
      <c r="S383" s="15" t="str">
        <f aca="false">IF(OR(R383="",G383="",K383=""),"",R383*K383*G383)</f>
        <v/>
      </c>
      <c r="T383" s="15" t="str">
        <f aca="false">IF(OR(Q383="",G383="",K383=""),"",Q383*K383*G383)</f>
        <v/>
      </c>
      <c r="U383" s="15" t="str">
        <f aca="false">IF(T383="","",T383+N(L383)-N(M383))</f>
        <v/>
      </c>
      <c r="V383" s="16" t="str">
        <f aca="false">IF(OR(U383="",N(S383)=0),"",U383/S383)</f>
        <v/>
      </c>
      <c r="W383" s="13" t="str">
        <f aca="false">IF(U383="","",COUNT($U$7:U383))</f>
        <v/>
      </c>
      <c r="X383" s="17" t="str">
        <f aca="false">IF(U383="","",DATE(YEAR(IF(B383="",A383,B383)),MONTH(IF(B383="",A383,B383)),1))</f>
        <v/>
      </c>
      <c r="Y383" s="15" t="str">
        <f aca="false">IF(U383="","",N($C$3)+SUM($U$7:U383))</f>
        <v/>
      </c>
      <c r="Z383" s="15" t="str">
        <f aca="false">IF(Y383="","",Y383-MAX(N($C$3),MAX($Y$7:Y383)))</f>
        <v/>
      </c>
      <c r="AA383" s="13" t="str">
        <f aca="false">IF(U383="","",IF(U383&gt;0,"Win",IF(U383&lt;0,"Loss","Scratch")))</f>
        <v/>
      </c>
      <c r="AB383" s="18" t="e">
        <f aca="false">IF(W383="",NA(),W383)</f>
        <v>#N/A</v>
      </c>
      <c r="AC383" s="19" t="e">
        <f aca="false">IF(W383="",NA(),Y383)</f>
        <v>#N/A</v>
      </c>
    </row>
    <row r="384" customFormat="false" ht="15" hidden="false" customHeight="false" outlineLevel="0" collapsed="false">
      <c r="A384" s="10"/>
      <c r="B384" s="10"/>
      <c r="C384" s="24"/>
      <c r="D384" s="24"/>
      <c r="E384" s="24"/>
      <c r="F384" s="24"/>
      <c r="G384" s="11"/>
      <c r="H384" s="12"/>
      <c r="I384" s="12"/>
      <c r="J384" s="12"/>
      <c r="K384" s="5"/>
      <c r="L384" s="5"/>
      <c r="M384" s="5"/>
      <c r="N384" s="24"/>
      <c r="O384" s="7"/>
      <c r="P384" s="13" t="str">
        <f aca="false">IF(C384="","",IF(ISNUMBER(SEARCH("JPY",C384)),100,10000))</f>
        <v/>
      </c>
      <c r="Q384" s="14" t="str">
        <f aca="false">IF(OR(C384="",H384="",J384=""),"",ROUND((J384-H384)*P384*IF(D384="Short",-1,1),1))</f>
        <v/>
      </c>
      <c r="R384" s="14" t="str">
        <f aca="false">IF(OR(C384="",H384="",I384=""),"",ROUND(ABS(H384-I384)*P384,1))</f>
        <v/>
      </c>
      <c r="S384" s="15" t="str">
        <f aca="false">IF(OR(R384="",G384="",K384=""),"",R384*K384*G384)</f>
        <v/>
      </c>
      <c r="T384" s="15" t="str">
        <f aca="false">IF(OR(Q384="",G384="",K384=""),"",Q384*K384*G384)</f>
        <v/>
      </c>
      <c r="U384" s="15" t="str">
        <f aca="false">IF(T384="","",T384+N(L384)-N(M384))</f>
        <v/>
      </c>
      <c r="V384" s="16" t="str">
        <f aca="false">IF(OR(U384="",N(S384)=0),"",U384/S384)</f>
        <v/>
      </c>
      <c r="W384" s="13" t="str">
        <f aca="false">IF(U384="","",COUNT($U$7:U384))</f>
        <v/>
      </c>
      <c r="X384" s="17" t="str">
        <f aca="false">IF(U384="","",DATE(YEAR(IF(B384="",A384,B384)),MONTH(IF(B384="",A384,B384)),1))</f>
        <v/>
      </c>
      <c r="Y384" s="15" t="str">
        <f aca="false">IF(U384="","",N($C$3)+SUM($U$7:U384))</f>
        <v/>
      </c>
      <c r="Z384" s="15" t="str">
        <f aca="false">IF(Y384="","",Y384-MAX(N($C$3),MAX($Y$7:Y384)))</f>
        <v/>
      </c>
      <c r="AA384" s="13" t="str">
        <f aca="false">IF(U384="","",IF(U384&gt;0,"Win",IF(U384&lt;0,"Loss","Scratch")))</f>
        <v/>
      </c>
      <c r="AB384" s="18" t="e">
        <f aca="false">IF(W384="",NA(),W384)</f>
        <v>#N/A</v>
      </c>
      <c r="AC384" s="19" t="e">
        <f aca="false">IF(W384="",NA(),Y384)</f>
        <v>#N/A</v>
      </c>
    </row>
    <row r="385" customFormat="false" ht="15" hidden="false" customHeight="false" outlineLevel="0" collapsed="false">
      <c r="A385" s="10"/>
      <c r="B385" s="10"/>
      <c r="C385" s="24"/>
      <c r="D385" s="24"/>
      <c r="E385" s="24"/>
      <c r="F385" s="24"/>
      <c r="G385" s="11"/>
      <c r="H385" s="12"/>
      <c r="I385" s="12"/>
      <c r="J385" s="12"/>
      <c r="K385" s="5"/>
      <c r="L385" s="5"/>
      <c r="M385" s="5"/>
      <c r="N385" s="24"/>
      <c r="O385" s="7"/>
      <c r="P385" s="13" t="str">
        <f aca="false">IF(C385="","",IF(ISNUMBER(SEARCH("JPY",C385)),100,10000))</f>
        <v/>
      </c>
      <c r="Q385" s="14" t="str">
        <f aca="false">IF(OR(C385="",H385="",J385=""),"",ROUND((J385-H385)*P385*IF(D385="Short",-1,1),1))</f>
        <v/>
      </c>
      <c r="R385" s="14" t="str">
        <f aca="false">IF(OR(C385="",H385="",I385=""),"",ROUND(ABS(H385-I385)*P385,1))</f>
        <v/>
      </c>
      <c r="S385" s="15" t="str">
        <f aca="false">IF(OR(R385="",G385="",K385=""),"",R385*K385*G385)</f>
        <v/>
      </c>
      <c r="T385" s="15" t="str">
        <f aca="false">IF(OR(Q385="",G385="",K385=""),"",Q385*K385*G385)</f>
        <v/>
      </c>
      <c r="U385" s="15" t="str">
        <f aca="false">IF(T385="","",T385+N(L385)-N(M385))</f>
        <v/>
      </c>
      <c r="V385" s="16" t="str">
        <f aca="false">IF(OR(U385="",N(S385)=0),"",U385/S385)</f>
        <v/>
      </c>
      <c r="W385" s="13" t="str">
        <f aca="false">IF(U385="","",COUNT($U$7:U385))</f>
        <v/>
      </c>
      <c r="X385" s="17" t="str">
        <f aca="false">IF(U385="","",DATE(YEAR(IF(B385="",A385,B385)),MONTH(IF(B385="",A385,B385)),1))</f>
        <v/>
      </c>
      <c r="Y385" s="15" t="str">
        <f aca="false">IF(U385="","",N($C$3)+SUM($U$7:U385))</f>
        <v/>
      </c>
      <c r="Z385" s="15" t="str">
        <f aca="false">IF(Y385="","",Y385-MAX(N($C$3),MAX($Y$7:Y385)))</f>
        <v/>
      </c>
      <c r="AA385" s="13" t="str">
        <f aca="false">IF(U385="","",IF(U385&gt;0,"Win",IF(U385&lt;0,"Loss","Scratch")))</f>
        <v/>
      </c>
      <c r="AB385" s="18" t="e">
        <f aca="false">IF(W385="",NA(),W385)</f>
        <v>#N/A</v>
      </c>
      <c r="AC385" s="19" t="e">
        <f aca="false">IF(W385="",NA(),Y385)</f>
        <v>#N/A</v>
      </c>
    </row>
    <row r="386" customFormat="false" ht="15" hidden="false" customHeight="false" outlineLevel="0" collapsed="false">
      <c r="A386" s="10"/>
      <c r="B386" s="10"/>
      <c r="C386" s="24"/>
      <c r="D386" s="24"/>
      <c r="E386" s="24"/>
      <c r="F386" s="24"/>
      <c r="G386" s="11"/>
      <c r="H386" s="12"/>
      <c r="I386" s="12"/>
      <c r="J386" s="12"/>
      <c r="K386" s="5"/>
      <c r="L386" s="5"/>
      <c r="M386" s="5"/>
      <c r="N386" s="24"/>
      <c r="O386" s="7"/>
      <c r="P386" s="13" t="str">
        <f aca="false">IF(C386="","",IF(ISNUMBER(SEARCH("JPY",C386)),100,10000))</f>
        <v/>
      </c>
      <c r="Q386" s="14" t="str">
        <f aca="false">IF(OR(C386="",H386="",J386=""),"",ROUND((J386-H386)*P386*IF(D386="Short",-1,1),1))</f>
        <v/>
      </c>
      <c r="R386" s="14" t="str">
        <f aca="false">IF(OR(C386="",H386="",I386=""),"",ROUND(ABS(H386-I386)*P386,1))</f>
        <v/>
      </c>
      <c r="S386" s="15" t="str">
        <f aca="false">IF(OR(R386="",G386="",K386=""),"",R386*K386*G386)</f>
        <v/>
      </c>
      <c r="T386" s="15" t="str">
        <f aca="false">IF(OR(Q386="",G386="",K386=""),"",Q386*K386*G386)</f>
        <v/>
      </c>
      <c r="U386" s="15" t="str">
        <f aca="false">IF(T386="","",T386+N(L386)-N(M386))</f>
        <v/>
      </c>
      <c r="V386" s="16" t="str">
        <f aca="false">IF(OR(U386="",N(S386)=0),"",U386/S386)</f>
        <v/>
      </c>
      <c r="W386" s="13" t="str">
        <f aca="false">IF(U386="","",COUNT($U$7:U386))</f>
        <v/>
      </c>
      <c r="X386" s="17" t="str">
        <f aca="false">IF(U386="","",DATE(YEAR(IF(B386="",A386,B386)),MONTH(IF(B386="",A386,B386)),1))</f>
        <v/>
      </c>
      <c r="Y386" s="15" t="str">
        <f aca="false">IF(U386="","",N($C$3)+SUM($U$7:U386))</f>
        <v/>
      </c>
      <c r="Z386" s="15" t="str">
        <f aca="false">IF(Y386="","",Y386-MAX(N($C$3),MAX($Y$7:Y386)))</f>
        <v/>
      </c>
      <c r="AA386" s="13" t="str">
        <f aca="false">IF(U386="","",IF(U386&gt;0,"Win",IF(U386&lt;0,"Loss","Scratch")))</f>
        <v/>
      </c>
      <c r="AB386" s="18" t="e">
        <f aca="false">IF(W386="",NA(),W386)</f>
        <v>#N/A</v>
      </c>
      <c r="AC386" s="19" t="e">
        <f aca="false">IF(W386="",NA(),Y386)</f>
        <v>#N/A</v>
      </c>
    </row>
    <row r="387" customFormat="false" ht="15" hidden="false" customHeight="false" outlineLevel="0" collapsed="false">
      <c r="A387" s="10"/>
      <c r="B387" s="10"/>
      <c r="C387" s="24"/>
      <c r="D387" s="24"/>
      <c r="E387" s="24"/>
      <c r="F387" s="24"/>
      <c r="G387" s="11"/>
      <c r="H387" s="12"/>
      <c r="I387" s="12"/>
      <c r="J387" s="12"/>
      <c r="K387" s="5"/>
      <c r="L387" s="5"/>
      <c r="M387" s="5"/>
      <c r="N387" s="24"/>
      <c r="O387" s="7"/>
      <c r="P387" s="13" t="str">
        <f aca="false">IF(C387="","",IF(ISNUMBER(SEARCH("JPY",C387)),100,10000))</f>
        <v/>
      </c>
      <c r="Q387" s="14" t="str">
        <f aca="false">IF(OR(C387="",H387="",J387=""),"",ROUND((J387-H387)*P387*IF(D387="Short",-1,1),1))</f>
        <v/>
      </c>
      <c r="R387" s="14" t="str">
        <f aca="false">IF(OR(C387="",H387="",I387=""),"",ROUND(ABS(H387-I387)*P387,1))</f>
        <v/>
      </c>
      <c r="S387" s="15" t="str">
        <f aca="false">IF(OR(R387="",G387="",K387=""),"",R387*K387*G387)</f>
        <v/>
      </c>
      <c r="T387" s="15" t="str">
        <f aca="false">IF(OR(Q387="",G387="",K387=""),"",Q387*K387*G387)</f>
        <v/>
      </c>
      <c r="U387" s="15" t="str">
        <f aca="false">IF(T387="","",T387+N(L387)-N(M387))</f>
        <v/>
      </c>
      <c r="V387" s="16" t="str">
        <f aca="false">IF(OR(U387="",N(S387)=0),"",U387/S387)</f>
        <v/>
      </c>
      <c r="W387" s="13" t="str">
        <f aca="false">IF(U387="","",COUNT($U$7:U387))</f>
        <v/>
      </c>
      <c r="X387" s="17" t="str">
        <f aca="false">IF(U387="","",DATE(YEAR(IF(B387="",A387,B387)),MONTH(IF(B387="",A387,B387)),1))</f>
        <v/>
      </c>
      <c r="Y387" s="15" t="str">
        <f aca="false">IF(U387="","",N($C$3)+SUM($U$7:U387))</f>
        <v/>
      </c>
      <c r="Z387" s="15" t="str">
        <f aca="false">IF(Y387="","",Y387-MAX(N($C$3),MAX($Y$7:Y387)))</f>
        <v/>
      </c>
      <c r="AA387" s="13" t="str">
        <f aca="false">IF(U387="","",IF(U387&gt;0,"Win",IF(U387&lt;0,"Loss","Scratch")))</f>
        <v/>
      </c>
      <c r="AB387" s="18" t="e">
        <f aca="false">IF(W387="",NA(),W387)</f>
        <v>#N/A</v>
      </c>
      <c r="AC387" s="19" t="e">
        <f aca="false">IF(W387="",NA(),Y387)</f>
        <v>#N/A</v>
      </c>
    </row>
    <row r="388" customFormat="false" ht="15" hidden="false" customHeight="false" outlineLevel="0" collapsed="false">
      <c r="A388" s="10"/>
      <c r="B388" s="10"/>
      <c r="C388" s="24"/>
      <c r="D388" s="24"/>
      <c r="E388" s="24"/>
      <c r="F388" s="24"/>
      <c r="G388" s="11"/>
      <c r="H388" s="12"/>
      <c r="I388" s="12"/>
      <c r="J388" s="12"/>
      <c r="K388" s="5"/>
      <c r="L388" s="5"/>
      <c r="M388" s="5"/>
      <c r="N388" s="24"/>
      <c r="O388" s="7"/>
      <c r="P388" s="13" t="str">
        <f aca="false">IF(C388="","",IF(ISNUMBER(SEARCH("JPY",C388)),100,10000))</f>
        <v/>
      </c>
      <c r="Q388" s="14" t="str">
        <f aca="false">IF(OR(C388="",H388="",J388=""),"",ROUND((J388-H388)*P388*IF(D388="Short",-1,1),1))</f>
        <v/>
      </c>
      <c r="R388" s="14" t="str">
        <f aca="false">IF(OR(C388="",H388="",I388=""),"",ROUND(ABS(H388-I388)*P388,1))</f>
        <v/>
      </c>
      <c r="S388" s="15" t="str">
        <f aca="false">IF(OR(R388="",G388="",K388=""),"",R388*K388*G388)</f>
        <v/>
      </c>
      <c r="T388" s="15" t="str">
        <f aca="false">IF(OR(Q388="",G388="",K388=""),"",Q388*K388*G388)</f>
        <v/>
      </c>
      <c r="U388" s="15" t="str">
        <f aca="false">IF(T388="","",T388+N(L388)-N(M388))</f>
        <v/>
      </c>
      <c r="V388" s="16" t="str">
        <f aca="false">IF(OR(U388="",N(S388)=0),"",U388/S388)</f>
        <v/>
      </c>
      <c r="W388" s="13" t="str">
        <f aca="false">IF(U388="","",COUNT($U$7:U388))</f>
        <v/>
      </c>
      <c r="X388" s="17" t="str">
        <f aca="false">IF(U388="","",DATE(YEAR(IF(B388="",A388,B388)),MONTH(IF(B388="",A388,B388)),1))</f>
        <v/>
      </c>
      <c r="Y388" s="15" t="str">
        <f aca="false">IF(U388="","",N($C$3)+SUM($U$7:U388))</f>
        <v/>
      </c>
      <c r="Z388" s="15" t="str">
        <f aca="false">IF(Y388="","",Y388-MAX(N($C$3),MAX($Y$7:Y388)))</f>
        <v/>
      </c>
      <c r="AA388" s="13" t="str">
        <f aca="false">IF(U388="","",IF(U388&gt;0,"Win",IF(U388&lt;0,"Loss","Scratch")))</f>
        <v/>
      </c>
      <c r="AB388" s="18" t="e">
        <f aca="false">IF(W388="",NA(),W388)</f>
        <v>#N/A</v>
      </c>
      <c r="AC388" s="19" t="e">
        <f aca="false">IF(W388="",NA(),Y388)</f>
        <v>#N/A</v>
      </c>
    </row>
    <row r="389" customFormat="false" ht="15" hidden="false" customHeight="false" outlineLevel="0" collapsed="false">
      <c r="A389" s="10"/>
      <c r="B389" s="10"/>
      <c r="C389" s="24"/>
      <c r="D389" s="24"/>
      <c r="E389" s="24"/>
      <c r="F389" s="24"/>
      <c r="G389" s="11"/>
      <c r="H389" s="12"/>
      <c r="I389" s="12"/>
      <c r="J389" s="12"/>
      <c r="K389" s="5"/>
      <c r="L389" s="5"/>
      <c r="M389" s="5"/>
      <c r="N389" s="24"/>
      <c r="O389" s="7"/>
      <c r="P389" s="13" t="str">
        <f aca="false">IF(C389="","",IF(ISNUMBER(SEARCH("JPY",C389)),100,10000))</f>
        <v/>
      </c>
      <c r="Q389" s="14" t="str">
        <f aca="false">IF(OR(C389="",H389="",J389=""),"",ROUND((J389-H389)*P389*IF(D389="Short",-1,1),1))</f>
        <v/>
      </c>
      <c r="R389" s="14" t="str">
        <f aca="false">IF(OR(C389="",H389="",I389=""),"",ROUND(ABS(H389-I389)*P389,1))</f>
        <v/>
      </c>
      <c r="S389" s="15" t="str">
        <f aca="false">IF(OR(R389="",G389="",K389=""),"",R389*K389*G389)</f>
        <v/>
      </c>
      <c r="T389" s="15" t="str">
        <f aca="false">IF(OR(Q389="",G389="",K389=""),"",Q389*K389*G389)</f>
        <v/>
      </c>
      <c r="U389" s="15" t="str">
        <f aca="false">IF(T389="","",T389+N(L389)-N(M389))</f>
        <v/>
      </c>
      <c r="V389" s="16" t="str">
        <f aca="false">IF(OR(U389="",N(S389)=0),"",U389/S389)</f>
        <v/>
      </c>
      <c r="W389" s="13" t="str">
        <f aca="false">IF(U389="","",COUNT($U$7:U389))</f>
        <v/>
      </c>
      <c r="X389" s="17" t="str">
        <f aca="false">IF(U389="","",DATE(YEAR(IF(B389="",A389,B389)),MONTH(IF(B389="",A389,B389)),1))</f>
        <v/>
      </c>
      <c r="Y389" s="15" t="str">
        <f aca="false">IF(U389="","",N($C$3)+SUM($U$7:U389))</f>
        <v/>
      </c>
      <c r="Z389" s="15" t="str">
        <f aca="false">IF(Y389="","",Y389-MAX(N($C$3),MAX($Y$7:Y389)))</f>
        <v/>
      </c>
      <c r="AA389" s="13" t="str">
        <f aca="false">IF(U389="","",IF(U389&gt;0,"Win",IF(U389&lt;0,"Loss","Scratch")))</f>
        <v/>
      </c>
      <c r="AB389" s="18" t="e">
        <f aca="false">IF(W389="",NA(),W389)</f>
        <v>#N/A</v>
      </c>
      <c r="AC389" s="19" t="e">
        <f aca="false">IF(W389="",NA(),Y389)</f>
        <v>#N/A</v>
      </c>
    </row>
    <row r="390" customFormat="false" ht="15" hidden="false" customHeight="false" outlineLevel="0" collapsed="false">
      <c r="A390" s="10"/>
      <c r="B390" s="10"/>
      <c r="C390" s="24"/>
      <c r="D390" s="24"/>
      <c r="E390" s="24"/>
      <c r="F390" s="24"/>
      <c r="G390" s="11"/>
      <c r="H390" s="12"/>
      <c r="I390" s="12"/>
      <c r="J390" s="12"/>
      <c r="K390" s="5"/>
      <c r="L390" s="5"/>
      <c r="M390" s="5"/>
      <c r="N390" s="24"/>
      <c r="O390" s="7"/>
      <c r="P390" s="13" t="str">
        <f aca="false">IF(C390="","",IF(ISNUMBER(SEARCH("JPY",C390)),100,10000))</f>
        <v/>
      </c>
      <c r="Q390" s="14" t="str">
        <f aca="false">IF(OR(C390="",H390="",J390=""),"",ROUND((J390-H390)*P390*IF(D390="Short",-1,1),1))</f>
        <v/>
      </c>
      <c r="R390" s="14" t="str">
        <f aca="false">IF(OR(C390="",H390="",I390=""),"",ROUND(ABS(H390-I390)*P390,1))</f>
        <v/>
      </c>
      <c r="S390" s="15" t="str">
        <f aca="false">IF(OR(R390="",G390="",K390=""),"",R390*K390*G390)</f>
        <v/>
      </c>
      <c r="T390" s="15" t="str">
        <f aca="false">IF(OR(Q390="",G390="",K390=""),"",Q390*K390*G390)</f>
        <v/>
      </c>
      <c r="U390" s="15" t="str">
        <f aca="false">IF(T390="","",T390+N(L390)-N(M390))</f>
        <v/>
      </c>
      <c r="V390" s="16" t="str">
        <f aca="false">IF(OR(U390="",N(S390)=0),"",U390/S390)</f>
        <v/>
      </c>
      <c r="W390" s="13" t="str">
        <f aca="false">IF(U390="","",COUNT($U$7:U390))</f>
        <v/>
      </c>
      <c r="X390" s="17" t="str">
        <f aca="false">IF(U390="","",DATE(YEAR(IF(B390="",A390,B390)),MONTH(IF(B390="",A390,B390)),1))</f>
        <v/>
      </c>
      <c r="Y390" s="15" t="str">
        <f aca="false">IF(U390="","",N($C$3)+SUM($U$7:U390))</f>
        <v/>
      </c>
      <c r="Z390" s="15" t="str">
        <f aca="false">IF(Y390="","",Y390-MAX(N($C$3),MAX($Y$7:Y390)))</f>
        <v/>
      </c>
      <c r="AA390" s="13" t="str">
        <f aca="false">IF(U390="","",IF(U390&gt;0,"Win",IF(U390&lt;0,"Loss","Scratch")))</f>
        <v/>
      </c>
      <c r="AB390" s="18" t="e">
        <f aca="false">IF(W390="",NA(),W390)</f>
        <v>#N/A</v>
      </c>
      <c r="AC390" s="19" t="e">
        <f aca="false">IF(W390="",NA(),Y390)</f>
        <v>#N/A</v>
      </c>
    </row>
    <row r="391" customFormat="false" ht="15" hidden="false" customHeight="false" outlineLevel="0" collapsed="false">
      <c r="A391" s="10"/>
      <c r="B391" s="10"/>
      <c r="C391" s="24"/>
      <c r="D391" s="24"/>
      <c r="E391" s="24"/>
      <c r="F391" s="24"/>
      <c r="G391" s="11"/>
      <c r="H391" s="12"/>
      <c r="I391" s="12"/>
      <c r="J391" s="12"/>
      <c r="K391" s="5"/>
      <c r="L391" s="5"/>
      <c r="M391" s="5"/>
      <c r="N391" s="24"/>
      <c r="O391" s="7"/>
      <c r="P391" s="13" t="str">
        <f aca="false">IF(C391="","",IF(ISNUMBER(SEARCH("JPY",C391)),100,10000))</f>
        <v/>
      </c>
      <c r="Q391" s="14" t="str">
        <f aca="false">IF(OR(C391="",H391="",J391=""),"",ROUND((J391-H391)*P391*IF(D391="Short",-1,1),1))</f>
        <v/>
      </c>
      <c r="R391" s="14" t="str">
        <f aca="false">IF(OR(C391="",H391="",I391=""),"",ROUND(ABS(H391-I391)*P391,1))</f>
        <v/>
      </c>
      <c r="S391" s="15" t="str">
        <f aca="false">IF(OR(R391="",G391="",K391=""),"",R391*K391*G391)</f>
        <v/>
      </c>
      <c r="T391" s="15" t="str">
        <f aca="false">IF(OR(Q391="",G391="",K391=""),"",Q391*K391*G391)</f>
        <v/>
      </c>
      <c r="U391" s="15" t="str">
        <f aca="false">IF(T391="","",T391+N(L391)-N(M391))</f>
        <v/>
      </c>
      <c r="V391" s="16" t="str">
        <f aca="false">IF(OR(U391="",N(S391)=0),"",U391/S391)</f>
        <v/>
      </c>
      <c r="W391" s="13" t="str">
        <f aca="false">IF(U391="","",COUNT($U$7:U391))</f>
        <v/>
      </c>
      <c r="X391" s="17" t="str">
        <f aca="false">IF(U391="","",DATE(YEAR(IF(B391="",A391,B391)),MONTH(IF(B391="",A391,B391)),1))</f>
        <v/>
      </c>
      <c r="Y391" s="15" t="str">
        <f aca="false">IF(U391="","",N($C$3)+SUM($U$7:U391))</f>
        <v/>
      </c>
      <c r="Z391" s="15" t="str">
        <f aca="false">IF(Y391="","",Y391-MAX(N($C$3),MAX($Y$7:Y391)))</f>
        <v/>
      </c>
      <c r="AA391" s="13" t="str">
        <f aca="false">IF(U391="","",IF(U391&gt;0,"Win",IF(U391&lt;0,"Loss","Scratch")))</f>
        <v/>
      </c>
      <c r="AB391" s="18" t="e">
        <f aca="false">IF(W391="",NA(),W391)</f>
        <v>#N/A</v>
      </c>
      <c r="AC391" s="19" t="e">
        <f aca="false">IF(W391="",NA(),Y391)</f>
        <v>#N/A</v>
      </c>
    </row>
    <row r="392" customFormat="false" ht="15" hidden="false" customHeight="false" outlineLevel="0" collapsed="false">
      <c r="A392" s="10"/>
      <c r="B392" s="10"/>
      <c r="C392" s="24"/>
      <c r="D392" s="24"/>
      <c r="E392" s="24"/>
      <c r="F392" s="24"/>
      <c r="G392" s="11"/>
      <c r="H392" s="12"/>
      <c r="I392" s="12"/>
      <c r="J392" s="12"/>
      <c r="K392" s="5"/>
      <c r="L392" s="5"/>
      <c r="M392" s="5"/>
      <c r="N392" s="24"/>
      <c r="O392" s="7"/>
      <c r="P392" s="13" t="str">
        <f aca="false">IF(C392="","",IF(ISNUMBER(SEARCH("JPY",C392)),100,10000))</f>
        <v/>
      </c>
      <c r="Q392" s="14" t="str">
        <f aca="false">IF(OR(C392="",H392="",J392=""),"",ROUND((J392-H392)*P392*IF(D392="Short",-1,1),1))</f>
        <v/>
      </c>
      <c r="R392" s="14" t="str">
        <f aca="false">IF(OR(C392="",H392="",I392=""),"",ROUND(ABS(H392-I392)*P392,1))</f>
        <v/>
      </c>
      <c r="S392" s="15" t="str">
        <f aca="false">IF(OR(R392="",G392="",K392=""),"",R392*K392*G392)</f>
        <v/>
      </c>
      <c r="T392" s="15" t="str">
        <f aca="false">IF(OR(Q392="",G392="",K392=""),"",Q392*K392*G392)</f>
        <v/>
      </c>
      <c r="U392" s="15" t="str">
        <f aca="false">IF(T392="","",T392+N(L392)-N(M392))</f>
        <v/>
      </c>
      <c r="V392" s="16" t="str">
        <f aca="false">IF(OR(U392="",N(S392)=0),"",U392/S392)</f>
        <v/>
      </c>
      <c r="W392" s="13" t="str">
        <f aca="false">IF(U392="","",COUNT($U$7:U392))</f>
        <v/>
      </c>
      <c r="X392" s="17" t="str">
        <f aca="false">IF(U392="","",DATE(YEAR(IF(B392="",A392,B392)),MONTH(IF(B392="",A392,B392)),1))</f>
        <v/>
      </c>
      <c r="Y392" s="15" t="str">
        <f aca="false">IF(U392="","",N($C$3)+SUM($U$7:U392))</f>
        <v/>
      </c>
      <c r="Z392" s="15" t="str">
        <f aca="false">IF(Y392="","",Y392-MAX(N($C$3),MAX($Y$7:Y392)))</f>
        <v/>
      </c>
      <c r="AA392" s="13" t="str">
        <f aca="false">IF(U392="","",IF(U392&gt;0,"Win",IF(U392&lt;0,"Loss","Scratch")))</f>
        <v/>
      </c>
      <c r="AB392" s="18" t="e">
        <f aca="false">IF(W392="",NA(),W392)</f>
        <v>#N/A</v>
      </c>
      <c r="AC392" s="19" t="e">
        <f aca="false">IF(W392="",NA(),Y392)</f>
        <v>#N/A</v>
      </c>
    </row>
    <row r="393" customFormat="false" ht="15" hidden="false" customHeight="false" outlineLevel="0" collapsed="false">
      <c r="A393" s="10"/>
      <c r="B393" s="10"/>
      <c r="C393" s="24"/>
      <c r="D393" s="24"/>
      <c r="E393" s="24"/>
      <c r="F393" s="24"/>
      <c r="G393" s="11"/>
      <c r="H393" s="12"/>
      <c r="I393" s="12"/>
      <c r="J393" s="12"/>
      <c r="K393" s="5"/>
      <c r="L393" s="5"/>
      <c r="M393" s="5"/>
      <c r="N393" s="24"/>
      <c r="O393" s="7"/>
      <c r="P393" s="13" t="str">
        <f aca="false">IF(C393="","",IF(ISNUMBER(SEARCH("JPY",C393)),100,10000))</f>
        <v/>
      </c>
      <c r="Q393" s="14" t="str">
        <f aca="false">IF(OR(C393="",H393="",J393=""),"",ROUND((J393-H393)*P393*IF(D393="Short",-1,1),1))</f>
        <v/>
      </c>
      <c r="R393" s="14" t="str">
        <f aca="false">IF(OR(C393="",H393="",I393=""),"",ROUND(ABS(H393-I393)*P393,1))</f>
        <v/>
      </c>
      <c r="S393" s="15" t="str">
        <f aca="false">IF(OR(R393="",G393="",K393=""),"",R393*K393*G393)</f>
        <v/>
      </c>
      <c r="T393" s="15" t="str">
        <f aca="false">IF(OR(Q393="",G393="",K393=""),"",Q393*K393*G393)</f>
        <v/>
      </c>
      <c r="U393" s="15" t="str">
        <f aca="false">IF(T393="","",T393+N(L393)-N(M393))</f>
        <v/>
      </c>
      <c r="V393" s="16" t="str">
        <f aca="false">IF(OR(U393="",N(S393)=0),"",U393/S393)</f>
        <v/>
      </c>
      <c r="W393" s="13" t="str">
        <f aca="false">IF(U393="","",COUNT($U$7:U393))</f>
        <v/>
      </c>
      <c r="X393" s="17" t="str">
        <f aca="false">IF(U393="","",DATE(YEAR(IF(B393="",A393,B393)),MONTH(IF(B393="",A393,B393)),1))</f>
        <v/>
      </c>
      <c r="Y393" s="15" t="str">
        <f aca="false">IF(U393="","",N($C$3)+SUM($U$7:U393))</f>
        <v/>
      </c>
      <c r="Z393" s="15" t="str">
        <f aca="false">IF(Y393="","",Y393-MAX(N($C$3),MAX($Y$7:Y393)))</f>
        <v/>
      </c>
      <c r="AA393" s="13" t="str">
        <f aca="false">IF(U393="","",IF(U393&gt;0,"Win",IF(U393&lt;0,"Loss","Scratch")))</f>
        <v/>
      </c>
      <c r="AB393" s="18" t="e">
        <f aca="false">IF(W393="",NA(),W393)</f>
        <v>#N/A</v>
      </c>
      <c r="AC393" s="19" t="e">
        <f aca="false">IF(W393="",NA(),Y393)</f>
        <v>#N/A</v>
      </c>
    </row>
    <row r="394" customFormat="false" ht="15" hidden="false" customHeight="false" outlineLevel="0" collapsed="false">
      <c r="A394" s="10"/>
      <c r="B394" s="10"/>
      <c r="C394" s="24"/>
      <c r="D394" s="24"/>
      <c r="E394" s="24"/>
      <c r="F394" s="24"/>
      <c r="G394" s="11"/>
      <c r="H394" s="12"/>
      <c r="I394" s="12"/>
      <c r="J394" s="12"/>
      <c r="K394" s="5"/>
      <c r="L394" s="5"/>
      <c r="M394" s="5"/>
      <c r="N394" s="24"/>
      <c r="O394" s="7"/>
      <c r="P394" s="13" t="str">
        <f aca="false">IF(C394="","",IF(ISNUMBER(SEARCH("JPY",C394)),100,10000))</f>
        <v/>
      </c>
      <c r="Q394" s="14" t="str">
        <f aca="false">IF(OR(C394="",H394="",J394=""),"",ROUND((J394-H394)*P394*IF(D394="Short",-1,1),1))</f>
        <v/>
      </c>
      <c r="R394" s="14" t="str">
        <f aca="false">IF(OR(C394="",H394="",I394=""),"",ROUND(ABS(H394-I394)*P394,1))</f>
        <v/>
      </c>
      <c r="S394" s="15" t="str">
        <f aca="false">IF(OR(R394="",G394="",K394=""),"",R394*K394*G394)</f>
        <v/>
      </c>
      <c r="T394" s="15" t="str">
        <f aca="false">IF(OR(Q394="",G394="",K394=""),"",Q394*K394*G394)</f>
        <v/>
      </c>
      <c r="U394" s="15" t="str">
        <f aca="false">IF(T394="","",T394+N(L394)-N(M394))</f>
        <v/>
      </c>
      <c r="V394" s="16" t="str">
        <f aca="false">IF(OR(U394="",N(S394)=0),"",U394/S394)</f>
        <v/>
      </c>
      <c r="W394" s="13" t="str">
        <f aca="false">IF(U394="","",COUNT($U$7:U394))</f>
        <v/>
      </c>
      <c r="X394" s="17" t="str">
        <f aca="false">IF(U394="","",DATE(YEAR(IF(B394="",A394,B394)),MONTH(IF(B394="",A394,B394)),1))</f>
        <v/>
      </c>
      <c r="Y394" s="15" t="str">
        <f aca="false">IF(U394="","",N($C$3)+SUM($U$7:U394))</f>
        <v/>
      </c>
      <c r="Z394" s="15" t="str">
        <f aca="false">IF(Y394="","",Y394-MAX(N($C$3),MAX($Y$7:Y394)))</f>
        <v/>
      </c>
      <c r="AA394" s="13" t="str">
        <f aca="false">IF(U394="","",IF(U394&gt;0,"Win",IF(U394&lt;0,"Loss","Scratch")))</f>
        <v/>
      </c>
      <c r="AB394" s="18" t="e">
        <f aca="false">IF(W394="",NA(),W394)</f>
        <v>#N/A</v>
      </c>
      <c r="AC394" s="19" t="e">
        <f aca="false">IF(W394="",NA(),Y394)</f>
        <v>#N/A</v>
      </c>
    </row>
    <row r="395" customFormat="false" ht="15" hidden="false" customHeight="false" outlineLevel="0" collapsed="false">
      <c r="A395" s="10"/>
      <c r="B395" s="10"/>
      <c r="C395" s="24"/>
      <c r="D395" s="24"/>
      <c r="E395" s="24"/>
      <c r="F395" s="24"/>
      <c r="G395" s="11"/>
      <c r="H395" s="12"/>
      <c r="I395" s="12"/>
      <c r="J395" s="12"/>
      <c r="K395" s="5"/>
      <c r="L395" s="5"/>
      <c r="M395" s="5"/>
      <c r="N395" s="24"/>
      <c r="O395" s="7"/>
      <c r="P395" s="13" t="str">
        <f aca="false">IF(C395="","",IF(ISNUMBER(SEARCH("JPY",C395)),100,10000))</f>
        <v/>
      </c>
      <c r="Q395" s="14" t="str">
        <f aca="false">IF(OR(C395="",H395="",J395=""),"",ROUND((J395-H395)*P395*IF(D395="Short",-1,1),1))</f>
        <v/>
      </c>
      <c r="R395" s="14" t="str">
        <f aca="false">IF(OR(C395="",H395="",I395=""),"",ROUND(ABS(H395-I395)*P395,1))</f>
        <v/>
      </c>
      <c r="S395" s="15" t="str">
        <f aca="false">IF(OR(R395="",G395="",K395=""),"",R395*K395*G395)</f>
        <v/>
      </c>
      <c r="T395" s="15" t="str">
        <f aca="false">IF(OR(Q395="",G395="",K395=""),"",Q395*K395*G395)</f>
        <v/>
      </c>
      <c r="U395" s="15" t="str">
        <f aca="false">IF(T395="","",T395+N(L395)-N(M395))</f>
        <v/>
      </c>
      <c r="V395" s="16" t="str">
        <f aca="false">IF(OR(U395="",N(S395)=0),"",U395/S395)</f>
        <v/>
      </c>
      <c r="W395" s="13" t="str">
        <f aca="false">IF(U395="","",COUNT($U$7:U395))</f>
        <v/>
      </c>
      <c r="X395" s="17" t="str">
        <f aca="false">IF(U395="","",DATE(YEAR(IF(B395="",A395,B395)),MONTH(IF(B395="",A395,B395)),1))</f>
        <v/>
      </c>
      <c r="Y395" s="15" t="str">
        <f aca="false">IF(U395="","",N($C$3)+SUM($U$7:U395))</f>
        <v/>
      </c>
      <c r="Z395" s="15" t="str">
        <f aca="false">IF(Y395="","",Y395-MAX(N($C$3),MAX($Y$7:Y395)))</f>
        <v/>
      </c>
      <c r="AA395" s="13" t="str">
        <f aca="false">IF(U395="","",IF(U395&gt;0,"Win",IF(U395&lt;0,"Loss","Scratch")))</f>
        <v/>
      </c>
      <c r="AB395" s="18" t="e">
        <f aca="false">IF(W395="",NA(),W395)</f>
        <v>#N/A</v>
      </c>
      <c r="AC395" s="19" t="e">
        <f aca="false">IF(W395="",NA(),Y395)</f>
        <v>#N/A</v>
      </c>
    </row>
    <row r="396" customFormat="false" ht="15" hidden="false" customHeight="false" outlineLevel="0" collapsed="false">
      <c r="A396" s="10"/>
      <c r="B396" s="10"/>
      <c r="C396" s="24"/>
      <c r="D396" s="24"/>
      <c r="E396" s="24"/>
      <c r="F396" s="24"/>
      <c r="G396" s="11"/>
      <c r="H396" s="12"/>
      <c r="I396" s="12"/>
      <c r="J396" s="12"/>
      <c r="K396" s="5"/>
      <c r="L396" s="5"/>
      <c r="M396" s="5"/>
      <c r="N396" s="24"/>
      <c r="O396" s="7"/>
      <c r="P396" s="13" t="str">
        <f aca="false">IF(C396="","",IF(ISNUMBER(SEARCH("JPY",C396)),100,10000))</f>
        <v/>
      </c>
      <c r="Q396" s="14" t="str">
        <f aca="false">IF(OR(C396="",H396="",J396=""),"",ROUND((J396-H396)*P396*IF(D396="Short",-1,1),1))</f>
        <v/>
      </c>
      <c r="R396" s="14" t="str">
        <f aca="false">IF(OR(C396="",H396="",I396=""),"",ROUND(ABS(H396-I396)*P396,1))</f>
        <v/>
      </c>
      <c r="S396" s="15" t="str">
        <f aca="false">IF(OR(R396="",G396="",K396=""),"",R396*K396*G396)</f>
        <v/>
      </c>
      <c r="T396" s="15" t="str">
        <f aca="false">IF(OR(Q396="",G396="",K396=""),"",Q396*K396*G396)</f>
        <v/>
      </c>
      <c r="U396" s="15" t="str">
        <f aca="false">IF(T396="","",T396+N(L396)-N(M396))</f>
        <v/>
      </c>
      <c r="V396" s="16" t="str">
        <f aca="false">IF(OR(U396="",N(S396)=0),"",U396/S396)</f>
        <v/>
      </c>
      <c r="W396" s="13" t="str">
        <f aca="false">IF(U396="","",COUNT($U$7:U396))</f>
        <v/>
      </c>
      <c r="X396" s="17" t="str">
        <f aca="false">IF(U396="","",DATE(YEAR(IF(B396="",A396,B396)),MONTH(IF(B396="",A396,B396)),1))</f>
        <v/>
      </c>
      <c r="Y396" s="15" t="str">
        <f aca="false">IF(U396="","",N($C$3)+SUM($U$7:U396))</f>
        <v/>
      </c>
      <c r="Z396" s="15" t="str">
        <f aca="false">IF(Y396="","",Y396-MAX(N($C$3),MAX($Y$7:Y396)))</f>
        <v/>
      </c>
      <c r="AA396" s="13" t="str">
        <f aca="false">IF(U396="","",IF(U396&gt;0,"Win",IF(U396&lt;0,"Loss","Scratch")))</f>
        <v/>
      </c>
      <c r="AB396" s="18" t="e">
        <f aca="false">IF(W396="",NA(),W396)</f>
        <v>#N/A</v>
      </c>
      <c r="AC396" s="19" t="e">
        <f aca="false">IF(W396="",NA(),Y396)</f>
        <v>#N/A</v>
      </c>
    </row>
    <row r="397" customFormat="false" ht="15" hidden="false" customHeight="false" outlineLevel="0" collapsed="false">
      <c r="A397" s="10"/>
      <c r="B397" s="10"/>
      <c r="C397" s="24"/>
      <c r="D397" s="24"/>
      <c r="E397" s="24"/>
      <c r="F397" s="24"/>
      <c r="G397" s="11"/>
      <c r="H397" s="12"/>
      <c r="I397" s="12"/>
      <c r="J397" s="12"/>
      <c r="K397" s="5"/>
      <c r="L397" s="5"/>
      <c r="M397" s="5"/>
      <c r="N397" s="24"/>
      <c r="O397" s="7"/>
      <c r="P397" s="13" t="str">
        <f aca="false">IF(C397="","",IF(ISNUMBER(SEARCH("JPY",C397)),100,10000))</f>
        <v/>
      </c>
      <c r="Q397" s="14" t="str">
        <f aca="false">IF(OR(C397="",H397="",J397=""),"",ROUND((J397-H397)*P397*IF(D397="Short",-1,1),1))</f>
        <v/>
      </c>
      <c r="R397" s="14" t="str">
        <f aca="false">IF(OR(C397="",H397="",I397=""),"",ROUND(ABS(H397-I397)*P397,1))</f>
        <v/>
      </c>
      <c r="S397" s="15" t="str">
        <f aca="false">IF(OR(R397="",G397="",K397=""),"",R397*K397*G397)</f>
        <v/>
      </c>
      <c r="T397" s="15" t="str">
        <f aca="false">IF(OR(Q397="",G397="",K397=""),"",Q397*K397*G397)</f>
        <v/>
      </c>
      <c r="U397" s="15" t="str">
        <f aca="false">IF(T397="","",T397+N(L397)-N(M397))</f>
        <v/>
      </c>
      <c r="V397" s="16" t="str">
        <f aca="false">IF(OR(U397="",N(S397)=0),"",U397/S397)</f>
        <v/>
      </c>
      <c r="W397" s="13" t="str">
        <f aca="false">IF(U397="","",COUNT($U$7:U397))</f>
        <v/>
      </c>
      <c r="X397" s="17" t="str">
        <f aca="false">IF(U397="","",DATE(YEAR(IF(B397="",A397,B397)),MONTH(IF(B397="",A397,B397)),1))</f>
        <v/>
      </c>
      <c r="Y397" s="15" t="str">
        <f aca="false">IF(U397="","",N($C$3)+SUM($U$7:U397))</f>
        <v/>
      </c>
      <c r="Z397" s="15" t="str">
        <f aca="false">IF(Y397="","",Y397-MAX(N($C$3),MAX($Y$7:Y397)))</f>
        <v/>
      </c>
      <c r="AA397" s="13" t="str">
        <f aca="false">IF(U397="","",IF(U397&gt;0,"Win",IF(U397&lt;0,"Loss","Scratch")))</f>
        <v/>
      </c>
      <c r="AB397" s="18" t="e">
        <f aca="false">IF(W397="",NA(),W397)</f>
        <v>#N/A</v>
      </c>
      <c r="AC397" s="19" t="e">
        <f aca="false">IF(W397="",NA(),Y397)</f>
        <v>#N/A</v>
      </c>
    </row>
    <row r="398" customFormat="false" ht="15" hidden="false" customHeight="false" outlineLevel="0" collapsed="false">
      <c r="A398" s="10"/>
      <c r="B398" s="10"/>
      <c r="C398" s="24"/>
      <c r="D398" s="24"/>
      <c r="E398" s="24"/>
      <c r="F398" s="24"/>
      <c r="G398" s="11"/>
      <c r="H398" s="12"/>
      <c r="I398" s="12"/>
      <c r="J398" s="12"/>
      <c r="K398" s="5"/>
      <c r="L398" s="5"/>
      <c r="M398" s="5"/>
      <c r="N398" s="24"/>
      <c r="O398" s="7"/>
      <c r="P398" s="13" t="str">
        <f aca="false">IF(C398="","",IF(ISNUMBER(SEARCH("JPY",C398)),100,10000))</f>
        <v/>
      </c>
      <c r="Q398" s="14" t="str">
        <f aca="false">IF(OR(C398="",H398="",J398=""),"",ROUND((J398-H398)*P398*IF(D398="Short",-1,1),1))</f>
        <v/>
      </c>
      <c r="R398" s="14" t="str">
        <f aca="false">IF(OR(C398="",H398="",I398=""),"",ROUND(ABS(H398-I398)*P398,1))</f>
        <v/>
      </c>
      <c r="S398" s="15" t="str">
        <f aca="false">IF(OR(R398="",G398="",K398=""),"",R398*K398*G398)</f>
        <v/>
      </c>
      <c r="T398" s="15" t="str">
        <f aca="false">IF(OR(Q398="",G398="",K398=""),"",Q398*K398*G398)</f>
        <v/>
      </c>
      <c r="U398" s="15" t="str">
        <f aca="false">IF(T398="","",T398+N(L398)-N(M398))</f>
        <v/>
      </c>
      <c r="V398" s="16" t="str">
        <f aca="false">IF(OR(U398="",N(S398)=0),"",U398/S398)</f>
        <v/>
      </c>
      <c r="W398" s="13" t="str">
        <f aca="false">IF(U398="","",COUNT($U$7:U398))</f>
        <v/>
      </c>
      <c r="X398" s="17" t="str">
        <f aca="false">IF(U398="","",DATE(YEAR(IF(B398="",A398,B398)),MONTH(IF(B398="",A398,B398)),1))</f>
        <v/>
      </c>
      <c r="Y398" s="15" t="str">
        <f aca="false">IF(U398="","",N($C$3)+SUM($U$7:U398))</f>
        <v/>
      </c>
      <c r="Z398" s="15" t="str">
        <f aca="false">IF(Y398="","",Y398-MAX(N($C$3),MAX($Y$7:Y398)))</f>
        <v/>
      </c>
      <c r="AA398" s="13" t="str">
        <f aca="false">IF(U398="","",IF(U398&gt;0,"Win",IF(U398&lt;0,"Loss","Scratch")))</f>
        <v/>
      </c>
      <c r="AB398" s="18" t="e">
        <f aca="false">IF(W398="",NA(),W398)</f>
        <v>#N/A</v>
      </c>
      <c r="AC398" s="19" t="e">
        <f aca="false">IF(W398="",NA(),Y398)</f>
        <v>#N/A</v>
      </c>
    </row>
    <row r="399" customFormat="false" ht="15" hidden="false" customHeight="false" outlineLevel="0" collapsed="false">
      <c r="A399" s="10"/>
      <c r="B399" s="10"/>
      <c r="C399" s="24"/>
      <c r="D399" s="24"/>
      <c r="E399" s="24"/>
      <c r="F399" s="24"/>
      <c r="G399" s="11"/>
      <c r="H399" s="12"/>
      <c r="I399" s="12"/>
      <c r="J399" s="12"/>
      <c r="K399" s="5"/>
      <c r="L399" s="5"/>
      <c r="M399" s="5"/>
      <c r="N399" s="24"/>
      <c r="O399" s="7"/>
      <c r="P399" s="13" t="str">
        <f aca="false">IF(C399="","",IF(ISNUMBER(SEARCH("JPY",C399)),100,10000))</f>
        <v/>
      </c>
      <c r="Q399" s="14" t="str">
        <f aca="false">IF(OR(C399="",H399="",J399=""),"",ROUND((J399-H399)*P399*IF(D399="Short",-1,1),1))</f>
        <v/>
      </c>
      <c r="R399" s="14" t="str">
        <f aca="false">IF(OR(C399="",H399="",I399=""),"",ROUND(ABS(H399-I399)*P399,1))</f>
        <v/>
      </c>
      <c r="S399" s="15" t="str">
        <f aca="false">IF(OR(R399="",G399="",K399=""),"",R399*K399*G399)</f>
        <v/>
      </c>
      <c r="T399" s="15" t="str">
        <f aca="false">IF(OR(Q399="",G399="",K399=""),"",Q399*K399*G399)</f>
        <v/>
      </c>
      <c r="U399" s="15" t="str">
        <f aca="false">IF(T399="","",T399+N(L399)-N(M399))</f>
        <v/>
      </c>
      <c r="V399" s="16" t="str">
        <f aca="false">IF(OR(U399="",N(S399)=0),"",U399/S399)</f>
        <v/>
      </c>
      <c r="W399" s="13" t="str">
        <f aca="false">IF(U399="","",COUNT($U$7:U399))</f>
        <v/>
      </c>
      <c r="X399" s="17" t="str">
        <f aca="false">IF(U399="","",DATE(YEAR(IF(B399="",A399,B399)),MONTH(IF(B399="",A399,B399)),1))</f>
        <v/>
      </c>
      <c r="Y399" s="15" t="str">
        <f aca="false">IF(U399="","",N($C$3)+SUM($U$7:U399))</f>
        <v/>
      </c>
      <c r="Z399" s="15" t="str">
        <f aca="false">IF(Y399="","",Y399-MAX(N($C$3),MAX($Y$7:Y399)))</f>
        <v/>
      </c>
      <c r="AA399" s="13" t="str">
        <f aca="false">IF(U399="","",IF(U399&gt;0,"Win",IF(U399&lt;0,"Loss","Scratch")))</f>
        <v/>
      </c>
      <c r="AB399" s="18" t="e">
        <f aca="false">IF(W399="",NA(),W399)</f>
        <v>#N/A</v>
      </c>
      <c r="AC399" s="19" t="e">
        <f aca="false">IF(W399="",NA(),Y399)</f>
        <v>#N/A</v>
      </c>
    </row>
    <row r="400" customFormat="false" ht="15" hidden="false" customHeight="false" outlineLevel="0" collapsed="false">
      <c r="A400" s="10"/>
      <c r="B400" s="10"/>
      <c r="C400" s="24"/>
      <c r="D400" s="24"/>
      <c r="E400" s="24"/>
      <c r="F400" s="24"/>
      <c r="G400" s="11"/>
      <c r="H400" s="12"/>
      <c r="I400" s="12"/>
      <c r="J400" s="12"/>
      <c r="K400" s="5"/>
      <c r="L400" s="5"/>
      <c r="M400" s="5"/>
      <c r="N400" s="24"/>
      <c r="O400" s="7"/>
      <c r="P400" s="13" t="str">
        <f aca="false">IF(C400="","",IF(ISNUMBER(SEARCH("JPY",C400)),100,10000))</f>
        <v/>
      </c>
      <c r="Q400" s="14" t="str">
        <f aca="false">IF(OR(C400="",H400="",J400=""),"",ROUND((J400-H400)*P400*IF(D400="Short",-1,1),1))</f>
        <v/>
      </c>
      <c r="R400" s="14" t="str">
        <f aca="false">IF(OR(C400="",H400="",I400=""),"",ROUND(ABS(H400-I400)*P400,1))</f>
        <v/>
      </c>
      <c r="S400" s="15" t="str">
        <f aca="false">IF(OR(R400="",G400="",K400=""),"",R400*K400*G400)</f>
        <v/>
      </c>
      <c r="T400" s="15" t="str">
        <f aca="false">IF(OR(Q400="",G400="",K400=""),"",Q400*K400*G400)</f>
        <v/>
      </c>
      <c r="U400" s="15" t="str">
        <f aca="false">IF(T400="","",T400+N(L400)-N(M400))</f>
        <v/>
      </c>
      <c r="V400" s="16" t="str">
        <f aca="false">IF(OR(U400="",N(S400)=0),"",U400/S400)</f>
        <v/>
      </c>
      <c r="W400" s="13" t="str">
        <f aca="false">IF(U400="","",COUNT($U$7:U400))</f>
        <v/>
      </c>
      <c r="X400" s="17" t="str">
        <f aca="false">IF(U400="","",DATE(YEAR(IF(B400="",A400,B400)),MONTH(IF(B400="",A400,B400)),1))</f>
        <v/>
      </c>
      <c r="Y400" s="15" t="str">
        <f aca="false">IF(U400="","",N($C$3)+SUM($U$7:U400))</f>
        <v/>
      </c>
      <c r="Z400" s="15" t="str">
        <f aca="false">IF(Y400="","",Y400-MAX(N($C$3),MAX($Y$7:Y400)))</f>
        <v/>
      </c>
      <c r="AA400" s="13" t="str">
        <f aca="false">IF(U400="","",IF(U400&gt;0,"Win",IF(U400&lt;0,"Loss","Scratch")))</f>
        <v/>
      </c>
      <c r="AB400" s="18" t="e">
        <f aca="false">IF(W400="",NA(),W400)</f>
        <v>#N/A</v>
      </c>
      <c r="AC400" s="19" t="e">
        <f aca="false">IF(W400="",NA(),Y400)</f>
        <v>#N/A</v>
      </c>
    </row>
    <row r="401" customFormat="false" ht="15" hidden="false" customHeight="false" outlineLevel="0" collapsed="false">
      <c r="A401" s="10"/>
      <c r="B401" s="10"/>
      <c r="C401" s="24"/>
      <c r="D401" s="24"/>
      <c r="E401" s="24"/>
      <c r="F401" s="24"/>
      <c r="G401" s="11"/>
      <c r="H401" s="12"/>
      <c r="I401" s="12"/>
      <c r="J401" s="12"/>
      <c r="K401" s="5"/>
      <c r="L401" s="5"/>
      <c r="M401" s="5"/>
      <c r="N401" s="24"/>
      <c r="O401" s="7"/>
      <c r="P401" s="13" t="str">
        <f aca="false">IF(C401="","",IF(ISNUMBER(SEARCH("JPY",C401)),100,10000))</f>
        <v/>
      </c>
      <c r="Q401" s="14" t="str">
        <f aca="false">IF(OR(C401="",H401="",J401=""),"",ROUND((J401-H401)*P401*IF(D401="Short",-1,1),1))</f>
        <v/>
      </c>
      <c r="R401" s="14" t="str">
        <f aca="false">IF(OR(C401="",H401="",I401=""),"",ROUND(ABS(H401-I401)*P401,1))</f>
        <v/>
      </c>
      <c r="S401" s="15" t="str">
        <f aca="false">IF(OR(R401="",G401="",K401=""),"",R401*K401*G401)</f>
        <v/>
      </c>
      <c r="T401" s="15" t="str">
        <f aca="false">IF(OR(Q401="",G401="",K401=""),"",Q401*K401*G401)</f>
        <v/>
      </c>
      <c r="U401" s="15" t="str">
        <f aca="false">IF(T401="","",T401+N(L401)-N(M401))</f>
        <v/>
      </c>
      <c r="V401" s="16" t="str">
        <f aca="false">IF(OR(U401="",N(S401)=0),"",U401/S401)</f>
        <v/>
      </c>
      <c r="W401" s="13" t="str">
        <f aca="false">IF(U401="","",COUNT($U$7:U401))</f>
        <v/>
      </c>
      <c r="X401" s="17" t="str">
        <f aca="false">IF(U401="","",DATE(YEAR(IF(B401="",A401,B401)),MONTH(IF(B401="",A401,B401)),1))</f>
        <v/>
      </c>
      <c r="Y401" s="15" t="str">
        <f aca="false">IF(U401="","",N($C$3)+SUM($U$7:U401))</f>
        <v/>
      </c>
      <c r="Z401" s="15" t="str">
        <f aca="false">IF(Y401="","",Y401-MAX(N($C$3),MAX($Y$7:Y401)))</f>
        <v/>
      </c>
      <c r="AA401" s="13" t="str">
        <f aca="false">IF(U401="","",IF(U401&gt;0,"Win",IF(U401&lt;0,"Loss","Scratch")))</f>
        <v/>
      </c>
      <c r="AB401" s="18" t="e">
        <f aca="false">IF(W401="",NA(),W401)</f>
        <v>#N/A</v>
      </c>
      <c r="AC401" s="19" t="e">
        <f aca="false">IF(W401="",NA(),Y401)</f>
        <v>#N/A</v>
      </c>
    </row>
    <row r="402" customFormat="false" ht="15" hidden="false" customHeight="false" outlineLevel="0" collapsed="false">
      <c r="A402" s="10"/>
      <c r="B402" s="10"/>
      <c r="C402" s="24"/>
      <c r="D402" s="24"/>
      <c r="E402" s="24"/>
      <c r="F402" s="24"/>
      <c r="G402" s="11"/>
      <c r="H402" s="12"/>
      <c r="I402" s="12"/>
      <c r="J402" s="12"/>
      <c r="K402" s="5"/>
      <c r="L402" s="5"/>
      <c r="M402" s="5"/>
      <c r="N402" s="24"/>
      <c r="O402" s="7"/>
      <c r="P402" s="13" t="str">
        <f aca="false">IF(C402="","",IF(ISNUMBER(SEARCH("JPY",C402)),100,10000))</f>
        <v/>
      </c>
      <c r="Q402" s="14" t="str">
        <f aca="false">IF(OR(C402="",H402="",J402=""),"",ROUND((J402-H402)*P402*IF(D402="Short",-1,1),1))</f>
        <v/>
      </c>
      <c r="R402" s="14" t="str">
        <f aca="false">IF(OR(C402="",H402="",I402=""),"",ROUND(ABS(H402-I402)*P402,1))</f>
        <v/>
      </c>
      <c r="S402" s="15" t="str">
        <f aca="false">IF(OR(R402="",G402="",K402=""),"",R402*K402*G402)</f>
        <v/>
      </c>
      <c r="T402" s="15" t="str">
        <f aca="false">IF(OR(Q402="",G402="",K402=""),"",Q402*K402*G402)</f>
        <v/>
      </c>
      <c r="U402" s="15" t="str">
        <f aca="false">IF(T402="","",T402+N(L402)-N(M402))</f>
        <v/>
      </c>
      <c r="V402" s="16" t="str">
        <f aca="false">IF(OR(U402="",N(S402)=0),"",U402/S402)</f>
        <v/>
      </c>
      <c r="W402" s="13" t="str">
        <f aca="false">IF(U402="","",COUNT($U$7:U402))</f>
        <v/>
      </c>
      <c r="X402" s="17" t="str">
        <f aca="false">IF(U402="","",DATE(YEAR(IF(B402="",A402,B402)),MONTH(IF(B402="",A402,B402)),1))</f>
        <v/>
      </c>
      <c r="Y402" s="15" t="str">
        <f aca="false">IF(U402="","",N($C$3)+SUM($U$7:U402))</f>
        <v/>
      </c>
      <c r="Z402" s="15" t="str">
        <f aca="false">IF(Y402="","",Y402-MAX(N($C$3),MAX($Y$7:Y402)))</f>
        <v/>
      </c>
      <c r="AA402" s="13" t="str">
        <f aca="false">IF(U402="","",IF(U402&gt;0,"Win",IF(U402&lt;0,"Loss","Scratch")))</f>
        <v/>
      </c>
      <c r="AB402" s="18" t="e">
        <f aca="false">IF(W402="",NA(),W402)</f>
        <v>#N/A</v>
      </c>
      <c r="AC402" s="19" t="e">
        <f aca="false">IF(W402="",NA(),Y402)</f>
        <v>#N/A</v>
      </c>
    </row>
    <row r="403" customFormat="false" ht="15" hidden="false" customHeight="false" outlineLevel="0" collapsed="false">
      <c r="A403" s="10"/>
      <c r="B403" s="10"/>
      <c r="C403" s="24"/>
      <c r="D403" s="24"/>
      <c r="E403" s="24"/>
      <c r="F403" s="24"/>
      <c r="G403" s="11"/>
      <c r="H403" s="12"/>
      <c r="I403" s="12"/>
      <c r="J403" s="12"/>
      <c r="K403" s="5"/>
      <c r="L403" s="5"/>
      <c r="M403" s="5"/>
      <c r="N403" s="24"/>
      <c r="O403" s="7"/>
      <c r="P403" s="13" t="str">
        <f aca="false">IF(C403="","",IF(ISNUMBER(SEARCH("JPY",C403)),100,10000))</f>
        <v/>
      </c>
      <c r="Q403" s="14" t="str">
        <f aca="false">IF(OR(C403="",H403="",J403=""),"",ROUND((J403-H403)*P403*IF(D403="Short",-1,1),1))</f>
        <v/>
      </c>
      <c r="R403" s="14" t="str">
        <f aca="false">IF(OR(C403="",H403="",I403=""),"",ROUND(ABS(H403-I403)*P403,1))</f>
        <v/>
      </c>
      <c r="S403" s="15" t="str">
        <f aca="false">IF(OR(R403="",G403="",K403=""),"",R403*K403*G403)</f>
        <v/>
      </c>
      <c r="T403" s="15" t="str">
        <f aca="false">IF(OR(Q403="",G403="",K403=""),"",Q403*K403*G403)</f>
        <v/>
      </c>
      <c r="U403" s="15" t="str">
        <f aca="false">IF(T403="","",T403+N(L403)-N(M403))</f>
        <v/>
      </c>
      <c r="V403" s="16" t="str">
        <f aca="false">IF(OR(U403="",N(S403)=0),"",U403/S403)</f>
        <v/>
      </c>
      <c r="W403" s="13" t="str">
        <f aca="false">IF(U403="","",COUNT($U$7:U403))</f>
        <v/>
      </c>
      <c r="X403" s="17" t="str">
        <f aca="false">IF(U403="","",DATE(YEAR(IF(B403="",A403,B403)),MONTH(IF(B403="",A403,B403)),1))</f>
        <v/>
      </c>
      <c r="Y403" s="15" t="str">
        <f aca="false">IF(U403="","",N($C$3)+SUM($U$7:U403))</f>
        <v/>
      </c>
      <c r="Z403" s="15" t="str">
        <f aca="false">IF(Y403="","",Y403-MAX(N($C$3),MAX($Y$7:Y403)))</f>
        <v/>
      </c>
      <c r="AA403" s="13" t="str">
        <f aca="false">IF(U403="","",IF(U403&gt;0,"Win",IF(U403&lt;0,"Loss","Scratch")))</f>
        <v/>
      </c>
      <c r="AB403" s="18" t="e">
        <f aca="false">IF(W403="",NA(),W403)</f>
        <v>#N/A</v>
      </c>
      <c r="AC403" s="19" t="e">
        <f aca="false">IF(W403="",NA(),Y403)</f>
        <v>#N/A</v>
      </c>
    </row>
    <row r="404" customFormat="false" ht="15" hidden="false" customHeight="false" outlineLevel="0" collapsed="false">
      <c r="A404" s="10"/>
      <c r="B404" s="10"/>
      <c r="C404" s="24"/>
      <c r="D404" s="24"/>
      <c r="E404" s="24"/>
      <c r="F404" s="24"/>
      <c r="G404" s="11"/>
      <c r="H404" s="12"/>
      <c r="I404" s="12"/>
      <c r="J404" s="12"/>
      <c r="K404" s="5"/>
      <c r="L404" s="5"/>
      <c r="M404" s="5"/>
      <c r="N404" s="24"/>
      <c r="O404" s="7"/>
      <c r="P404" s="13" t="str">
        <f aca="false">IF(C404="","",IF(ISNUMBER(SEARCH("JPY",C404)),100,10000))</f>
        <v/>
      </c>
      <c r="Q404" s="14" t="str">
        <f aca="false">IF(OR(C404="",H404="",J404=""),"",ROUND((J404-H404)*P404*IF(D404="Short",-1,1),1))</f>
        <v/>
      </c>
      <c r="R404" s="14" t="str">
        <f aca="false">IF(OR(C404="",H404="",I404=""),"",ROUND(ABS(H404-I404)*P404,1))</f>
        <v/>
      </c>
      <c r="S404" s="15" t="str">
        <f aca="false">IF(OR(R404="",G404="",K404=""),"",R404*K404*G404)</f>
        <v/>
      </c>
      <c r="T404" s="15" t="str">
        <f aca="false">IF(OR(Q404="",G404="",K404=""),"",Q404*K404*G404)</f>
        <v/>
      </c>
      <c r="U404" s="15" t="str">
        <f aca="false">IF(T404="","",T404+N(L404)-N(M404))</f>
        <v/>
      </c>
      <c r="V404" s="16" t="str">
        <f aca="false">IF(OR(U404="",N(S404)=0),"",U404/S404)</f>
        <v/>
      </c>
      <c r="W404" s="13" t="str">
        <f aca="false">IF(U404="","",COUNT($U$7:U404))</f>
        <v/>
      </c>
      <c r="X404" s="17" t="str">
        <f aca="false">IF(U404="","",DATE(YEAR(IF(B404="",A404,B404)),MONTH(IF(B404="",A404,B404)),1))</f>
        <v/>
      </c>
      <c r="Y404" s="15" t="str">
        <f aca="false">IF(U404="","",N($C$3)+SUM($U$7:U404))</f>
        <v/>
      </c>
      <c r="Z404" s="15" t="str">
        <f aca="false">IF(Y404="","",Y404-MAX(N($C$3),MAX($Y$7:Y404)))</f>
        <v/>
      </c>
      <c r="AA404" s="13" t="str">
        <f aca="false">IF(U404="","",IF(U404&gt;0,"Win",IF(U404&lt;0,"Loss","Scratch")))</f>
        <v/>
      </c>
      <c r="AB404" s="18" t="e">
        <f aca="false">IF(W404="",NA(),W404)</f>
        <v>#N/A</v>
      </c>
      <c r="AC404" s="19" t="e">
        <f aca="false">IF(W404="",NA(),Y404)</f>
        <v>#N/A</v>
      </c>
    </row>
    <row r="405" customFormat="false" ht="15" hidden="false" customHeight="false" outlineLevel="0" collapsed="false">
      <c r="A405" s="10"/>
      <c r="B405" s="10"/>
      <c r="C405" s="24"/>
      <c r="D405" s="24"/>
      <c r="E405" s="24"/>
      <c r="F405" s="24"/>
      <c r="G405" s="11"/>
      <c r="H405" s="12"/>
      <c r="I405" s="12"/>
      <c r="J405" s="12"/>
      <c r="K405" s="5"/>
      <c r="L405" s="5"/>
      <c r="M405" s="5"/>
      <c r="N405" s="24"/>
      <c r="O405" s="7"/>
      <c r="P405" s="13" t="str">
        <f aca="false">IF(C405="","",IF(ISNUMBER(SEARCH("JPY",C405)),100,10000))</f>
        <v/>
      </c>
      <c r="Q405" s="14" t="str">
        <f aca="false">IF(OR(C405="",H405="",J405=""),"",ROUND((J405-H405)*P405*IF(D405="Short",-1,1),1))</f>
        <v/>
      </c>
      <c r="R405" s="14" t="str">
        <f aca="false">IF(OR(C405="",H405="",I405=""),"",ROUND(ABS(H405-I405)*P405,1))</f>
        <v/>
      </c>
      <c r="S405" s="15" t="str">
        <f aca="false">IF(OR(R405="",G405="",K405=""),"",R405*K405*G405)</f>
        <v/>
      </c>
      <c r="T405" s="15" t="str">
        <f aca="false">IF(OR(Q405="",G405="",K405=""),"",Q405*K405*G405)</f>
        <v/>
      </c>
      <c r="U405" s="15" t="str">
        <f aca="false">IF(T405="","",T405+N(L405)-N(M405))</f>
        <v/>
      </c>
      <c r="V405" s="16" t="str">
        <f aca="false">IF(OR(U405="",N(S405)=0),"",U405/S405)</f>
        <v/>
      </c>
      <c r="W405" s="13" t="str">
        <f aca="false">IF(U405="","",COUNT($U$7:U405))</f>
        <v/>
      </c>
      <c r="X405" s="17" t="str">
        <f aca="false">IF(U405="","",DATE(YEAR(IF(B405="",A405,B405)),MONTH(IF(B405="",A405,B405)),1))</f>
        <v/>
      </c>
      <c r="Y405" s="15" t="str">
        <f aca="false">IF(U405="","",N($C$3)+SUM($U$7:U405))</f>
        <v/>
      </c>
      <c r="Z405" s="15" t="str">
        <f aca="false">IF(Y405="","",Y405-MAX(N($C$3),MAX($Y$7:Y405)))</f>
        <v/>
      </c>
      <c r="AA405" s="13" t="str">
        <f aca="false">IF(U405="","",IF(U405&gt;0,"Win",IF(U405&lt;0,"Loss","Scratch")))</f>
        <v/>
      </c>
      <c r="AB405" s="18" t="e">
        <f aca="false">IF(W405="",NA(),W405)</f>
        <v>#N/A</v>
      </c>
      <c r="AC405" s="19" t="e">
        <f aca="false">IF(W405="",NA(),Y405)</f>
        <v>#N/A</v>
      </c>
    </row>
    <row r="406" customFormat="false" ht="15" hidden="false" customHeight="false" outlineLevel="0" collapsed="false">
      <c r="A406" s="10"/>
      <c r="B406" s="10"/>
      <c r="C406" s="24"/>
      <c r="D406" s="24"/>
      <c r="E406" s="24"/>
      <c r="F406" s="24"/>
      <c r="G406" s="11"/>
      <c r="H406" s="12"/>
      <c r="I406" s="12"/>
      <c r="J406" s="12"/>
      <c r="K406" s="5"/>
      <c r="L406" s="5"/>
      <c r="M406" s="5"/>
      <c r="N406" s="24"/>
      <c r="O406" s="7"/>
      <c r="P406" s="13" t="str">
        <f aca="false">IF(C406="","",IF(ISNUMBER(SEARCH("JPY",C406)),100,10000))</f>
        <v/>
      </c>
      <c r="Q406" s="14" t="str">
        <f aca="false">IF(OR(C406="",H406="",J406=""),"",ROUND((J406-H406)*P406*IF(D406="Short",-1,1),1))</f>
        <v/>
      </c>
      <c r="R406" s="14" t="str">
        <f aca="false">IF(OR(C406="",H406="",I406=""),"",ROUND(ABS(H406-I406)*P406,1))</f>
        <v/>
      </c>
      <c r="S406" s="15" t="str">
        <f aca="false">IF(OR(R406="",G406="",K406=""),"",R406*K406*G406)</f>
        <v/>
      </c>
      <c r="T406" s="15" t="str">
        <f aca="false">IF(OR(Q406="",G406="",K406=""),"",Q406*K406*G406)</f>
        <v/>
      </c>
      <c r="U406" s="15" t="str">
        <f aca="false">IF(T406="","",T406+N(L406)-N(M406))</f>
        <v/>
      </c>
      <c r="V406" s="16" t="str">
        <f aca="false">IF(OR(U406="",N(S406)=0),"",U406/S406)</f>
        <v/>
      </c>
      <c r="W406" s="13" t="str">
        <f aca="false">IF(U406="","",COUNT($U$7:U406))</f>
        <v/>
      </c>
      <c r="X406" s="17" t="str">
        <f aca="false">IF(U406="","",DATE(YEAR(IF(B406="",A406,B406)),MONTH(IF(B406="",A406,B406)),1))</f>
        <v/>
      </c>
      <c r="Y406" s="15" t="str">
        <f aca="false">IF(U406="","",N($C$3)+SUM($U$7:U406))</f>
        <v/>
      </c>
      <c r="Z406" s="15" t="str">
        <f aca="false">IF(Y406="","",Y406-MAX(N($C$3),MAX($Y$7:Y406)))</f>
        <v/>
      </c>
      <c r="AA406" s="13" t="str">
        <f aca="false">IF(U406="","",IF(U406&gt;0,"Win",IF(U406&lt;0,"Loss","Scratch")))</f>
        <v/>
      </c>
      <c r="AB406" s="18" t="e">
        <f aca="false">IF(W406="",NA(),W406)</f>
        <v>#N/A</v>
      </c>
      <c r="AC406" s="19" t="e">
        <f aca="false">IF(W406="",NA(),Y406)</f>
        <v>#N/A</v>
      </c>
    </row>
    <row r="407" customFormat="false" ht="15" hidden="false" customHeight="false" outlineLevel="0" collapsed="false">
      <c r="A407" s="10"/>
      <c r="B407" s="10"/>
      <c r="C407" s="24"/>
      <c r="D407" s="24"/>
      <c r="E407" s="24"/>
      <c r="F407" s="24"/>
      <c r="G407" s="11"/>
      <c r="H407" s="12"/>
      <c r="I407" s="12"/>
      <c r="J407" s="12"/>
      <c r="K407" s="5"/>
      <c r="L407" s="5"/>
      <c r="M407" s="5"/>
      <c r="N407" s="24"/>
      <c r="O407" s="7"/>
      <c r="P407" s="13" t="str">
        <f aca="false">IF(C407="","",IF(ISNUMBER(SEARCH("JPY",C407)),100,10000))</f>
        <v/>
      </c>
      <c r="Q407" s="14" t="str">
        <f aca="false">IF(OR(C407="",H407="",J407=""),"",ROUND((J407-H407)*P407*IF(D407="Short",-1,1),1))</f>
        <v/>
      </c>
      <c r="R407" s="14" t="str">
        <f aca="false">IF(OR(C407="",H407="",I407=""),"",ROUND(ABS(H407-I407)*P407,1))</f>
        <v/>
      </c>
      <c r="S407" s="15" t="str">
        <f aca="false">IF(OR(R407="",G407="",K407=""),"",R407*K407*G407)</f>
        <v/>
      </c>
      <c r="T407" s="15" t="str">
        <f aca="false">IF(OR(Q407="",G407="",K407=""),"",Q407*K407*G407)</f>
        <v/>
      </c>
      <c r="U407" s="15" t="str">
        <f aca="false">IF(T407="","",T407+N(L407)-N(M407))</f>
        <v/>
      </c>
      <c r="V407" s="16" t="str">
        <f aca="false">IF(OR(U407="",N(S407)=0),"",U407/S407)</f>
        <v/>
      </c>
      <c r="W407" s="13" t="str">
        <f aca="false">IF(U407="","",COUNT($U$7:U407))</f>
        <v/>
      </c>
      <c r="X407" s="17" t="str">
        <f aca="false">IF(U407="","",DATE(YEAR(IF(B407="",A407,B407)),MONTH(IF(B407="",A407,B407)),1))</f>
        <v/>
      </c>
      <c r="Y407" s="15" t="str">
        <f aca="false">IF(U407="","",N($C$3)+SUM($U$7:U407))</f>
        <v/>
      </c>
      <c r="Z407" s="15" t="str">
        <f aca="false">IF(Y407="","",Y407-MAX(N($C$3),MAX($Y$7:Y407)))</f>
        <v/>
      </c>
      <c r="AA407" s="13" t="str">
        <f aca="false">IF(U407="","",IF(U407&gt;0,"Win",IF(U407&lt;0,"Loss","Scratch")))</f>
        <v/>
      </c>
      <c r="AB407" s="18" t="e">
        <f aca="false">IF(W407="",NA(),W407)</f>
        <v>#N/A</v>
      </c>
      <c r="AC407" s="19" t="e">
        <f aca="false">IF(W407="",NA(),Y407)</f>
        <v>#N/A</v>
      </c>
    </row>
    <row r="408" customFormat="false" ht="15" hidden="false" customHeight="false" outlineLevel="0" collapsed="false">
      <c r="A408" s="10"/>
      <c r="B408" s="10"/>
      <c r="C408" s="24"/>
      <c r="D408" s="24"/>
      <c r="E408" s="24"/>
      <c r="F408" s="24"/>
      <c r="G408" s="11"/>
      <c r="H408" s="12"/>
      <c r="I408" s="12"/>
      <c r="J408" s="12"/>
      <c r="K408" s="5"/>
      <c r="L408" s="5"/>
      <c r="M408" s="5"/>
      <c r="N408" s="24"/>
      <c r="O408" s="7"/>
      <c r="P408" s="13" t="str">
        <f aca="false">IF(C408="","",IF(ISNUMBER(SEARCH("JPY",C408)),100,10000))</f>
        <v/>
      </c>
      <c r="Q408" s="14" t="str">
        <f aca="false">IF(OR(C408="",H408="",J408=""),"",ROUND((J408-H408)*P408*IF(D408="Short",-1,1),1))</f>
        <v/>
      </c>
      <c r="R408" s="14" t="str">
        <f aca="false">IF(OR(C408="",H408="",I408=""),"",ROUND(ABS(H408-I408)*P408,1))</f>
        <v/>
      </c>
      <c r="S408" s="15" t="str">
        <f aca="false">IF(OR(R408="",G408="",K408=""),"",R408*K408*G408)</f>
        <v/>
      </c>
      <c r="T408" s="15" t="str">
        <f aca="false">IF(OR(Q408="",G408="",K408=""),"",Q408*K408*G408)</f>
        <v/>
      </c>
      <c r="U408" s="15" t="str">
        <f aca="false">IF(T408="","",T408+N(L408)-N(M408))</f>
        <v/>
      </c>
      <c r="V408" s="16" t="str">
        <f aca="false">IF(OR(U408="",N(S408)=0),"",U408/S408)</f>
        <v/>
      </c>
      <c r="W408" s="13" t="str">
        <f aca="false">IF(U408="","",COUNT($U$7:U408))</f>
        <v/>
      </c>
      <c r="X408" s="17" t="str">
        <f aca="false">IF(U408="","",DATE(YEAR(IF(B408="",A408,B408)),MONTH(IF(B408="",A408,B408)),1))</f>
        <v/>
      </c>
      <c r="Y408" s="15" t="str">
        <f aca="false">IF(U408="","",N($C$3)+SUM($U$7:U408))</f>
        <v/>
      </c>
      <c r="Z408" s="15" t="str">
        <f aca="false">IF(Y408="","",Y408-MAX(N($C$3),MAX($Y$7:Y408)))</f>
        <v/>
      </c>
      <c r="AA408" s="13" t="str">
        <f aca="false">IF(U408="","",IF(U408&gt;0,"Win",IF(U408&lt;0,"Loss","Scratch")))</f>
        <v/>
      </c>
      <c r="AB408" s="18" t="e">
        <f aca="false">IF(W408="",NA(),W408)</f>
        <v>#N/A</v>
      </c>
      <c r="AC408" s="19" t="e">
        <f aca="false">IF(W408="",NA(),Y408)</f>
        <v>#N/A</v>
      </c>
    </row>
    <row r="409" customFormat="false" ht="15" hidden="false" customHeight="false" outlineLevel="0" collapsed="false">
      <c r="A409" s="10"/>
      <c r="B409" s="10"/>
      <c r="C409" s="24"/>
      <c r="D409" s="24"/>
      <c r="E409" s="24"/>
      <c r="F409" s="24"/>
      <c r="G409" s="11"/>
      <c r="H409" s="12"/>
      <c r="I409" s="12"/>
      <c r="J409" s="12"/>
      <c r="K409" s="5"/>
      <c r="L409" s="5"/>
      <c r="M409" s="5"/>
      <c r="N409" s="24"/>
      <c r="O409" s="7"/>
      <c r="P409" s="13" t="str">
        <f aca="false">IF(C409="","",IF(ISNUMBER(SEARCH("JPY",C409)),100,10000))</f>
        <v/>
      </c>
      <c r="Q409" s="14" t="str">
        <f aca="false">IF(OR(C409="",H409="",J409=""),"",ROUND((J409-H409)*P409*IF(D409="Short",-1,1),1))</f>
        <v/>
      </c>
      <c r="R409" s="14" t="str">
        <f aca="false">IF(OR(C409="",H409="",I409=""),"",ROUND(ABS(H409-I409)*P409,1))</f>
        <v/>
      </c>
      <c r="S409" s="15" t="str">
        <f aca="false">IF(OR(R409="",G409="",K409=""),"",R409*K409*G409)</f>
        <v/>
      </c>
      <c r="T409" s="15" t="str">
        <f aca="false">IF(OR(Q409="",G409="",K409=""),"",Q409*K409*G409)</f>
        <v/>
      </c>
      <c r="U409" s="15" t="str">
        <f aca="false">IF(T409="","",T409+N(L409)-N(M409))</f>
        <v/>
      </c>
      <c r="V409" s="16" t="str">
        <f aca="false">IF(OR(U409="",N(S409)=0),"",U409/S409)</f>
        <v/>
      </c>
      <c r="W409" s="13" t="str">
        <f aca="false">IF(U409="","",COUNT($U$7:U409))</f>
        <v/>
      </c>
      <c r="X409" s="17" t="str">
        <f aca="false">IF(U409="","",DATE(YEAR(IF(B409="",A409,B409)),MONTH(IF(B409="",A409,B409)),1))</f>
        <v/>
      </c>
      <c r="Y409" s="15" t="str">
        <f aca="false">IF(U409="","",N($C$3)+SUM($U$7:U409))</f>
        <v/>
      </c>
      <c r="Z409" s="15" t="str">
        <f aca="false">IF(Y409="","",Y409-MAX(N($C$3),MAX($Y$7:Y409)))</f>
        <v/>
      </c>
      <c r="AA409" s="13" t="str">
        <f aca="false">IF(U409="","",IF(U409&gt;0,"Win",IF(U409&lt;0,"Loss","Scratch")))</f>
        <v/>
      </c>
      <c r="AB409" s="18" t="e">
        <f aca="false">IF(W409="",NA(),W409)</f>
        <v>#N/A</v>
      </c>
      <c r="AC409" s="19" t="e">
        <f aca="false">IF(W409="",NA(),Y409)</f>
        <v>#N/A</v>
      </c>
    </row>
    <row r="410" customFormat="false" ht="15" hidden="false" customHeight="false" outlineLevel="0" collapsed="false">
      <c r="A410" s="10"/>
      <c r="B410" s="10"/>
      <c r="C410" s="24"/>
      <c r="D410" s="24"/>
      <c r="E410" s="24"/>
      <c r="F410" s="24"/>
      <c r="G410" s="11"/>
      <c r="H410" s="12"/>
      <c r="I410" s="12"/>
      <c r="J410" s="12"/>
      <c r="K410" s="5"/>
      <c r="L410" s="5"/>
      <c r="M410" s="5"/>
      <c r="N410" s="24"/>
      <c r="O410" s="7"/>
      <c r="P410" s="13" t="str">
        <f aca="false">IF(C410="","",IF(ISNUMBER(SEARCH("JPY",C410)),100,10000))</f>
        <v/>
      </c>
      <c r="Q410" s="14" t="str">
        <f aca="false">IF(OR(C410="",H410="",J410=""),"",ROUND((J410-H410)*P410*IF(D410="Short",-1,1),1))</f>
        <v/>
      </c>
      <c r="R410" s="14" t="str">
        <f aca="false">IF(OR(C410="",H410="",I410=""),"",ROUND(ABS(H410-I410)*P410,1))</f>
        <v/>
      </c>
      <c r="S410" s="15" t="str">
        <f aca="false">IF(OR(R410="",G410="",K410=""),"",R410*K410*G410)</f>
        <v/>
      </c>
      <c r="T410" s="15" t="str">
        <f aca="false">IF(OR(Q410="",G410="",K410=""),"",Q410*K410*G410)</f>
        <v/>
      </c>
      <c r="U410" s="15" t="str">
        <f aca="false">IF(T410="","",T410+N(L410)-N(M410))</f>
        <v/>
      </c>
      <c r="V410" s="16" t="str">
        <f aca="false">IF(OR(U410="",N(S410)=0),"",U410/S410)</f>
        <v/>
      </c>
      <c r="W410" s="13" t="str">
        <f aca="false">IF(U410="","",COUNT($U$7:U410))</f>
        <v/>
      </c>
      <c r="X410" s="17" t="str">
        <f aca="false">IF(U410="","",DATE(YEAR(IF(B410="",A410,B410)),MONTH(IF(B410="",A410,B410)),1))</f>
        <v/>
      </c>
      <c r="Y410" s="15" t="str">
        <f aca="false">IF(U410="","",N($C$3)+SUM($U$7:U410))</f>
        <v/>
      </c>
      <c r="Z410" s="15" t="str">
        <f aca="false">IF(Y410="","",Y410-MAX(N($C$3),MAX($Y$7:Y410)))</f>
        <v/>
      </c>
      <c r="AA410" s="13" t="str">
        <f aca="false">IF(U410="","",IF(U410&gt;0,"Win",IF(U410&lt;0,"Loss","Scratch")))</f>
        <v/>
      </c>
      <c r="AB410" s="18" t="e">
        <f aca="false">IF(W410="",NA(),W410)</f>
        <v>#N/A</v>
      </c>
      <c r="AC410" s="19" t="e">
        <f aca="false">IF(W410="",NA(),Y410)</f>
        <v>#N/A</v>
      </c>
    </row>
    <row r="411" customFormat="false" ht="15" hidden="false" customHeight="false" outlineLevel="0" collapsed="false">
      <c r="A411" s="10"/>
      <c r="B411" s="10"/>
      <c r="C411" s="24"/>
      <c r="D411" s="24"/>
      <c r="E411" s="24"/>
      <c r="F411" s="24"/>
      <c r="G411" s="11"/>
      <c r="H411" s="12"/>
      <c r="I411" s="12"/>
      <c r="J411" s="12"/>
      <c r="K411" s="5"/>
      <c r="L411" s="5"/>
      <c r="M411" s="5"/>
      <c r="N411" s="24"/>
      <c r="O411" s="7"/>
      <c r="P411" s="13" t="str">
        <f aca="false">IF(C411="","",IF(ISNUMBER(SEARCH("JPY",C411)),100,10000))</f>
        <v/>
      </c>
      <c r="Q411" s="14" t="str">
        <f aca="false">IF(OR(C411="",H411="",J411=""),"",ROUND((J411-H411)*P411*IF(D411="Short",-1,1),1))</f>
        <v/>
      </c>
      <c r="R411" s="14" t="str">
        <f aca="false">IF(OR(C411="",H411="",I411=""),"",ROUND(ABS(H411-I411)*P411,1))</f>
        <v/>
      </c>
      <c r="S411" s="15" t="str">
        <f aca="false">IF(OR(R411="",G411="",K411=""),"",R411*K411*G411)</f>
        <v/>
      </c>
      <c r="T411" s="15" t="str">
        <f aca="false">IF(OR(Q411="",G411="",K411=""),"",Q411*K411*G411)</f>
        <v/>
      </c>
      <c r="U411" s="15" t="str">
        <f aca="false">IF(T411="","",T411+N(L411)-N(M411))</f>
        <v/>
      </c>
      <c r="V411" s="16" t="str">
        <f aca="false">IF(OR(U411="",N(S411)=0),"",U411/S411)</f>
        <v/>
      </c>
      <c r="W411" s="13" t="str">
        <f aca="false">IF(U411="","",COUNT($U$7:U411))</f>
        <v/>
      </c>
      <c r="X411" s="17" t="str">
        <f aca="false">IF(U411="","",DATE(YEAR(IF(B411="",A411,B411)),MONTH(IF(B411="",A411,B411)),1))</f>
        <v/>
      </c>
      <c r="Y411" s="15" t="str">
        <f aca="false">IF(U411="","",N($C$3)+SUM($U$7:U411))</f>
        <v/>
      </c>
      <c r="Z411" s="15" t="str">
        <f aca="false">IF(Y411="","",Y411-MAX(N($C$3),MAX($Y$7:Y411)))</f>
        <v/>
      </c>
      <c r="AA411" s="13" t="str">
        <f aca="false">IF(U411="","",IF(U411&gt;0,"Win",IF(U411&lt;0,"Loss","Scratch")))</f>
        <v/>
      </c>
      <c r="AB411" s="18" t="e">
        <f aca="false">IF(W411="",NA(),W411)</f>
        <v>#N/A</v>
      </c>
      <c r="AC411" s="19" t="e">
        <f aca="false">IF(W411="",NA(),Y411)</f>
        <v>#N/A</v>
      </c>
    </row>
    <row r="412" customFormat="false" ht="15" hidden="false" customHeight="false" outlineLevel="0" collapsed="false">
      <c r="A412" s="10"/>
      <c r="B412" s="10"/>
      <c r="C412" s="24"/>
      <c r="D412" s="24"/>
      <c r="E412" s="24"/>
      <c r="F412" s="24"/>
      <c r="G412" s="11"/>
      <c r="H412" s="12"/>
      <c r="I412" s="12"/>
      <c r="J412" s="12"/>
      <c r="K412" s="5"/>
      <c r="L412" s="5"/>
      <c r="M412" s="5"/>
      <c r="N412" s="24"/>
      <c r="O412" s="7"/>
      <c r="P412" s="13" t="str">
        <f aca="false">IF(C412="","",IF(ISNUMBER(SEARCH("JPY",C412)),100,10000))</f>
        <v/>
      </c>
      <c r="Q412" s="14" t="str">
        <f aca="false">IF(OR(C412="",H412="",J412=""),"",ROUND((J412-H412)*P412*IF(D412="Short",-1,1),1))</f>
        <v/>
      </c>
      <c r="R412" s="14" t="str">
        <f aca="false">IF(OR(C412="",H412="",I412=""),"",ROUND(ABS(H412-I412)*P412,1))</f>
        <v/>
      </c>
      <c r="S412" s="15" t="str">
        <f aca="false">IF(OR(R412="",G412="",K412=""),"",R412*K412*G412)</f>
        <v/>
      </c>
      <c r="T412" s="15" t="str">
        <f aca="false">IF(OR(Q412="",G412="",K412=""),"",Q412*K412*G412)</f>
        <v/>
      </c>
      <c r="U412" s="15" t="str">
        <f aca="false">IF(T412="","",T412+N(L412)-N(M412))</f>
        <v/>
      </c>
      <c r="V412" s="16" t="str">
        <f aca="false">IF(OR(U412="",N(S412)=0),"",U412/S412)</f>
        <v/>
      </c>
      <c r="W412" s="13" t="str">
        <f aca="false">IF(U412="","",COUNT($U$7:U412))</f>
        <v/>
      </c>
      <c r="X412" s="17" t="str">
        <f aca="false">IF(U412="","",DATE(YEAR(IF(B412="",A412,B412)),MONTH(IF(B412="",A412,B412)),1))</f>
        <v/>
      </c>
      <c r="Y412" s="15" t="str">
        <f aca="false">IF(U412="","",N($C$3)+SUM($U$7:U412))</f>
        <v/>
      </c>
      <c r="Z412" s="15" t="str">
        <f aca="false">IF(Y412="","",Y412-MAX(N($C$3),MAX($Y$7:Y412)))</f>
        <v/>
      </c>
      <c r="AA412" s="13" t="str">
        <f aca="false">IF(U412="","",IF(U412&gt;0,"Win",IF(U412&lt;0,"Loss","Scratch")))</f>
        <v/>
      </c>
      <c r="AB412" s="18" t="e">
        <f aca="false">IF(W412="",NA(),W412)</f>
        <v>#N/A</v>
      </c>
      <c r="AC412" s="19" t="e">
        <f aca="false">IF(W412="",NA(),Y412)</f>
        <v>#N/A</v>
      </c>
    </row>
    <row r="413" customFormat="false" ht="15" hidden="false" customHeight="false" outlineLevel="0" collapsed="false">
      <c r="A413" s="10"/>
      <c r="B413" s="10"/>
      <c r="C413" s="24"/>
      <c r="D413" s="24"/>
      <c r="E413" s="24"/>
      <c r="F413" s="24"/>
      <c r="G413" s="11"/>
      <c r="H413" s="12"/>
      <c r="I413" s="12"/>
      <c r="J413" s="12"/>
      <c r="K413" s="5"/>
      <c r="L413" s="5"/>
      <c r="M413" s="5"/>
      <c r="N413" s="24"/>
      <c r="O413" s="7"/>
      <c r="P413" s="13" t="str">
        <f aca="false">IF(C413="","",IF(ISNUMBER(SEARCH("JPY",C413)),100,10000))</f>
        <v/>
      </c>
      <c r="Q413" s="14" t="str">
        <f aca="false">IF(OR(C413="",H413="",J413=""),"",ROUND((J413-H413)*P413*IF(D413="Short",-1,1),1))</f>
        <v/>
      </c>
      <c r="R413" s="14" t="str">
        <f aca="false">IF(OR(C413="",H413="",I413=""),"",ROUND(ABS(H413-I413)*P413,1))</f>
        <v/>
      </c>
      <c r="S413" s="15" t="str">
        <f aca="false">IF(OR(R413="",G413="",K413=""),"",R413*K413*G413)</f>
        <v/>
      </c>
      <c r="T413" s="15" t="str">
        <f aca="false">IF(OR(Q413="",G413="",K413=""),"",Q413*K413*G413)</f>
        <v/>
      </c>
      <c r="U413" s="15" t="str">
        <f aca="false">IF(T413="","",T413+N(L413)-N(M413))</f>
        <v/>
      </c>
      <c r="V413" s="16" t="str">
        <f aca="false">IF(OR(U413="",N(S413)=0),"",U413/S413)</f>
        <v/>
      </c>
      <c r="W413" s="13" t="str">
        <f aca="false">IF(U413="","",COUNT($U$7:U413))</f>
        <v/>
      </c>
      <c r="X413" s="17" t="str">
        <f aca="false">IF(U413="","",DATE(YEAR(IF(B413="",A413,B413)),MONTH(IF(B413="",A413,B413)),1))</f>
        <v/>
      </c>
      <c r="Y413" s="15" t="str">
        <f aca="false">IF(U413="","",N($C$3)+SUM($U$7:U413))</f>
        <v/>
      </c>
      <c r="Z413" s="15" t="str">
        <f aca="false">IF(Y413="","",Y413-MAX(N($C$3),MAX($Y$7:Y413)))</f>
        <v/>
      </c>
      <c r="AA413" s="13" t="str">
        <f aca="false">IF(U413="","",IF(U413&gt;0,"Win",IF(U413&lt;0,"Loss","Scratch")))</f>
        <v/>
      </c>
      <c r="AB413" s="18" t="e">
        <f aca="false">IF(W413="",NA(),W413)</f>
        <v>#N/A</v>
      </c>
      <c r="AC413" s="19" t="e">
        <f aca="false">IF(W413="",NA(),Y413)</f>
        <v>#N/A</v>
      </c>
    </row>
    <row r="414" customFormat="false" ht="15" hidden="false" customHeight="false" outlineLevel="0" collapsed="false">
      <c r="A414" s="10"/>
      <c r="B414" s="10"/>
      <c r="C414" s="24"/>
      <c r="D414" s="24"/>
      <c r="E414" s="24"/>
      <c r="F414" s="24"/>
      <c r="G414" s="11"/>
      <c r="H414" s="12"/>
      <c r="I414" s="12"/>
      <c r="J414" s="12"/>
      <c r="K414" s="5"/>
      <c r="L414" s="5"/>
      <c r="M414" s="5"/>
      <c r="N414" s="24"/>
      <c r="O414" s="7"/>
      <c r="P414" s="13" t="str">
        <f aca="false">IF(C414="","",IF(ISNUMBER(SEARCH("JPY",C414)),100,10000))</f>
        <v/>
      </c>
      <c r="Q414" s="14" t="str">
        <f aca="false">IF(OR(C414="",H414="",J414=""),"",ROUND((J414-H414)*P414*IF(D414="Short",-1,1),1))</f>
        <v/>
      </c>
      <c r="R414" s="14" t="str">
        <f aca="false">IF(OR(C414="",H414="",I414=""),"",ROUND(ABS(H414-I414)*P414,1))</f>
        <v/>
      </c>
      <c r="S414" s="15" t="str">
        <f aca="false">IF(OR(R414="",G414="",K414=""),"",R414*K414*G414)</f>
        <v/>
      </c>
      <c r="T414" s="15" t="str">
        <f aca="false">IF(OR(Q414="",G414="",K414=""),"",Q414*K414*G414)</f>
        <v/>
      </c>
      <c r="U414" s="15" t="str">
        <f aca="false">IF(T414="","",T414+N(L414)-N(M414))</f>
        <v/>
      </c>
      <c r="V414" s="16" t="str">
        <f aca="false">IF(OR(U414="",N(S414)=0),"",U414/S414)</f>
        <v/>
      </c>
      <c r="W414" s="13" t="str">
        <f aca="false">IF(U414="","",COUNT($U$7:U414))</f>
        <v/>
      </c>
      <c r="X414" s="17" t="str">
        <f aca="false">IF(U414="","",DATE(YEAR(IF(B414="",A414,B414)),MONTH(IF(B414="",A414,B414)),1))</f>
        <v/>
      </c>
      <c r="Y414" s="15" t="str">
        <f aca="false">IF(U414="","",N($C$3)+SUM($U$7:U414))</f>
        <v/>
      </c>
      <c r="Z414" s="15" t="str">
        <f aca="false">IF(Y414="","",Y414-MAX(N($C$3),MAX($Y$7:Y414)))</f>
        <v/>
      </c>
      <c r="AA414" s="13" t="str">
        <f aca="false">IF(U414="","",IF(U414&gt;0,"Win",IF(U414&lt;0,"Loss","Scratch")))</f>
        <v/>
      </c>
      <c r="AB414" s="18" t="e">
        <f aca="false">IF(W414="",NA(),W414)</f>
        <v>#N/A</v>
      </c>
      <c r="AC414" s="19" t="e">
        <f aca="false">IF(W414="",NA(),Y414)</f>
        <v>#N/A</v>
      </c>
    </row>
    <row r="415" customFormat="false" ht="15" hidden="false" customHeight="false" outlineLevel="0" collapsed="false">
      <c r="A415" s="10"/>
      <c r="B415" s="10"/>
      <c r="C415" s="24"/>
      <c r="D415" s="24"/>
      <c r="E415" s="24"/>
      <c r="F415" s="24"/>
      <c r="G415" s="11"/>
      <c r="H415" s="12"/>
      <c r="I415" s="12"/>
      <c r="J415" s="12"/>
      <c r="K415" s="5"/>
      <c r="L415" s="5"/>
      <c r="M415" s="5"/>
      <c r="N415" s="24"/>
      <c r="O415" s="7"/>
      <c r="P415" s="13" t="str">
        <f aca="false">IF(C415="","",IF(ISNUMBER(SEARCH("JPY",C415)),100,10000))</f>
        <v/>
      </c>
      <c r="Q415" s="14" t="str">
        <f aca="false">IF(OR(C415="",H415="",J415=""),"",ROUND((J415-H415)*P415*IF(D415="Short",-1,1),1))</f>
        <v/>
      </c>
      <c r="R415" s="14" t="str">
        <f aca="false">IF(OR(C415="",H415="",I415=""),"",ROUND(ABS(H415-I415)*P415,1))</f>
        <v/>
      </c>
      <c r="S415" s="15" t="str">
        <f aca="false">IF(OR(R415="",G415="",K415=""),"",R415*K415*G415)</f>
        <v/>
      </c>
      <c r="T415" s="15" t="str">
        <f aca="false">IF(OR(Q415="",G415="",K415=""),"",Q415*K415*G415)</f>
        <v/>
      </c>
      <c r="U415" s="15" t="str">
        <f aca="false">IF(T415="","",T415+N(L415)-N(M415))</f>
        <v/>
      </c>
      <c r="V415" s="16" t="str">
        <f aca="false">IF(OR(U415="",N(S415)=0),"",U415/S415)</f>
        <v/>
      </c>
      <c r="W415" s="13" t="str">
        <f aca="false">IF(U415="","",COUNT($U$7:U415))</f>
        <v/>
      </c>
      <c r="X415" s="17" t="str">
        <f aca="false">IF(U415="","",DATE(YEAR(IF(B415="",A415,B415)),MONTH(IF(B415="",A415,B415)),1))</f>
        <v/>
      </c>
      <c r="Y415" s="15" t="str">
        <f aca="false">IF(U415="","",N($C$3)+SUM($U$7:U415))</f>
        <v/>
      </c>
      <c r="Z415" s="15" t="str">
        <f aca="false">IF(Y415="","",Y415-MAX(N($C$3),MAX($Y$7:Y415)))</f>
        <v/>
      </c>
      <c r="AA415" s="13" t="str">
        <f aca="false">IF(U415="","",IF(U415&gt;0,"Win",IF(U415&lt;0,"Loss","Scratch")))</f>
        <v/>
      </c>
      <c r="AB415" s="18" t="e">
        <f aca="false">IF(W415="",NA(),W415)</f>
        <v>#N/A</v>
      </c>
      <c r="AC415" s="19" t="e">
        <f aca="false">IF(W415="",NA(),Y415)</f>
        <v>#N/A</v>
      </c>
    </row>
    <row r="416" customFormat="false" ht="15" hidden="false" customHeight="false" outlineLevel="0" collapsed="false">
      <c r="A416" s="10"/>
      <c r="B416" s="10"/>
      <c r="C416" s="24"/>
      <c r="D416" s="24"/>
      <c r="E416" s="24"/>
      <c r="F416" s="24"/>
      <c r="G416" s="11"/>
      <c r="H416" s="12"/>
      <c r="I416" s="12"/>
      <c r="J416" s="12"/>
      <c r="K416" s="5"/>
      <c r="L416" s="5"/>
      <c r="M416" s="5"/>
      <c r="N416" s="24"/>
      <c r="O416" s="7"/>
      <c r="P416" s="13" t="str">
        <f aca="false">IF(C416="","",IF(ISNUMBER(SEARCH("JPY",C416)),100,10000))</f>
        <v/>
      </c>
      <c r="Q416" s="14" t="str">
        <f aca="false">IF(OR(C416="",H416="",J416=""),"",ROUND((J416-H416)*P416*IF(D416="Short",-1,1),1))</f>
        <v/>
      </c>
      <c r="R416" s="14" t="str">
        <f aca="false">IF(OR(C416="",H416="",I416=""),"",ROUND(ABS(H416-I416)*P416,1))</f>
        <v/>
      </c>
      <c r="S416" s="15" t="str">
        <f aca="false">IF(OR(R416="",G416="",K416=""),"",R416*K416*G416)</f>
        <v/>
      </c>
      <c r="T416" s="15" t="str">
        <f aca="false">IF(OR(Q416="",G416="",K416=""),"",Q416*K416*G416)</f>
        <v/>
      </c>
      <c r="U416" s="15" t="str">
        <f aca="false">IF(T416="","",T416+N(L416)-N(M416))</f>
        <v/>
      </c>
      <c r="V416" s="16" t="str">
        <f aca="false">IF(OR(U416="",N(S416)=0),"",U416/S416)</f>
        <v/>
      </c>
      <c r="W416" s="13" t="str">
        <f aca="false">IF(U416="","",COUNT($U$7:U416))</f>
        <v/>
      </c>
      <c r="X416" s="17" t="str">
        <f aca="false">IF(U416="","",DATE(YEAR(IF(B416="",A416,B416)),MONTH(IF(B416="",A416,B416)),1))</f>
        <v/>
      </c>
      <c r="Y416" s="15" t="str">
        <f aca="false">IF(U416="","",N($C$3)+SUM($U$7:U416))</f>
        <v/>
      </c>
      <c r="Z416" s="15" t="str">
        <f aca="false">IF(Y416="","",Y416-MAX(N($C$3),MAX($Y$7:Y416)))</f>
        <v/>
      </c>
      <c r="AA416" s="13" t="str">
        <f aca="false">IF(U416="","",IF(U416&gt;0,"Win",IF(U416&lt;0,"Loss","Scratch")))</f>
        <v/>
      </c>
      <c r="AB416" s="18" t="e">
        <f aca="false">IF(W416="",NA(),W416)</f>
        <v>#N/A</v>
      </c>
      <c r="AC416" s="19" t="e">
        <f aca="false">IF(W416="",NA(),Y416)</f>
        <v>#N/A</v>
      </c>
    </row>
    <row r="417" customFormat="false" ht="15" hidden="false" customHeight="false" outlineLevel="0" collapsed="false">
      <c r="A417" s="10"/>
      <c r="B417" s="10"/>
      <c r="C417" s="24"/>
      <c r="D417" s="24"/>
      <c r="E417" s="24"/>
      <c r="F417" s="24"/>
      <c r="G417" s="11"/>
      <c r="H417" s="12"/>
      <c r="I417" s="12"/>
      <c r="J417" s="12"/>
      <c r="K417" s="5"/>
      <c r="L417" s="5"/>
      <c r="M417" s="5"/>
      <c r="N417" s="24"/>
      <c r="O417" s="7"/>
      <c r="P417" s="13" t="str">
        <f aca="false">IF(C417="","",IF(ISNUMBER(SEARCH("JPY",C417)),100,10000))</f>
        <v/>
      </c>
      <c r="Q417" s="14" t="str">
        <f aca="false">IF(OR(C417="",H417="",J417=""),"",ROUND((J417-H417)*P417*IF(D417="Short",-1,1),1))</f>
        <v/>
      </c>
      <c r="R417" s="14" t="str">
        <f aca="false">IF(OR(C417="",H417="",I417=""),"",ROUND(ABS(H417-I417)*P417,1))</f>
        <v/>
      </c>
      <c r="S417" s="15" t="str">
        <f aca="false">IF(OR(R417="",G417="",K417=""),"",R417*K417*G417)</f>
        <v/>
      </c>
      <c r="T417" s="15" t="str">
        <f aca="false">IF(OR(Q417="",G417="",K417=""),"",Q417*K417*G417)</f>
        <v/>
      </c>
      <c r="U417" s="15" t="str">
        <f aca="false">IF(T417="","",T417+N(L417)-N(M417))</f>
        <v/>
      </c>
      <c r="V417" s="16" t="str">
        <f aca="false">IF(OR(U417="",N(S417)=0),"",U417/S417)</f>
        <v/>
      </c>
      <c r="W417" s="13" t="str">
        <f aca="false">IF(U417="","",COUNT($U$7:U417))</f>
        <v/>
      </c>
      <c r="X417" s="17" t="str">
        <f aca="false">IF(U417="","",DATE(YEAR(IF(B417="",A417,B417)),MONTH(IF(B417="",A417,B417)),1))</f>
        <v/>
      </c>
      <c r="Y417" s="15" t="str">
        <f aca="false">IF(U417="","",N($C$3)+SUM($U$7:U417))</f>
        <v/>
      </c>
      <c r="Z417" s="15" t="str">
        <f aca="false">IF(Y417="","",Y417-MAX(N($C$3),MAX($Y$7:Y417)))</f>
        <v/>
      </c>
      <c r="AA417" s="13" t="str">
        <f aca="false">IF(U417="","",IF(U417&gt;0,"Win",IF(U417&lt;0,"Loss","Scratch")))</f>
        <v/>
      </c>
      <c r="AB417" s="18" t="e">
        <f aca="false">IF(W417="",NA(),W417)</f>
        <v>#N/A</v>
      </c>
      <c r="AC417" s="19" t="e">
        <f aca="false">IF(W417="",NA(),Y417)</f>
        <v>#N/A</v>
      </c>
    </row>
    <row r="418" customFormat="false" ht="15" hidden="false" customHeight="false" outlineLevel="0" collapsed="false">
      <c r="A418" s="10"/>
      <c r="B418" s="10"/>
      <c r="C418" s="24"/>
      <c r="D418" s="24"/>
      <c r="E418" s="24"/>
      <c r="F418" s="24"/>
      <c r="G418" s="11"/>
      <c r="H418" s="12"/>
      <c r="I418" s="12"/>
      <c r="J418" s="12"/>
      <c r="K418" s="5"/>
      <c r="L418" s="5"/>
      <c r="M418" s="5"/>
      <c r="N418" s="24"/>
      <c r="O418" s="7"/>
      <c r="P418" s="13" t="str">
        <f aca="false">IF(C418="","",IF(ISNUMBER(SEARCH("JPY",C418)),100,10000))</f>
        <v/>
      </c>
      <c r="Q418" s="14" t="str">
        <f aca="false">IF(OR(C418="",H418="",J418=""),"",ROUND((J418-H418)*P418*IF(D418="Short",-1,1),1))</f>
        <v/>
      </c>
      <c r="R418" s="14" t="str">
        <f aca="false">IF(OR(C418="",H418="",I418=""),"",ROUND(ABS(H418-I418)*P418,1))</f>
        <v/>
      </c>
      <c r="S418" s="15" t="str">
        <f aca="false">IF(OR(R418="",G418="",K418=""),"",R418*K418*G418)</f>
        <v/>
      </c>
      <c r="T418" s="15" t="str">
        <f aca="false">IF(OR(Q418="",G418="",K418=""),"",Q418*K418*G418)</f>
        <v/>
      </c>
      <c r="U418" s="15" t="str">
        <f aca="false">IF(T418="","",T418+N(L418)-N(M418))</f>
        <v/>
      </c>
      <c r="V418" s="16" t="str">
        <f aca="false">IF(OR(U418="",N(S418)=0),"",U418/S418)</f>
        <v/>
      </c>
      <c r="W418" s="13" t="str">
        <f aca="false">IF(U418="","",COUNT($U$7:U418))</f>
        <v/>
      </c>
      <c r="X418" s="17" t="str">
        <f aca="false">IF(U418="","",DATE(YEAR(IF(B418="",A418,B418)),MONTH(IF(B418="",A418,B418)),1))</f>
        <v/>
      </c>
      <c r="Y418" s="15" t="str">
        <f aca="false">IF(U418="","",N($C$3)+SUM($U$7:U418))</f>
        <v/>
      </c>
      <c r="Z418" s="15" t="str">
        <f aca="false">IF(Y418="","",Y418-MAX(N($C$3),MAX($Y$7:Y418)))</f>
        <v/>
      </c>
      <c r="AA418" s="13" t="str">
        <f aca="false">IF(U418="","",IF(U418&gt;0,"Win",IF(U418&lt;0,"Loss","Scratch")))</f>
        <v/>
      </c>
      <c r="AB418" s="18" t="e">
        <f aca="false">IF(W418="",NA(),W418)</f>
        <v>#N/A</v>
      </c>
      <c r="AC418" s="19" t="e">
        <f aca="false">IF(W418="",NA(),Y418)</f>
        <v>#N/A</v>
      </c>
    </row>
    <row r="419" customFormat="false" ht="15" hidden="false" customHeight="false" outlineLevel="0" collapsed="false">
      <c r="A419" s="10"/>
      <c r="B419" s="10"/>
      <c r="C419" s="24"/>
      <c r="D419" s="24"/>
      <c r="E419" s="24"/>
      <c r="F419" s="24"/>
      <c r="G419" s="11"/>
      <c r="H419" s="12"/>
      <c r="I419" s="12"/>
      <c r="J419" s="12"/>
      <c r="K419" s="5"/>
      <c r="L419" s="5"/>
      <c r="M419" s="5"/>
      <c r="N419" s="24"/>
      <c r="O419" s="7"/>
      <c r="P419" s="13" t="str">
        <f aca="false">IF(C419="","",IF(ISNUMBER(SEARCH("JPY",C419)),100,10000))</f>
        <v/>
      </c>
      <c r="Q419" s="14" t="str">
        <f aca="false">IF(OR(C419="",H419="",J419=""),"",ROUND((J419-H419)*P419*IF(D419="Short",-1,1),1))</f>
        <v/>
      </c>
      <c r="R419" s="14" t="str">
        <f aca="false">IF(OR(C419="",H419="",I419=""),"",ROUND(ABS(H419-I419)*P419,1))</f>
        <v/>
      </c>
      <c r="S419" s="15" t="str">
        <f aca="false">IF(OR(R419="",G419="",K419=""),"",R419*K419*G419)</f>
        <v/>
      </c>
      <c r="T419" s="15" t="str">
        <f aca="false">IF(OR(Q419="",G419="",K419=""),"",Q419*K419*G419)</f>
        <v/>
      </c>
      <c r="U419" s="15" t="str">
        <f aca="false">IF(T419="","",T419+N(L419)-N(M419))</f>
        <v/>
      </c>
      <c r="V419" s="16" t="str">
        <f aca="false">IF(OR(U419="",N(S419)=0),"",U419/S419)</f>
        <v/>
      </c>
      <c r="W419" s="13" t="str">
        <f aca="false">IF(U419="","",COUNT($U$7:U419))</f>
        <v/>
      </c>
      <c r="X419" s="17" t="str">
        <f aca="false">IF(U419="","",DATE(YEAR(IF(B419="",A419,B419)),MONTH(IF(B419="",A419,B419)),1))</f>
        <v/>
      </c>
      <c r="Y419" s="15" t="str">
        <f aca="false">IF(U419="","",N($C$3)+SUM($U$7:U419))</f>
        <v/>
      </c>
      <c r="Z419" s="15" t="str">
        <f aca="false">IF(Y419="","",Y419-MAX(N($C$3),MAX($Y$7:Y419)))</f>
        <v/>
      </c>
      <c r="AA419" s="13" t="str">
        <f aca="false">IF(U419="","",IF(U419&gt;0,"Win",IF(U419&lt;0,"Loss","Scratch")))</f>
        <v/>
      </c>
      <c r="AB419" s="18" t="e">
        <f aca="false">IF(W419="",NA(),W419)</f>
        <v>#N/A</v>
      </c>
      <c r="AC419" s="19" t="e">
        <f aca="false">IF(W419="",NA(),Y419)</f>
        <v>#N/A</v>
      </c>
    </row>
    <row r="420" customFormat="false" ht="15" hidden="false" customHeight="false" outlineLevel="0" collapsed="false">
      <c r="A420" s="10"/>
      <c r="B420" s="10"/>
      <c r="C420" s="24"/>
      <c r="D420" s="24"/>
      <c r="E420" s="24"/>
      <c r="F420" s="24"/>
      <c r="G420" s="11"/>
      <c r="H420" s="12"/>
      <c r="I420" s="12"/>
      <c r="J420" s="12"/>
      <c r="K420" s="5"/>
      <c r="L420" s="5"/>
      <c r="M420" s="5"/>
      <c r="N420" s="24"/>
      <c r="O420" s="7"/>
      <c r="P420" s="13" t="str">
        <f aca="false">IF(C420="","",IF(ISNUMBER(SEARCH("JPY",C420)),100,10000))</f>
        <v/>
      </c>
      <c r="Q420" s="14" t="str">
        <f aca="false">IF(OR(C420="",H420="",J420=""),"",ROUND((J420-H420)*P420*IF(D420="Short",-1,1),1))</f>
        <v/>
      </c>
      <c r="R420" s="14" t="str">
        <f aca="false">IF(OR(C420="",H420="",I420=""),"",ROUND(ABS(H420-I420)*P420,1))</f>
        <v/>
      </c>
      <c r="S420" s="15" t="str">
        <f aca="false">IF(OR(R420="",G420="",K420=""),"",R420*K420*G420)</f>
        <v/>
      </c>
      <c r="T420" s="15" t="str">
        <f aca="false">IF(OR(Q420="",G420="",K420=""),"",Q420*K420*G420)</f>
        <v/>
      </c>
      <c r="U420" s="15" t="str">
        <f aca="false">IF(T420="","",T420+N(L420)-N(M420))</f>
        <v/>
      </c>
      <c r="V420" s="16" t="str">
        <f aca="false">IF(OR(U420="",N(S420)=0),"",U420/S420)</f>
        <v/>
      </c>
      <c r="W420" s="13" t="str">
        <f aca="false">IF(U420="","",COUNT($U$7:U420))</f>
        <v/>
      </c>
      <c r="X420" s="17" t="str">
        <f aca="false">IF(U420="","",DATE(YEAR(IF(B420="",A420,B420)),MONTH(IF(B420="",A420,B420)),1))</f>
        <v/>
      </c>
      <c r="Y420" s="15" t="str">
        <f aca="false">IF(U420="","",N($C$3)+SUM($U$7:U420))</f>
        <v/>
      </c>
      <c r="Z420" s="15" t="str">
        <f aca="false">IF(Y420="","",Y420-MAX(N($C$3),MAX($Y$7:Y420)))</f>
        <v/>
      </c>
      <c r="AA420" s="13" t="str">
        <f aca="false">IF(U420="","",IF(U420&gt;0,"Win",IF(U420&lt;0,"Loss","Scratch")))</f>
        <v/>
      </c>
      <c r="AB420" s="18" t="e">
        <f aca="false">IF(W420="",NA(),W420)</f>
        <v>#N/A</v>
      </c>
      <c r="AC420" s="19" t="e">
        <f aca="false">IF(W420="",NA(),Y420)</f>
        <v>#N/A</v>
      </c>
    </row>
    <row r="421" customFormat="false" ht="15" hidden="false" customHeight="false" outlineLevel="0" collapsed="false">
      <c r="A421" s="10"/>
      <c r="B421" s="10"/>
      <c r="C421" s="24"/>
      <c r="D421" s="24"/>
      <c r="E421" s="24"/>
      <c r="F421" s="24"/>
      <c r="G421" s="11"/>
      <c r="H421" s="12"/>
      <c r="I421" s="12"/>
      <c r="J421" s="12"/>
      <c r="K421" s="5"/>
      <c r="L421" s="5"/>
      <c r="M421" s="5"/>
      <c r="N421" s="24"/>
      <c r="O421" s="7"/>
      <c r="P421" s="13" t="str">
        <f aca="false">IF(C421="","",IF(ISNUMBER(SEARCH("JPY",C421)),100,10000))</f>
        <v/>
      </c>
      <c r="Q421" s="14" t="str">
        <f aca="false">IF(OR(C421="",H421="",J421=""),"",ROUND((J421-H421)*P421*IF(D421="Short",-1,1),1))</f>
        <v/>
      </c>
      <c r="R421" s="14" t="str">
        <f aca="false">IF(OR(C421="",H421="",I421=""),"",ROUND(ABS(H421-I421)*P421,1))</f>
        <v/>
      </c>
      <c r="S421" s="15" t="str">
        <f aca="false">IF(OR(R421="",G421="",K421=""),"",R421*K421*G421)</f>
        <v/>
      </c>
      <c r="T421" s="15" t="str">
        <f aca="false">IF(OR(Q421="",G421="",K421=""),"",Q421*K421*G421)</f>
        <v/>
      </c>
      <c r="U421" s="15" t="str">
        <f aca="false">IF(T421="","",T421+N(L421)-N(M421))</f>
        <v/>
      </c>
      <c r="V421" s="16" t="str">
        <f aca="false">IF(OR(U421="",N(S421)=0),"",U421/S421)</f>
        <v/>
      </c>
      <c r="W421" s="13" t="str">
        <f aca="false">IF(U421="","",COUNT($U$7:U421))</f>
        <v/>
      </c>
      <c r="X421" s="17" t="str">
        <f aca="false">IF(U421="","",DATE(YEAR(IF(B421="",A421,B421)),MONTH(IF(B421="",A421,B421)),1))</f>
        <v/>
      </c>
      <c r="Y421" s="15" t="str">
        <f aca="false">IF(U421="","",N($C$3)+SUM($U$7:U421))</f>
        <v/>
      </c>
      <c r="Z421" s="15" t="str">
        <f aca="false">IF(Y421="","",Y421-MAX(N($C$3),MAX($Y$7:Y421)))</f>
        <v/>
      </c>
      <c r="AA421" s="13" t="str">
        <f aca="false">IF(U421="","",IF(U421&gt;0,"Win",IF(U421&lt;0,"Loss","Scratch")))</f>
        <v/>
      </c>
      <c r="AB421" s="18" t="e">
        <f aca="false">IF(W421="",NA(),W421)</f>
        <v>#N/A</v>
      </c>
      <c r="AC421" s="19" t="e">
        <f aca="false">IF(W421="",NA(),Y421)</f>
        <v>#N/A</v>
      </c>
    </row>
    <row r="422" customFormat="false" ht="15" hidden="false" customHeight="false" outlineLevel="0" collapsed="false">
      <c r="A422" s="10"/>
      <c r="B422" s="10"/>
      <c r="C422" s="24"/>
      <c r="D422" s="24"/>
      <c r="E422" s="24"/>
      <c r="F422" s="24"/>
      <c r="G422" s="11"/>
      <c r="H422" s="12"/>
      <c r="I422" s="12"/>
      <c r="J422" s="12"/>
      <c r="K422" s="5"/>
      <c r="L422" s="5"/>
      <c r="M422" s="5"/>
      <c r="N422" s="24"/>
      <c r="O422" s="7"/>
      <c r="P422" s="13" t="str">
        <f aca="false">IF(C422="","",IF(ISNUMBER(SEARCH("JPY",C422)),100,10000))</f>
        <v/>
      </c>
      <c r="Q422" s="14" t="str">
        <f aca="false">IF(OR(C422="",H422="",J422=""),"",ROUND((J422-H422)*P422*IF(D422="Short",-1,1),1))</f>
        <v/>
      </c>
      <c r="R422" s="14" t="str">
        <f aca="false">IF(OR(C422="",H422="",I422=""),"",ROUND(ABS(H422-I422)*P422,1))</f>
        <v/>
      </c>
      <c r="S422" s="15" t="str">
        <f aca="false">IF(OR(R422="",G422="",K422=""),"",R422*K422*G422)</f>
        <v/>
      </c>
      <c r="T422" s="15" t="str">
        <f aca="false">IF(OR(Q422="",G422="",K422=""),"",Q422*K422*G422)</f>
        <v/>
      </c>
      <c r="U422" s="15" t="str">
        <f aca="false">IF(T422="","",T422+N(L422)-N(M422))</f>
        <v/>
      </c>
      <c r="V422" s="16" t="str">
        <f aca="false">IF(OR(U422="",N(S422)=0),"",U422/S422)</f>
        <v/>
      </c>
      <c r="W422" s="13" t="str">
        <f aca="false">IF(U422="","",COUNT($U$7:U422))</f>
        <v/>
      </c>
      <c r="X422" s="17" t="str">
        <f aca="false">IF(U422="","",DATE(YEAR(IF(B422="",A422,B422)),MONTH(IF(B422="",A422,B422)),1))</f>
        <v/>
      </c>
      <c r="Y422" s="15" t="str">
        <f aca="false">IF(U422="","",N($C$3)+SUM($U$7:U422))</f>
        <v/>
      </c>
      <c r="Z422" s="15" t="str">
        <f aca="false">IF(Y422="","",Y422-MAX(N($C$3),MAX($Y$7:Y422)))</f>
        <v/>
      </c>
      <c r="AA422" s="13" t="str">
        <f aca="false">IF(U422="","",IF(U422&gt;0,"Win",IF(U422&lt;0,"Loss","Scratch")))</f>
        <v/>
      </c>
      <c r="AB422" s="18" t="e">
        <f aca="false">IF(W422="",NA(),W422)</f>
        <v>#N/A</v>
      </c>
      <c r="AC422" s="19" t="e">
        <f aca="false">IF(W422="",NA(),Y422)</f>
        <v>#N/A</v>
      </c>
    </row>
    <row r="423" customFormat="false" ht="15" hidden="false" customHeight="false" outlineLevel="0" collapsed="false">
      <c r="A423" s="10"/>
      <c r="B423" s="10"/>
      <c r="C423" s="24"/>
      <c r="D423" s="24"/>
      <c r="E423" s="24"/>
      <c r="F423" s="24"/>
      <c r="G423" s="11"/>
      <c r="H423" s="12"/>
      <c r="I423" s="12"/>
      <c r="J423" s="12"/>
      <c r="K423" s="5"/>
      <c r="L423" s="5"/>
      <c r="M423" s="5"/>
      <c r="N423" s="24"/>
      <c r="O423" s="7"/>
      <c r="P423" s="13" t="str">
        <f aca="false">IF(C423="","",IF(ISNUMBER(SEARCH("JPY",C423)),100,10000))</f>
        <v/>
      </c>
      <c r="Q423" s="14" t="str">
        <f aca="false">IF(OR(C423="",H423="",J423=""),"",ROUND((J423-H423)*P423*IF(D423="Short",-1,1),1))</f>
        <v/>
      </c>
      <c r="R423" s="14" t="str">
        <f aca="false">IF(OR(C423="",H423="",I423=""),"",ROUND(ABS(H423-I423)*P423,1))</f>
        <v/>
      </c>
      <c r="S423" s="15" t="str">
        <f aca="false">IF(OR(R423="",G423="",K423=""),"",R423*K423*G423)</f>
        <v/>
      </c>
      <c r="T423" s="15" t="str">
        <f aca="false">IF(OR(Q423="",G423="",K423=""),"",Q423*K423*G423)</f>
        <v/>
      </c>
      <c r="U423" s="15" t="str">
        <f aca="false">IF(T423="","",T423+N(L423)-N(M423))</f>
        <v/>
      </c>
      <c r="V423" s="16" t="str">
        <f aca="false">IF(OR(U423="",N(S423)=0),"",U423/S423)</f>
        <v/>
      </c>
      <c r="W423" s="13" t="str">
        <f aca="false">IF(U423="","",COUNT($U$7:U423))</f>
        <v/>
      </c>
      <c r="X423" s="17" t="str">
        <f aca="false">IF(U423="","",DATE(YEAR(IF(B423="",A423,B423)),MONTH(IF(B423="",A423,B423)),1))</f>
        <v/>
      </c>
      <c r="Y423" s="15" t="str">
        <f aca="false">IF(U423="","",N($C$3)+SUM($U$7:U423))</f>
        <v/>
      </c>
      <c r="Z423" s="15" t="str">
        <f aca="false">IF(Y423="","",Y423-MAX(N($C$3),MAX($Y$7:Y423)))</f>
        <v/>
      </c>
      <c r="AA423" s="13" t="str">
        <f aca="false">IF(U423="","",IF(U423&gt;0,"Win",IF(U423&lt;0,"Loss","Scratch")))</f>
        <v/>
      </c>
      <c r="AB423" s="18" t="e">
        <f aca="false">IF(W423="",NA(),W423)</f>
        <v>#N/A</v>
      </c>
      <c r="AC423" s="19" t="e">
        <f aca="false">IF(W423="",NA(),Y423)</f>
        <v>#N/A</v>
      </c>
    </row>
    <row r="424" customFormat="false" ht="15" hidden="false" customHeight="false" outlineLevel="0" collapsed="false">
      <c r="A424" s="10"/>
      <c r="B424" s="10"/>
      <c r="C424" s="24"/>
      <c r="D424" s="24"/>
      <c r="E424" s="24"/>
      <c r="F424" s="24"/>
      <c r="G424" s="11"/>
      <c r="H424" s="12"/>
      <c r="I424" s="12"/>
      <c r="J424" s="12"/>
      <c r="K424" s="5"/>
      <c r="L424" s="5"/>
      <c r="M424" s="5"/>
      <c r="N424" s="24"/>
      <c r="O424" s="7"/>
      <c r="P424" s="13" t="str">
        <f aca="false">IF(C424="","",IF(ISNUMBER(SEARCH("JPY",C424)),100,10000))</f>
        <v/>
      </c>
      <c r="Q424" s="14" t="str">
        <f aca="false">IF(OR(C424="",H424="",J424=""),"",ROUND((J424-H424)*P424*IF(D424="Short",-1,1),1))</f>
        <v/>
      </c>
      <c r="R424" s="14" t="str">
        <f aca="false">IF(OR(C424="",H424="",I424=""),"",ROUND(ABS(H424-I424)*P424,1))</f>
        <v/>
      </c>
      <c r="S424" s="15" t="str">
        <f aca="false">IF(OR(R424="",G424="",K424=""),"",R424*K424*G424)</f>
        <v/>
      </c>
      <c r="T424" s="15" t="str">
        <f aca="false">IF(OR(Q424="",G424="",K424=""),"",Q424*K424*G424)</f>
        <v/>
      </c>
      <c r="U424" s="15" t="str">
        <f aca="false">IF(T424="","",T424+N(L424)-N(M424))</f>
        <v/>
      </c>
      <c r="V424" s="16" t="str">
        <f aca="false">IF(OR(U424="",N(S424)=0),"",U424/S424)</f>
        <v/>
      </c>
      <c r="W424" s="13" t="str">
        <f aca="false">IF(U424="","",COUNT($U$7:U424))</f>
        <v/>
      </c>
      <c r="X424" s="17" t="str">
        <f aca="false">IF(U424="","",DATE(YEAR(IF(B424="",A424,B424)),MONTH(IF(B424="",A424,B424)),1))</f>
        <v/>
      </c>
      <c r="Y424" s="15" t="str">
        <f aca="false">IF(U424="","",N($C$3)+SUM($U$7:U424))</f>
        <v/>
      </c>
      <c r="Z424" s="15" t="str">
        <f aca="false">IF(Y424="","",Y424-MAX(N($C$3),MAX($Y$7:Y424)))</f>
        <v/>
      </c>
      <c r="AA424" s="13" t="str">
        <f aca="false">IF(U424="","",IF(U424&gt;0,"Win",IF(U424&lt;0,"Loss","Scratch")))</f>
        <v/>
      </c>
      <c r="AB424" s="18" t="e">
        <f aca="false">IF(W424="",NA(),W424)</f>
        <v>#N/A</v>
      </c>
      <c r="AC424" s="19" t="e">
        <f aca="false">IF(W424="",NA(),Y424)</f>
        <v>#N/A</v>
      </c>
    </row>
    <row r="425" customFormat="false" ht="15" hidden="false" customHeight="false" outlineLevel="0" collapsed="false">
      <c r="A425" s="10"/>
      <c r="B425" s="10"/>
      <c r="C425" s="24"/>
      <c r="D425" s="24"/>
      <c r="E425" s="24"/>
      <c r="F425" s="24"/>
      <c r="G425" s="11"/>
      <c r="H425" s="12"/>
      <c r="I425" s="12"/>
      <c r="J425" s="12"/>
      <c r="K425" s="5"/>
      <c r="L425" s="5"/>
      <c r="M425" s="5"/>
      <c r="N425" s="24"/>
      <c r="O425" s="7"/>
      <c r="P425" s="13" t="str">
        <f aca="false">IF(C425="","",IF(ISNUMBER(SEARCH("JPY",C425)),100,10000))</f>
        <v/>
      </c>
      <c r="Q425" s="14" t="str">
        <f aca="false">IF(OR(C425="",H425="",J425=""),"",ROUND((J425-H425)*P425*IF(D425="Short",-1,1),1))</f>
        <v/>
      </c>
      <c r="R425" s="14" t="str">
        <f aca="false">IF(OR(C425="",H425="",I425=""),"",ROUND(ABS(H425-I425)*P425,1))</f>
        <v/>
      </c>
      <c r="S425" s="15" t="str">
        <f aca="false">IF(OR(R425="",G425="",K425=""),"",R425*K425*G425)</f>
        <v/>
      </c>
      <c r="T425" s="15" t="str">
        <f aca="false">IF(OR(Q425="",G425="",K425=""),"",Q425*K425*G425)</f>
        <v/>
      </c>
      <c r="U425" s="15" t="str">
        <f aca="false">IF(T425="","",T425+N(L425)-N(M425))</f>
        <v/>
      </c>
      <c r="V425" s="16" t="str">
        <f aca="false">IF(OR(U425="",N(S425)=0),"",U425/S425)</f>
        <v/>
      </c>
      <c r="W425" s="13" t="str">
        <f aca="false">IF(U425="","",COUNT($U$7:U425))</f>
        <v/>
      </c>
      <c r="X425" s="17" t="str">
        <f aca="false">IF(U425="","",DATE(YEAR(IF(B425="",A425,B425)),MONTH(IF(B425="",A425,B425)),1))</f>
        <v/>
      </c>
      <c r="Y425" s="15" t="str">
        <f aca="false">IF(U425="","",N($C$3)+SUM($U$7:U425))</f>
        <v/>
      </c>
      <c r="Z425" s="15" t="str">
        <f aca="false">IF(Y425="","",Y425-MAX(N($C$3),MAX($Y$7:Y425)))</f>
        <v/>
      </c>
      <c r="AA425" s="13" t="str">
        <f aca="false">IF(U425="","",IF(U425&gt;0,"Win",IF(U425&lt;0,"Loss","Scratch")))</f>
        <v/>
      </c>
      <c r="AB425" s="18" t="e">
        <f aca="false">IF(W425="",NA(),W425)</f>
        <v>#N/A</v>
      </c>
      <c r="AC425" s="19" t="e">
        <f aca="false">IF(W425="",NA(),Y425)</f>
        <v>#N/A</v>
      </c>
    </row>
    <row r="426" customFormat="false" ht="15" hidden="false" customHeight="false" outlineLevel="0" collapsed="false">
      <c r="A426" s="10"/>
      <c r="B426" s="10"/>
      <c r="C426" s="24"/>
      <c r="D426" s="24"/>
      <c r="E426" s="24"/>
      <c r="F426" s="24"/>
      <c r="G426" s="11"/>
      <c r="H426" s="12"/>
      <c r="I426" s="12"/>
      <c r="J426" s="12"/>
      <c r="K426" s="5"/>
      <c r="L426" s="5"/>
      <c r="M426" s="5"/>
      <c r="N426" s="24"/>
      <c r="O426" s="7"/>
      <c r="P426" s="13" t="str">
        <f aca="false">IF(C426="","",IF(ISNUMBER(SEARCH("JPY",C426)),100,10000))</f>
        <v/>
      </c>
      <c r="Q426" s="14" t="str">
        <f aca="false">IF(OR(C426="",H426="",J426=""),"",ROUND((J426-H426)*P426*IF(D426="Short",-1,1),1))</f>
        <v/>
      </c>
      <c r="R426" s="14" t="str">
        <f aca="false">IF(OR(C426="",H426="",I426=""),"",ROUND(ABS(H426-I426)*P426,1))</f>
        <v/>
      </c>
      <c r="S426" s="15" t="str">
        <f aca="false">IF(OR(R426="",G426="",K426=""),"",R426*K426*G426)</f>
        <v/>
      </c>
      <c r="T426" s="15" t="str">
        <f aca="false">IF(OR(Q426="",G426="",K426=""),"",Q426*K426*G426)</f>
        <v/>
      </c>
      <c r="U426" s="15" t="str">
        <f aca="false">IF(T426="","",T426+N(L426)-N(M426))</f>
        <v/>
      </c>
      <c r="V426" s="16" t="str">
        <f aca="false">IF(OR(U426="",N(S426)=0),"",U426/S426)</f>
        <v/>
      </c>
      <c r="W426" s="13" t="str">
        <f aca="false">IF(U426="","",COUNT($U$7:U426))</f>
        <v/>
      </c>
      <c r="X426" s="17" t="str">
        <f aca="false">IF(U426="","",DATE(YEAR(IF(B426="",A426,B426)),MONTH(IF(B426="",A426,B426)),1))</f>
        <v/>
      </c>
      <c r="Y426" s="15" t="str">
        <f aca="false">IF(U426="","",N($C$3)+SUM($U$7:U426))</f>
        <v/>
      </c>
      <c r="Z426" s="15" t="str">
        <f aca="false">IF(Y426="","",Y426-MAX(N($C$3),MAX($Y$7:Y426)))</f>
        <v/>
      </c>
      <c r="AA426" s="13" t="str">
        <f aca="false">IF(U426="","",IF(U426&gt;0,"Win",IF(U426&lt;0,"Loss","Scratch")))</f>
        <v/>
      </c>
      <c r="AB426" s="18" t="e">
        <f aca="false">IF(W426="",NA(),W426)</f>
        <v>#N/A</v>
      </c>
      <c r="AC426" s="19" t="e">
        <f aca="false">IF(W426="",NA(),Y426)</f>
        <v>#N/A</v>
      </c>
    </row>
    <row r="427" customFormat="false" ht="15" hidden="false" customHeight="false" outlineLevel="0" collapsed="false">
      <c r="A427" s="10"/>
      <c r="B427" s="10"/>
      <c r="C427" s="24"/>
      <c r="D427" s="24"/>
      <c r="E427" s="24"/>
      <c r="F427" s="24"/>
      <c r="G427" s="11"/>
      <c r="H427" s="12"/>
      <c r="I427" s="12"/>
      <c r="J427" s="12"/>
      <c r="K427" s="5"/>
      <c r="L427" s="5"/>
      <c r="M427" s="5"/>
      <c r="N427" s="24"/>
      <c r="O427" s="7"/>
      <c r="P427" s="13" t="str">
        <f aca="false">IF(C427="","",IF(ISNUMBER(SEARCH("JPY",C427)),100,10000))</f>
        <v/>
      </c>
      <c r="Q427" s="14" t="str">
        <f aca="false">IF(OR(C427="",H427="",J427=""),"",ROUND((J427-H427)*P427*IF(D427="Short",-1,1),1))</f>
        <v/>
      </c>
      <c r="R427" s="14" t="str">
        <f aca="false">IF(OR(C427="",H427="",I427=""),"",ROUND(ABS(H427-I427)*P427,1))</f>
        <v/>
      </c>
      <c r="S427" s="15" t="str">
        <f aca="false">IF(OR(R427="",G427="",K427=""),"",R427*K427*G427)</f>
        <v/>
      </c>
      <c r="T427" s="15" t="str">
        <f aca="false">IF(OR(Q427="",G427="",K427=""),"",Q427*K427*G427)</f>
        <v/>
      </c>
      <c r="U427" s="15" t="str">
        <f aca="false">IF(T427="","",T427+N(L427)-N(M427))</f>
        <v/>
      </c>
      <c r="V427" s="16" t="str">
        <f aca="false">IF(OR(U427="",N(S427)=0),"",U427/S427)</f>
        <v/>
      </c>
      <c r="W427" s="13" t="str">
        <f aca="false">IF(U427="","",COUNT($U$7:U427))</f>
        <v/>
      </c>
      <c r="X427" s="17" t="str">
        <f aca="false">IF(U427="","",DATE(YEAR(IF(B427="",A427,B427)),MONTH(IF(B427="",A427,B427)),1))</f>
        <v/>
      </c>
      <c r="Y427" s="15" t="str">
        <f aca="false">IF(U427="","",N($C$3)+SUM($U$7:U427))</f>
        <v/>
      </c>
      <c r="Z427" s="15" t="str">
        <f aca="false">IF(Y427="","",Y427-MAX(N($C$3),MAX($Y$7:Y427)))</f>
        <v/>
      </c>
      <c r="AA427" s="13" t="str">
        <f aca="false">IF(U427="","",IF(U427&gt;0,"Win",IF(U427&lt;0,"Loss","Scratch")))</f>
        <v/>
      </c>
      <c r="AB427" s="18" t="e">
        <f aca="false">IF(W427="",NA(),W427)</f>
        <v>#N/A</v>
      </c>
      <c r="AC427" s="19" t="e">
        <f aca="false">IF(W427="",NA(),Y427)</f>
        <v>#N/A</v>
      </c>
    </row>
    <row r="428" customFormat="false" ht="15" hidden="false" customHeight="false" outlineLevel="0" collapsed="false">
      <c r="A428" s="10"/>
      <c r="B428" s="10"/>
      <c r="C428" s="24"/>
      <c r="D428" s="24"/>
      <c r="E428" s="24"/>
      <c r="F428" s="24"/>
      <c r="G428" s="11"/>
      <c r="H428" s="12"/>
      <c r="I428" s="12"/>
      <c r="J428" s="12"/>
      <c r="K428" s="5"/>
      <c r="L428" s="5"/>
      <c r="M428" s="5"/>
      <c r="N428" s="24"/>
      <c r="O428" s="7"/>
      <c r="P428" s="13" t="str">
        <f aca="false">IF(C428="","",IF(ISNUMBER(SEARCH("JPY",C428)),100,10000))</f>
        <v/>
      </c>
      <c r="Q428" s="14" t="str">
        <f aca="false">IF(OR(C428="",H428="",J428=""),"",ROUND((J428-H428)*P428*IF(D428="Short",-1,1),1))</f>
        <v/>
      </c>
      <c r="R428" s="14" t="str">
        <f aca="false">IF(OR(C428="",H428="",I428=""),"",ROUND(ABS(H428-I428)*P428,1))</f>
        <v/>
      </c>
      <c r="S428" s="15" t="str">
        <f aca="false">IF(OR(R428="",G428="",K428=""),"",R428*K428*G428)</f>
        <v/>
      </c>
      <c r="T428" s="15" t="str">
        <f aca="false">IF(OR(Q428="",G428="",K428=""),"",Q428*K428*G428)</f>
        <v/>
      </c>
      <c r="U428" s="15" t="str">
        <f aca="false">IF(T428="","",T428+N(L428)-N(M428))</f>
        <v/>
      </c>
      <c r="V428" s="16" t="str">
        <f aca="false">IF(OR(U428="",N(S428)=0),"",U428/S428)</f>
        <v/>
      </c>
      <c r="W428" s="13" t="str">
        <f aca="false">IF(U428="","",COUNT($U$7:U428))</f>
        <v/>
      </c>
      <c r="X428" s="17" t="str">
        <f aca="false">IF(U428="","",DATE(YEAR(IF(B428="",A428,B428)),MONTH(IF(B428="",A428,B428)),1))</f>
        <v/>
      </c>
      <c r="Y428" s="15" t="str">
        <f aca="false">IF(U428="","",N($C$3)+SUM($U$7:U428))</f>
        <v/>
      </c>
      <c r="Z428" s="15" t="str">
        <f aca="false">IF(Y428="","",Y428-MAX(N($C$3),MAX($Y$7:Y428)))</f>
        <v/>
      </c>
      <c r="AA428" s="13" t="str">
        <f aca="false">IF(U428="","",IF(U428&gt;0,"Win",IF(U428&lt;0,"Loss","Scratch")))</f>
        <v/>
      </c>
      <c r="AB428" s="18" t="e">
        <f aca="false">IF(W428="",NA(),W428)</f>
        <v>#N/A</v>
      </c>
      <c r="AC428" s="19" t="e">
        <f aca="false">IF(W428="",NA(),Y428)</f>
        <v>#N/A</v>
      </c>
    </row>
    <row r="429" customFormat="false" ht="15" hidden="false" customHeight="false" outlineLevel="0" collapsed="false">
      <c r="A429" s="10"/>
      <c r="B429" s="10"/>
      <c r="C429" s="24"/>
      <c r="D429" s="24"/>
      <c r="E429" s="24"/>
      <c r="F429" s="24"/>
      <c r="G429" s="11"/>
      <c r="H429" s="12"/>
      <c r="I429" s="12"/>
      <c r="J429" s="12"/>
      <c r="K429" s="5"/>
      <c r="L429" s="5"/>
      <c r="M429" s="5"/>
      <c r="N429" s="24"/>
      <c r="O429" s="7"/>
      <c r="P429" s="13" t="str">
        <f aca="false">IF(C429="","",IF(ISNUMBER(SEARCH("JPY",C429)),100,10000))</f>
        <v/>
      </c>
      <c r="Q429" s="14" t="str">
        <f aca="false">IF(OR(C429="",H429="",J429=""),"",ROUND((J429-H429)*P429*IF(D429="Short",-1,1),1))</f>
        <v/>
      </c>
      <c r="R429" s="14" t="str">
        <f aca="false">IF(OR(C429="",H429="",I429=""),"",ROUND(ABS(H429-I429)*P429,1))</f>
        <v/>
      </c>
      <c r="S429" s="15" t="str">
        <f aca="false">IF(OR(R429="",G429="",K429=""),"",R429*K429*G429)</f>
        <v/>
      </c>
      <c r="T429" s="15" t="str">
        <f aca="false">IF(OR(Q429="",G429="",K429=""),"",Q429*K429*G429)</f>
        <v/>
      </c>
      <c r="U429" s="15" t="str">
        <f aca="false">IF(T429="","",T429+N(L429)-N(M429))</f>
        <v/>
      </c>
      <c r="V429" s="16" t="str">
        <f aca="false">IF(OR(U429="",N(S429)=0),"",U429/S429)</f>
        <v/>
      </c>
      <c r="W429" s="13" t="str">
        <f aca="false">IF(U429="","",COUNT($U$7:U429))</f>
        <v/>
      </c>
      <c r="X429" s="17" t="str">
        <f aca="false">IF(U429="","",DATE(YEAR(IF(B429="",A429,B429)),MONTH(IF(B429="",A429,B429)),1))</f>
        <v/>
      </c>
      <c r="Y429" s="15" t="str">
        <f aca="false">IF(U429="","",N($C$3)+SUM($U$7:U429))</f>
        <v/>
      </c>
      <c r="Z429" s="15" t="str">
        <f aca="false">IF(Y429="","",Y429-MAX(N($C$3),MAX($Y$7:Y429)))</f>
        <v/>
      </c>
      <c r="AA429" s="13" t="str">
        <f aca="false">IF(U429="","",IF(U429&gt;0,"Win",IF(U429&lt;0,"Loss","Scratch")))</f>
        <v/>
      </c>
      <c r="AB429" s="18" t="e">
        <f aca="false">IF(W429="",NA(),W429)</f>
        <v>#N/A</v>
      </c>
      <c r="AC429" s="19" t="e">
        <f aca="false">IF(W429="",NA(),Y429)</f>
        <v>#N/A</v>
      </c>
    </row>
    <row r="430" customFormat="false" ht="15" hidden="false" customHeight="false" outlineLevel="0" collapsed="false">
      <c r="A430" s="10"/>
      <c r="B430" s="10"/>
      <c r="C430" s="24"/>
      <c r="D430" s="24"/>
      <c r="E430" s="24"/>
      <c r="F430" s="24"/>
      <c r="G430" s="11"/>
      <c r="H430" s="12"/>
      <c r="I430" s="12"/>
      <c r="J430" s="12"/>
      <c r="K430" s="5"/>
      <c r="L430" s="5"/>
      <c r="M430" s="5"/>
      <c r="N430" s="24"/>
      <c r="O430" s="7"/>
      <c r="P430" s="13" t="str">
        <f aca="false">IF(C430="","",IF(ISNUMBER(SEARCH("JPY",C430)),100,10000))</f>
        <v/>
      </c>
      <c r="Q430" s="14" t="str">
        <f aca="false">IF(OR(C430="",H430="",J430=""),"",ROUND((J430-H430)*P430*IF(D430="Short",-1,1),1))</f>
        <v/>
      </c>
      <c r="R430" s="14" t="str">
        <f aca="false">IF(OR(C430="",H430="",I430=""),"",ROUND(ABS(H430-I430)*P430,1))</f>
        <v/>
      </c>
      <c r="S430" s="15" t="str">
        <f aca="false">IF(OR(R430="",G430="",K430=""),"",R430*K430*G430)</f>
        <v/>
      </c>
      <c r="T430" s="15" t="str">
        <f aca="false">IF(OR(Q430="",G430="",K430=""),"",Q430*K430*G430)</f>
        <v/>
      </c>
      <c r="U430" s="15" t="str">
        <f aca="false">IF(T430="","",T430+N(L430)-N(M430))</f>
        <v/>
      </c>
      <c r="V430" s="16" t="str">
        <f aca="false">IF(OR(U430="",N(S430)=0),"",U430/S430)</f>
        <v/>
      </c>
      <c r="W430" s="13" t="str">
        <f aca="false">IF(U430="","",COUNT($U$7:U430))</f>
        <v/>
      </c>
      <c r="X430" s="17" t="str">
        <f aca="false">IF(U430="","",DATE(YEAR(IF(B430="",A430,B430)),MONTH(IF(B430="",A430,B430)),1))</f>
        <v/>
      </c>
      <c r="Y430" s="15" t="str">
        <f aca="false">IF(U430="","",N($C$3)+SUM($U$7:U430))</f>
        <v/>
      </c>
      <c r="Z430" s="15" t="str">
        <f aca="false">IF(Y430="","",Y430-MAX(N($C$3),MAX($Y$7:Y430)))</f>
        <v/>
      </c>
      <c r="AA430" s="13" t="str">
        <f aca="false">IF(U430="","",IF(U430&gt;0,"Win",IF(U430&lt;0,"Loss","Scratch")))</f>
        <v/>
      </c>
      <c r="AB430" s="18" t="e">
        <f aca="false">IF(W430="",NA(),W430)</f>
        <v>#N/A</v>
      </c>
      <c r="AC430" s="19" t="e">
        <f aca="false">IF(W430="",NA(),Y430)</f>
        <v>#N/A</v>
      </c>
    </row>
    <row r="431" customFormat="false" ht="15" hidden="false" customHeight="false" outlineLevel="0" collapsed="false">
      <c r="A431" s="10"/>
      <c r="B431" s="10"/>
      <c r="C431" s="24"/>
      <c r="D431" s="24"/>
      <c r="E431" s="24"/>
      <c r="F431" s="24"/>
      <c r="G431" s="11"/>
      <c r="H431" s="12"/>
      <c r="I431" s="12"/>
      <c r="J431" s="12"/>
      <c r="K431" s="5"/>
      <c r="L431" s="5"/>
      <c r="M431" s="5"/>
      <c r="N431" s="24"/>
      <c r="O431" s="7"/>
      <c r="P431" s="13" t="str">
        <f aca="false">IF(C431="","",IF(ISNUMBER(SEARCH("JPY",C431)),100,10000))</f>
        <v/>
      </c>
      <c r="Q431" s="14" t="str">
        <f aca="false">IF(OR(C431="",H431="",J431=""),"",ROUND((J431-H431)*P431*IF(D431="Short",-1,1),1))</f>
        <v/>
      </c>
      <c r="R431" s="14" t="str">
        <f aca="false">IF(OR(C431="",H431="",I431=""),"",ROUND(ABS(H431-I431)*P431,1))</f>
        <v/>
      </c>
      <c r="S431" s="15" t="str">
        <f aca="false">IF(OR(R431="",G431="",K431=""),"",R431*K431*G431)</f>
        <v/>
      </c>
      <c r="T431" s="15" t="str">
        <f aca="false">IF(OR(Q431="",G431="",K431=""),"",Q431*K431*G431)</f>
        <v/>
      </c>
      <c r="U431" s="15" t="str">
        <f aca="false">IF(T431="","",T431+N(L431)-N(M431))</f>
        <v/>
      </c>
      <c r="V431" s="16" t="str">
        <f aca="false">IF(OR(U431="",N(S431)=0),"",U431/S431)</f>
        <v/>
      </c>
      <c r="W431" s="13" t="str">
        <f aca="false">IF(U431="","",COUNT($U$7:U431))</f>
        <v/>
      </c>
      <c r="X431" s="17" t="str">
        <f aca="false">IF(U431="","",DATE(YEAR(IF(B431="",A431,B431)),MONTH(IF(B431="",A431,B431)),1))</f>
        <v/>
      </c>
      <c r="Y431" s="15" t="str">
        <f aca="false">IF(U431="","",N($C$3)+SUM($U$7:U431))</f>
        <v/>
      </c>
      <c r="Z431" s="15" t="str">
        <f aca="false">IF(Y431="","",Y431-MAX(N($C$3),MAX($Y$7:Y431)))</f>
        <v/>
      </c>
      <c r="AA431" s="13" t="str">
        <f aca="false">IF(U431="","",IF(U431&gt;0,"Win",IF(U431&lt;0,"Loss","Scratch")))</f>
        <v/>
      </c>
      <c r="AB431" s="18" t="e">
        <f aca="false">IF(W431="",NA(),W431)</f>
        <v>#N/A</v>
      </c>
      <c r="AC431" s="19" t="e">
        <f aca="false">IF(W431="",NA(),Y431)</f>
        <v>#N/A</v>
      </c>
    </row>
    <row r="432" customFormat="false" ht="15" hidden="false" customHeight="false" outlineLevel="0" collapsed="false">
      <c r="A432" s="10"/>
      <c r="B432" s="10"/>
      <c r="C432" s="24"/>
      <c r="D432" s="24"/>
      <c r="E432" s="24"/>
      <c r="F432" s="24"/>
      <c r="G432" s="11"/>
      <c r="H432" s="12"/>
      <c r="I432" s="12"/>
      <c r="J432" s="12"/>
      <c r="K432" s="5"/>
      <c r="L432" s="5"/>
      <c r="M432" s="5"/>
      <c r="N432" s="24"/>
      <c r="O432" s="7"/>
      <c r="P432" s="13" t="str">
        <f aca="false">IF(C432="","",IF(ISNUMBER(SEARCH("JPY",C432)),100,10000))</f>
        <v/>
      </c>
      <c r="Q432" s="14" t="str">
        <f aca="false">IF(OR(C432="",H432="",J432=""),"",ROUND((J432-H432)*P432*IF(D432="Short",-1,1),1))</f>
        <v/>
      </c>
      <c r="R432" s="14" t="str">
        <f aca="false">IF(OR(C432="",H432="",I432=""),"",ROUND(ABS(H432-I432)*P432,1))</f>
        <v/>
      </c>
      <c r="S432" s="15" t="str">
        <f aca="false">IF(OR(R432="",G432="",K432=""),"",R432*K432*G432)</f>
        <v/>
      </c>
      <c r="T432" s="15" t="str">
        <f aca="false">IF(OR(Q432="",G432="",K432=""),"",Q432*K432*G432)</f>
        <v/>
      </c>
      <c r="U432" s="15" t="str">
        <f aca="false">IF(T432="","",T432+N(L432)-N(M432))</f>
        <v/>
      </c>
      <c r="V432" s="16" t="str">
        <f aca="false">IF(OR(U432="",N(S432)=0),"",U432/S432)</f>
        <v/>
      </c>
      <c r="W432" s="13" t="str">
        <f aca="false">IF(U432="","",COUNT($U$7:U432))</f>
        <v/>
      </c>
      <c r="X432" s="17" t="str">
        <f aca="false">IF(U432="","",DATE(YEAR(IF(B432="",A432,B432)),MONTH(IF(B432="",A432,B432)),1))</f>
        <v/>
      </c>
      <c r="Y432" s="15" t="str">
        <f aca="false">IF(U432="","",N($C$3)+SUM($U$7:U432))</f>
        <v/>
      </c>
      <c r="Z432" s="15" t="str">
        <f aca="false">IF(Y432="","",Y432-MAX(N($C$3),MAX($Y$7:Y432)))</f>
        <v/>
      </c>
      <c r="AA432" s="13" t="str">
        <f aca="false">IF(U432="","",IF(U432&gt;0,"Win",IF(U432&lt;0,"Loss","Scratch")))</f>
        <v/>
      </c>
      <c r="AB432" s="18" t="e">
        <f aca="false">IF(W432="",NA(),W432)</f>
        <v>#N/A</v>
      </c>
      <c r="AC432" s="19" t="e">
        <f aca="false">IF(W432="",NA(),Y432)</f>
        <v>#N/A</v>
      </c>
    </row>
    <row r="433" customFormat="false" ht="15" hidden="false" customHeight="false" outlineLevel="0" collapsed="false">
      <c r="A433" s="10"/>
      <c r="B433" s="10"/>
      <c r="C433" s="24"/>
      <c r="D433" s="24"/>
      <c r="E433" s="24"/>
      <c r="F433" s="24"/>
      <c r="G433" s="11"/>
      <c r="H433" s="12"/>
      <c r="I433" s="12"/>
      <c r="J433" s="12"/>
      <c r="K433" s="5"/>
      <c r="L433" s="5"/>
      <c r="M433" s="5"/>
      <c r="N433" s="24"/>
      <c r="O433" s="7"/>
      <c r="P433" s="13" t="str">
        <f aca="false">IF(C433="","",IF(ISNUMBER(SEARCH("JPY",C433)),100,10000))</f>
        <v/>
      </c>
      <c r="Q433" s="14" t="str">
        <f aca="false">IF(OR(C433="",H433="",J433=""),"",ROUND((J433-H433)*P433*IF(D433="Short",-1,1),1))</f>
        <v/>
      </c>
      <c r="R433" s="14" t="str">
        <f aca="false">IF(OR(C433="",H433="",I433=""),"",ROUND(ABS(H433-I433)*P433,1))</f>
        <v/>
      </c>
      <c r="S433" s="15" t="str">
        <f aca="false">IF(OR(R433="",G433="",K433=""),"",R433*K433*G433)</f>
        <v/>
      </c>
      <c r="T433" s="15" t="str">
        <f aca="false">IF(OR(Q433="",G433="",K433=""),"",Q433*K433*G433)</f>
        <v/>
      </c>
      <c r="U433" s="15" t="str">
        <f aca="false">IF(T433="","",T433+N(L433)-N(M433))</f>
        <v/>
      </c>
      <c r="V433" s="16" t="str">
        <f aca="false">IF(OR(U433="",N(S433)=0),"",U433/S433)</f>
        <v/>
      </c>
      <c r="W433" s="13" t="str">
        <f aca="false">IF(U433="","",COUNT($U$7:U433))</f>
        <v/>
      </c>
      <c r="X433" s="17" t="str">
        <f aca="false">IF(U433="","",DATE(YEAR(IF(B433="",A433,B433)),MONTH(IF(B433="",A433,B433)),1))</f>
        <v/>
      </c>
      <c r="Y433" s="15" t="str">
        <f aca="false">IF(U433="","",N($C$3)+SUM($U$7:U433))</f>
        <v/>
      </c>
      <c r="Z433" s="15" t="str">
        <f aca="false">IF(Y433="","",Y433-MAX(N($C$3),MAX($Y$7:Y433)))</f>
        <v/>
      </c>
      <c r="AA433" s="13" t="str">
        <f aca="false">IF(U433="","",IF(U433&gt;0,"Win",IF(U433&lt;0,"Loss","Scratch")))</f>
        <v/>
      </c>
      <c r="AB433" s="18" t="e">
        <f aca="false">IF(W433="",NA(),W433)</f>
        <v>#N/A</v>
      </c>
      <c r="AC433" s="19" t="e">
        <f aca="false">IF(W433="",NA(),Y433)</f>
        <v>#N/A</v>
      </c>
    </row>
    <row r="434" customFormat="false" ht="15" hidden="false" customHeight="false" outlineLevel="0" collapsed="false">
      <c r="A434" s="10"/>
      <c r="B434" s="10"/>
      <c r="C434" s="24"/>
      <c r="D434" s="24"/>
      <c r="E434" s="24"/>
      <c r="F434" s="24"/>
      <c r="G434" s="11"/>
      <c r="H434" s="12"/>
      <c r="I434" s="12"/>
      <c r="J434" s="12"/>
      <c r="K434" s="5"/>
      <c r="L434" s="5"/>
      <c r="M434" s="5"/>
      <c r="N434" s="24"/>
      <c r="O434" s="7"/>
      <c r="P434" s="13" t="str">
        <f aca="false">IF(C434="","",IF(ISNUMBER(SEARCH("JPY",C434)),100,10000))</f>
        <v/>
      </c>
      <c r="Q434" s="14" t="str">
        <f aca="false">IF(OR(C434="",H434="",J434=""),"",ROUND((J434-H434)*P434*IF(D434="Short",-1,1),1))</f>
        <v/>
      </c>
      <c r="R434" s="14" t="str">
        <f aca="false">IF(OR(C434="",H434="",I434=""),"",ROUND(ABS(H434-I434)*P434,1))</f>
        <v/>
      </c>
      <c r="S434" s="15" t="str">
        <f aca="false">IF(OR(R434="",G434="",K434=""),"",R434*K434*G434)</f>
        <v/>
      </c>
      <c r="T434" s="15" t="str">
        <f aca="false">IF(OR(Q434="",G434="",K434=""),"",Q434*K434*G434)</f>
        <v/>
      </c>
      <c r="U434" s="15" t="str">
        <f aca="false">IF(T434="","",T434+N(L434)-N(M434))</f>
        <v/>
      </c>
      <c r="V434" s="16" t="str">
        <f aca="false">IF(OR(U434="",N(S434)=0),"",U434/S434)</f>
        <v/>
      </c>
      <c r="W434" s="13" t="str">
        <f aca="false">IF(U434="","",COUNT($U$7:U434))</f>
        <v/>
      </c>
      <c r="X434" s="17" t="str">
        <f aca="false">IF(U434="","",DATE(YEAR(IF(B434="",A434,B434)),MONTH(IF(B434="",A434,B434)),1))</f>
        <v/>
      </c>
      <c r="Y434" s="15" t="str">
        <f aca="false">IF(U434="","",N($C$3)+SUM($U$7:U434))</f>
        <v/>
      </c>
      <c r="Z434" s="15" t="str">
        <f aca="false">IF(Y434="","",Y434-MAX(N($C$3),MAX($Y$7:Y434)))</f>
        <v/>
      </c>
      <c r="AA434" s="13" t="str">
        <f aca="false">IF(U434="","",IF(U434&gt;0,"Win",IF(U434&lt;0,"Loss","Scratch")))</f>
        <v/>
      </c>
      <c r="AB434" s="18" t="e">
        <f aca="false">IF(W434="",NA(),W434)</f>
        <v>#N/A</v>
      </c>
      <c r="AC434" s="19" t="e">
        <f aca="false">IF(W434="",NA(),Y434)</f>
        <v>#N/A</v>
      </c>
    </row>
    <row r="435" customFormat="false" ht="15" hidden="false" customHeight="false" outlineLevel="0" collapsed="false">
      <c r="A435" s="10"/>
      <c r="B435" s="10"/>
      <c r="C435" s="24"/>
      <c r="D435" s="24"/>
      <c r="E435" s="24"/>
      <c r="F435" s="24"/>
      <c r="G435" s="11"/>
      <c r="H435" s="12"/>
      <c r="I435" s="12"/>
      <c r="J435" s="12"/>
      <c r="K435" s="5"/>
      <c r="L435" s="5"/>
      <c r="M435" s="5"/>
      <c r="N435" s="24"/>
      <c r="O435" s="7"/>
      <c r="P435" s="13" t="str">
        <f aca="false">IF(C435="","",IF(ISNUMBER(SEARCH("JPY",C435)),100,10000))</f>
        <v/>
      </c>
      <c r="Q435" s="14" t="str">
        <f aca="false">IF(OR(C435="",H435="",J435=""),"",ROUND((J435-H435)*P435*IF(D435="Short",-1,1),1))</f>
        <v/>
      </c>
      <c r="R435" s="14" t="str">
        <f aca="false">IF(OR(C435="",H435="",I435=""),"",ROUND(ABS(H435-I435)*P435,1))</f>
        <v/>
      </c>
      <c r="S435" s="15" t="str">
        <f aca="false">IF(OR(R435="",G435="",K435=""),"",R435*K435*G435)</f>
        <v/>
      </c>
      <c r="T435" s="15" t="str">
        <f aca="false">IF(OR(Q435="",G435="",K435=""),"",Q435*K435*G435)</f>
        <v/>
      </c>
      <c r="U435" s="15" t="str">
        <f aca="false">IF(T435="","",T435+N(L435)-N(M435))</f>
        <v/>
      </c>
      <c r="V435" s="16" t="str">
        <f aca="false">IF(OR(U435="",N(S435)=0),"",U435/S435)</f>
        <v/>
      </c>
      <c r="W435" s="13" t="str">
        <f aca="false">IF(U435="","",COUNT($U$7:U435))</f>
        <v/>
      </c>
      <c r="X435" s="17" t="str">
        <f aca="false">IF(U435="","",DATE(YEAR(IF(B435="",A435,B435)),MONTH(IF(B435="",A435,B435)),1))</f>
        <v/>
      </c>
      <c r="Y435" s="15" t="str">
        <f aca="false">IF(U435="","",N($C$3)+SUM($U$7:U435))</f>
        <v/>
      </c>
      <c r="Z435" s="15" t="str">
        <f aca="false">IF(Y435="","",Y435-MAX(N($C$3),MAX($Y$7:Y435)))</f>
        <v/>
      </c>
      <c r="AA435" s="13" t="str">
        <f aca="false">IF(U435="","",IF(U435&gt;0,"Win",IF(U435&lt;0,"Loss","Scratch")))</f>
        <v/>
      </c>
      <c r="AB435" s="18" t="e">
        <f aca="false">IF(W435="",NA(),W435)</f>
        <v>#N/A</v>
      </c>
      <c r="AC435" s="19" t="e">
        <f aca="false">IF(W435="",NA(),Y435)</f>
        <v>#N/A</v>
      </c>
    </row>
    <row r="436" customFormat="false" ht="15" hidden="false" customHeight="false" outlineLevel="0" collapsed="false">
      <c r="A436" s="10"/>
      <c r="B436" s="10"/>
      <c r="C436" s="24"/>
      <c r="D436" s="24"/>
      <c r="E436" s="24"/>
      <c r="F436" s="24"/>
      <c r="G436" s="11"/>
      <c r="H436" s="12"/>
      <c r="I436" s="12"/>
      <c r="J436" s="12"/>
      <c r="K436" s="5"/>
      <c r="L436" s="5"/>
      <c r="M436" s="5"/>
      <c r="N436" s="24"/>
      <c r="O436" s="7"/>
      <c r="P436" s="13" t="str">
        <f aca="false">IF(C436="","",IF(ISNUMBER(SEARCH("JPY",C436)),100,10000))</f>
        <v/>
      </c>
      <c r="Q436" s="14" t="str">
        <f aca="false">IF(OR(C436="",H436="",J436=""),"",ROUND((J436-H436)*P436*IF(D436="Short",-1,1),1))</f>
        <v/>
      </c>
      <c r="R436" s="14" t="str">
        <f aca="false">IF(OR(C436="",H436="",I436=""),"",ROUND(ABS(H436-I436)*P436,1))</f>
        <v/>
      </c>
      <c r="S436" s="15" t="str">
        <f aca="false">IF(OR(R436="",G436="",K436=""),"",R436*K436*G436)</f>
        <v/>
      </c>
      <c r="T436" s="15" t="str">
        <f aca="false">IF(OR(Q436="",G436="",K436=""),"",Q436*K436*G436)</f>
        <v/>
      </c>
      <c r="U436" s="15" t="str">
        <f aca="false">IF(T436="","",T436+N(L436)-N(M436))</f>
        <v/>
      </c>
      <c r="V436" s="16" t="str">
        <f aca="false">IF(OR(U436="",N(S436)=0),"",U436/S436)</f>
        <v/>
      </c>
      <c r="W436" s="13" t="str">
        <f aca="false">IF(U436="","",COUNT($U$7:U436))</f>
        <v/>
      </c>
      <c r="X436" s="17" t="str">
        <f aca="false">IF(U436="","",DATE(YEAR(IF(B436="",A436,B436)),MONTH(IF(B436="",A436,B436)),1))</f>
        <v/>
      </c>
      <c r="Y436" s="15" t="str">
        <f aca="false">IF(U436="","",N($C$3)+SUM($U$7:U436))</f>
        <v/>
      </c>
      <c r="Z436" s="15" t="str">
        <f aca="false">IF(Y436="","",Y436-MAX(N($C$3),MAX($Y$7:Y436)))</f>
        <v/>
      </c>
      <c r="AA436" s="13" t="str">
        <f aca="false">IF(U436="","",IF(U436&gt;0,"Win",IF(U436&lt;0,"Loss","Scratch")))</f>
        <v/>
      </c>
      <c r="AB436" s="18" t="e">
        <f aca="false">IF(W436="",NA(),W436)</f>
        <v>#N/A</v>
      </c>
      <c r="AC436" s="19" t="e">
        <f aca="false">IF(W436="",NA(),Y436)</f>
        <v>#N/A</v>
      </c>
    </row>
    <row r="437" customFormat="false" ht="15" hidden="false" customHeight="false" outlineLevel="0" collapsed="false">
      <c r="A437" s="10"/>
      <c r="B437" s="10"/>
      <c r="C437" s="24"/>
      <c r="D437" s="24"/>
      <c r="E437" s="24"/>
      <c r="F437" s="24"/>
      <c r="G437" s="11"/>
      <c r="H437" s="12"/>
      <c r="I437" s="12"/>
      <c r="J437" s="12"/>
      <c r="K437" s="5"/>
      <c r="L437" s="5"/>
      <c r="M437" s="5"/>
      <c r="N437" s="24"/>
      <c r="O437" s="7"/>
      <c r="P437" s="13" t="str">
        <f aca="false">IF(C437="","",IF(ISNUMBER(SEARCH("JPY",C437)),100,10000))</f>
        <v/>
      </c>
      <c r="Q437" s="14" t="str">
        <f aca="false">IF(OR(C437="",H437="",J437=""),"",ROUND((J437-H437)*P437*IF(D437="Short",-1,1),1))</f>
        <v/>
      </c>
      <c r="R437" s="14" t="str">
        <f aca="false">IF(OR(C437="",H437="",I437=""),"",ROUND(ABS(H437-I437)*P437,1))</f>
        <v/>
      </c>
      <c r="S437" s="15" t="str">
        <f aca="false">IF(OR(R437="",G437="",K437=""),"",R437*K437*G437)</f>
        <v/>
      </c>
      <c r="T437" s="15" t="str">
        <f aca="false">IF(OR(Q437="",G437="",K437=""),"",Q437*K437*G437)</f>
        <v/>
      </c>
      <c r="U437" s="15" t="str">
        <f aca="false">IF(T437="","",T437+N(L437)-N(M437))</f>
        <v/>
      </c>
      <c r="V437" s="16" t="str">
        <f aca="false">IF(OR(U437="",N(S437)=0),"",U437/S437)</f>
        <v/>
      </c>
      <c r="W437" s="13" t="str">
        <f aca="false">IF(U437="","",COUNT($U$7:U437))</f>
        <v/>
      </c>
      <c r="X437" s="17" t="str">
        <f aca="false">IF(U437="","",DATE(YEAR(IF(B437="",A437,B437)),MONTH(IF(B437="",A437,B437)),1))</f>
        <v/>
      </c>
      <c r="Y437" s="15" t="str">
        <f aca="false">IF(U437="","",N($C$3)+SUM($U$7:U437))</f>
        <v/>
      </c>
      <c r="Z437" s="15" t="str">
        <f aca="false">IF(Y437="","",Y437-MAX(N($C$3),MAX($Y$7:Y437)))</f>
        <v/>
      </c>
      <c r="AA437" s="13" t="str">
        <f aca="false">IF(U437="","",IF(U437&gt;0,"Win",IF(U437&lt;0,"Loss","Scratch")))</f>
        <v/>
      </c>
      <c r="AB437" s="18" t="e">
        <f aca="false">IF(W437="",NA(),W437)</f>
        <v>#N/A</v>
      </c>
      <c r="AC437" s="19" t="e">
        <f aca="false">IF(W437="",NA(),Y437)</f>
        <v>#N/A</v>
      </c>
    </row>
    <row r="438" customFormat="false" ht="15" hidden="false" customHeight="false" outlineLevel="0" collapsed="false">
      <c r="A438" s="10"/>
      <c r="B438" s="10"/>
      <c r="C438" s="24"/>
      <c r="D438" s="24"/>
      <c r="E438" s="24"/>
      <c r="F438" s="24"/>
      <c r="G438" s="11"/>
      <c r="H438" s="12"/>
      <c r="I438" s="12"/>
      <c r="J438" s="12"/>
      <c r="K438" s="5"/>
      <c r="L438" s="5"/>
      <c r="M438" s="5"/>
      <c r="N438" s="24"/>
      <c r="O438" s="7"/>
      <c r="P438" s="13" t="str">
        <f aca="false">IF(C438="","",IF(ISNUMBER(SEARCH("JPY",C438)),100,10000))</f>
        <v/>
      </c>
      <c r="Q438" s="14" t="str">
        <f aca="false">IF(OR(C438="",H438="",J438=""),"",ROUND((J438-H438)*P438*IF(D438="Short",-1,1),1))</f>
        <v/>
      </c>
      <c r="R438" s="14" t="str">
        <f aca="false">IF(OR(C438="",H438="",I438=""),"",ROUND(ABS(H438-I438)*P438,1))</f>
        <v/>
      </c>
      <c r="S438" s="15" t="str">
        <f aca="false">IF(OR(R438="",G438="",K438=""),"",R438*K438*G438)</f>
        <v/>
      </c>
      <c r="T438" s="15" t="str">
        <f aca="false">IF(OR(Q438="",G438="",K438=""),"",Q438*K438*G438)</f>
        <v/>
      </c>
      <c r="U438" s="15" t="str">
        <f aca="false">IF(T438="","",T438+N(L438)-N(M438))</f>
        <v/>
      </c>
      <c r="V438" s="16" t="str">
        <f aca="false">IF(OR(U438="",N(S438)=0),"",U438/S438)</f>
        <v/>
      </c>
      <c r="W438" s="13" t="str">
        <f aca="false">IF(U438="","",COUNT($U$7:U438))</f>
        <v/>
      </c>
      <c r="X438" s="17" t="str">
        <f aca="false">IF(U438="","",DATE(YEAR(IF(B438="",A438,B438)),MONTH(IF(B438="",A438,B438)),1))</f>
        <v/>
      </c>
      <c r="Y438" s="15" t="str">
        <f aca="false">IF(U438="","",N($C$3)+SUM($U$7:U438))</f>
        <v/>
      </c>
      <c r="Z438" s="15" t="str">
        <f aca="false">IF(Y438="","",Y438-MAX(N($C$3),MAX($Y$7:Y438)))</f>
        <v/>
      </c>
      <c r="AA438" s="13" t="str">
        <f aca="false">IF(U438="","",IF(U438&gt;0,"Win",IF(U438&lt;0,"Loss","Scratch")))</f>
        <v/>
      </c>
      <c r="AB438" s="18" t="e">
        <f aca="false">IF(W438="",NA(),W438)</f>
        <v>#N/A</v>
      </c>
      <c r="AC438" s="19" t="e">
        <f aca="false">IF(W438="",NA(),Y438)</f>
        <v>#N/A</v>
      </c>
    </row>
    <row r="439" customFormat="false" ht="15" hidden="false" customHeight="false" outlineLevel="0" collapsed="false">
      <c r="A439" s="10"/>
      <c r="B439" s="10"/>
      <c r="C439" s="24"/>
      <c r="D439" s="24"/>
      <c r="E439" s="24"/>
      <c r="F439" s="24"/>
      <c r="G439" s="11"/>
      <c r="H439" s="12"/>
      <c r="I439" s="12"/>
      <c r="J439" s="12"/>
      <c r="K439" s="5"/>
      <c r="L439" s="5"/>
      <c r="M439" s="5"/>
      <c r="N439" s="24"/>
      <c r="O439" s="7"/>
      <c r="P439" s="13" t="str">
        <f aca="false">IF(C439="","",IF(ISNUMBER(SEARCH("JPY",C439)),100,10000))</f>
        <v/>
      </c>
      <c r="Q439" s="14" t="str">
        <f aca="false">IF(OR(C439="",H439="",J439=""),"",ROUND((J439-H439)*P439*IF(D439="Short",-1,1),1))</f>
        <v/>
      </c>
      <c r="R439" s="14" t="str">
        <f aca="false">IF(OR(C439="",H439="",I439=""),"",ROUND(ABS(H439-I439)*P439,1))</f>
        <v/>
      </c>
      <c r="S439" s="15" t="str">
        <f aca="false">IF(OR(R439="",G439="",K439=""),"",R439*K439*G439)</f>
        <v/>
      </c>
      <c r="T439" s="15" t="str">
        <f aca="false">IF(OR(Q439="",G439="",K439=""),"",Q439*K439*G439)</f>
        <v/>
      </c>
      <c r="U439" s="15" t="str">
        <f aca="false">IF(T439="","",T439+N(L439)-N(M439))</f>
        <v/>
      </c>
      <c r="V439" s="16" t="str">
        <f aca="false">IF(OR(U439="",N(S439)=0),"",U439/S439)</f>
        <v/>
      </c>
      <c r="W439" s="13" t="str">
        <f aca="false">IF(U439="","",COUNT($U$7:U439))</f>
        <v/>
      </c>
      <c r="X439" s="17" t="str">
        <f aca="false">IF(U439="","",DATE(YEAR(IF(B439="",A439,B439)),MONTH(IF(B439="",A439,B439)),1))</f>
        <v/>
      </c>
      <c r="Y439" s="15" t="str">
        <f aca="false">IF(U439="","",N($C$3)+SUM($U$7:U439))</f>
        <v/>
      </c>
      <c r="Z439" s="15" t="str">
        <f aca="false">IF(Y439="","",Y439-MAX(N($C$3),MAX($Y$7:Y439)))</f>
        <v/>
      </c>
      <c r="AA439" s="13" t="str">
        <f aca="false">IF(U439="","",IF(U439&gt;0,"Win",IF(U439&lt;0,"Loss","Scratch")))</f>
        <v/>
      </c>
      <c r="AB439" s="18" t="e">
        <f aca="false">IF(W439="",NA(),W439)</f>
        <v>#N/A</v>
      </c>
      <c r="AC439" s="19" t="e">
        <f aca="false">IF(W439="",NA(),Y439)</f>
        <v>#N/A</v>
      </c>
    </row>
    <row r="440" customFormat="false" ht="15" hidden="false" customHeight="false" outlineLevel="0" collapsed="false">
      <c r="A440" s="10"/>
      <c r="B440" s="10"/>
      <c r="C440" s="24"/>
      <c r="D440" s="24"/>
      <c r="E440" s="24"/>
      <c r="F440" s="24"/>
      <c r="G440" s="11"/>
      <c r="H440" s="12"/>
      <c r="I440" s="12"/>
      <c r="J440" s="12"/>
      <c r="K440" s="5"/>
      <c r="L440" s="5"/>
      <c r="M440" s="5"/>
      <c r="N440" s="24"/>
      <c r="O440" s="7"/>
      <c r="P440" s="13" t="str">
        <f aca="false">IF(C440="","",IF(ISNUMBER(SEARCH("JPY",C440)),100,10000))</f>
        <v/>
      </c>
      <c r="Q440" s="14" t="str">
        <f aca="false">IF(OR(C440="",H440="",J440=""),"",ROUND((J440-H440)*P440*IF(D440="Short",-1,1),1))</f>
        <v/>
      </c>
      <c r="R440" s="14" t="str">
        <f aca="false">IF(OR(C440="",H440="",I440=""),"",ROUND(ABS(H440-I440)*P440,1))</f>
        <v/>
      </c>
      <c r="S440" s="15" t="str">
        <f aca="false">IF(OR(R440="",G440="",K440=""),"",R440*K440*G440)</f>
        <v/>
      </c>
      <c r="T440" s="15" t="str">
        <f aca="false">IF(OR(Q440="",G440="",K440=""),"",Q440*K440*G440)</f>
        <v/>
      </c>
      <c r="U440" s="15" t="str">
        <f aca="false">IF(T440="","",T440+N(L440)-N(M440))</f>
        <v/>
      </c>
      <c r="V440" s="16" t="str">
        <f aca="false">IF(OR(U440="",N(S440)=0),"",U440/S440)</f>
        <v/>
      </c>
      <c r="W440" s="13" t="str">
        <f aca="false">IF(U440="","",COUNT($U$7:U440))</f>
        <v/>
      </c>
      <c r="X440" s="17" t="str">
        <f aca="false">IF(U440="","",DATE(YEAR(IF(B440="",A440,B440)),MONTH(IF(B440="",A440,B440)),1))</f>
        <v/>
      </c>
      <c r="Y440" s="15" t="str">
        <f aca="false">IF(U440="","",N($C$3)+SUM($U$7:U440))</f>
        <v/>
      </c>
      <c r="Z440" s="15" t="str">
        <f aca="false">IF(Y440="","",Y440-MAX(N($C$3),MAX($Y$7:Y440)))</f>
        <v/>
      </c>
      <c r="AA440" s="13" t="str">
        <f aca="false">IF(U440="","",IF(U440&gt;0,"Win",IF(U440&lt;0,"Loss","Scratch")))</f>
        <v/>
      </c>
      <c r="AB440" s="18" t="e">
        <f aca="false">IF(W440="",NA(),W440)</f>
        <v>#N/A</v>
      </c>
      <c r="AC440" s="19" t="e">
        <f aca="false">IF(W440="",NA(),Y440)</f>
        <v>#N/A</v>
      </c>
    </row>
    <row r="441" customFormat="false" ht="15" hidden="false" customHeight="false" outlineLevel="0" collapsed="false">
      <c r="A441" s="10"/>
      <c r="B441" s="10"/>
      <c r="C441" s="24"/>
      <c r="D441" s="24"/>
      <c r="E441" s="24"/>
      <c r="F441" s="24"/>
      <c r="G441" s="11"/>
      <c r="H441" s="12"/>
      <c r="I441" s="12"/>
      <c r="J441" s="12"/>
      <c r="K441" s="5"/>
      <c r="L441" s="5"/>
      <c r="M441" s="5"/>
      <c r="N441" s="24"/>
      <c r="O441" s="7"/>
      <c r="P441" s="13" t="str">
        <f aca="false">IF(C441="","",IF(ISNUMBER(SEARCH("JPY",C441)),100,10000))</f>
        <v/>
      </c>
      <c r="Q441" s="14" t="str">
        <f aca="false">IF(OR(C441="",H441="",J441=""),"",ROUND((J441-H441)*P441*IF(D441="Short",-1,1),1))</f>
        <v/>
      </c>
      <c r="R441" s="14" t="str">
        <f aca="false">IF(OR(C441="",H441="",I441=""),"",ROUND(ABS(H441-I441)*P441,1))</f>
        <v/>
      </c>
      <c r="S441" s="15" t="str">
        <f aca="false">IF(OR(R441="",G441="",K441=""),"",R441*K441*G441)</f>
        <v/>
      </c>
      <c r="T441" s="15" t="str">
        <f aca="false">IF(OR(Q441="",G441="",K441=""),"",Q441*K441*G441)</f>
        <v/>
      </c>
      <c r="U441" s="15" t="str">
        <f aca="false">IF(T441="","",T441+N(L441)-N(M441))</f>
        <v/>
      </c>
      <c r="V441" s="16" t="str">
        <f aca="false">IF(OR(U441="",N(S441)=0),"",U441/S441)</f>
        <v/>
      </c>
      <c r="W441" s="13" t="str">
        <f aca="false">IF(U441="","",COUNT($U$7:U441))</f>
        <v/>
      </c>
      <c r="X441" s="17" t="str">
        <f aca="false">IF(U441="","",DATE(YEAR(IF(B441="",A441,B441)),MONTH(IF(B441="",A441,B441)),1))</f>
        <v/>
      </c>
      <c r="Y441" s="15" t="str">
        <f aca="false">IF(U441="","",N($C$3)+SUM($U$7:U441))</f>
        <v/>
      </c>
      <c r="Z441" s="15" t="str">
        <f aca="false">IF(Y441="","",Y441-MAX(N($C$3),MAX($Y$7:Y441)))</f>
        <v/>
      </c>
      <c r="AA441" s="13" t="str">
        <f aca="false">IF(U441="","",IF(U441&gt;0,"Win",IF(U441&lt;0,"Loss","Scratch")))</f>
        <v/>
      </c>
      <c r="AB441" s="18" t="e">
        <f aca="false">IF(W441="",NA(),W441)</f>
        <v>#N/A</v>
      </c>
      <c r="AC441" s="19" t="e">
        <f aca="false">IF(W441="",NA(),Y441)</f>
        <v>#N/A</v>
      </c>
    </row>
    <row r="442" customFormat="false" ht="15" hidden="false" customHeight="false" outlineLevel="0" collapsed="false">
      <c r="A442" s="10"/>
      <c r="B442" s="10"/>
      <c r="C442" s="24"/>
      <c r="D442" s="24"/>
      <c r="E442" s="24"/>
      <c r="F442" s="24"/>
      <c r="G442" s="11"/>
      <c r="H442" s="12"/>
      <c r="I442" s="12"/>
      <c r="J442" s="12"/>
      <c r="K442" s="5"/>
      <c r="L442" s="5"/>
      <c r="M442" s="5"/>
      <c r="N442" s="24"/>
      <c r="O442" s="7"/>
      <c r="P442" s="13" t="str">
        <f aca="false">IF(C442="","",IF(ISNUMBER(SEARCH("JPY",C442)),100,10000))</f>
        <v/>
      </c>
      <c r="Q442" s="14" t="str">
        <f aca="false">IF(OR(C442="",H442="",J442=""),"",ROUND((J442-H442)*P442*IF(D442="Short",-1,1),1))</f>
        <v/>
      </c>
      <c r="R442" s="14" t="str">
        <f aca="false">IF(OR(C442="",H442="",I442=""),"",ROUND(ABS(H442-I442)*P442,1))</f>
        <v/>
      </c>
      <c r="S442" s="15" t="str">
        <f aca="false">IF(OR(R442="",G442="",K442=""),"",R442*K442*G442)</f>
        <v/>
      </c>
      <c r="T442" s="15" t="str">
        <f aca="false">IF(OR(Q442="",G442="",K442=""),"",Q442*K442*G442)</f>
        <v/>
      </c>
      <c r="U442" s="15" t="str">
        <f aca="false">IF(T442="","",T442+N(L442)-N(M442))</f>
        <v/>
      </c>
      <c r="V442" s="16" t="str">
        <f aca="false">IF(OR(U442="",N(S442)=0),"",U442/S442)</f>
        <v/>
      </c>
      <c r="W442" s="13" t="str">
        <f aca="false">IF(U442="","",COUNT($U$7:U442))</f>
        <v/>
      </c>
      <c r="X442" s="17" t="str">
        <f aca="false">IF(U442="","",DATE(YEAR(IF(B442="",A442,B442)),MONTH(IF(B442="",A442,B442)),1))</f>
        <v/>
      </c>
      <c r="Y442" s="15" t="str">
        <f aca="false">IF(U442="","",N($C$3)+SUM($U$7:U442))</f>
        <v/>
      </c>
      <c r="Z442" s="15" t="str">
        <f aca="false">IF(Y442="","",Y442-MAX(N($C$3),MAX($Y$7:Y442)))</f>
        <v/>
      </c>
      <c r="AA442" s="13" t="str">
        <f aca="false">IF(U442="","",IF(U442&gt;0,"Win",IF(U442&lt;0,"Loss","Scratch")))</f>
        <v/>
      </c>
      <c r="AB442" s="18" t="e">
        <f aca="false">IF(W442="",NA(),W442)</f>
        <v>#N/A</v>
      </c>
      <c r="AC442" s="19" t="e">
        <f aca="false">IF(W442="",NA(),Y442)</f>
        <v>#N/A</v>
      </c>
    </row>
    <row r="443" customFormat="false" ht="15" hidden="false" customHeight="false" outlineLevel="0" collapsed="false">
      <c r="A443" s="10"/>
      <c r="B443" s="10"/>
      <c r="C443" s="24"/>
      <c r="D443" s="24"/>
      <c r="E443" s="24"/>
      <c r="F443" s="24"/>
      <c r="G443" s="11"/>
      <c r="H443" s="12"/>
      <c r="I443" s="12"/>
      <c r="J443" s="12"/>
      <c r="K443" s="5"/>
      <c r="L443" s="5"/>
      <c r="M443" s="5"/>
      <c r="N443" s="24"/>
      <c r="O443" s="7"/>
      <c r="P443" s="13" t="str">
        <f aca="false">IF(C443="","",IF(ISNUMBER(SEARCH("JPY",C443)),100,10000))</f>
        <v/>
      </c>
      <c r="Q443" s="14" t="str">
        <f aca="false">IF(OR(C443="",H443="",J443=""),"",ROUND((J443-H443)*P443*IF(D443="Short",-1,1),1))</f>
        <v/>
      </c>
      <c r="R443" s="14" t="str">
        <f aca="false">IF(OR(C443="",H443="",I443=""),"",ROUND(ABS(H443-I443)*P443,1))</f>
        <v/>
      </c>
      <c r="S443" s="15" t="str">
        <f aca="false">IF(OR(R443="",G443="",K443=""),"",R443*K443*G443)</f>
        <v/>
      </c>
      <c r="T443" s="15" t="str">
        <f aca="false">IF(OR(Q443="",G443="",K443=""),"",Q443*K443*G443)</f>
        <v/>
      </c>
      <c r="U443" s="15" t="str">
        <f aca="false">IF(T443="","",T443+N(L443)-N(M443))</f>
        <v/>
      </c>
      <c r="V443" s="16" t="str">
        <f aca="false">IF(OR(U443="",N(S443)=0),"",U443/S443)</f>
        <v/>
      </c>
      <c r="W443" s="13" t="str">
        <f aca="false">IF(U443="","",COUNT($U$7:U443))</f>
        <v/>
      </c>
      <c r="X443" s="17" t="str">
        <f aca="false">IF(U443="","",DATE(YEAR(IF(B443="",A443,B443)),MONTH(IF(B443="",A443,B443)),1))</f>
        <v/>
      </c>
      <c r="Y443" s="15" t="str">
        <f aca="false">IF(U443="","",N($C$3)+SUM($U$7:U443))</f>
        <v/>
      </c>
      <c r="Z443" s="15" t="str">
        <f aca="false">IF(Y443="","",Y443-MAX(N($C$3),MAX($Y$7:Y443)))</f>
        <v/>
      </c>
      <c r="AA443" s="13" t="str">
        <f aca="false">IF(U443="","",IF(U443&gt;0,"Win",IF(U443&lt;0,"Loss","Scratch")))</f>
        <v/>
      </c>
      <c r="AB443" s="18" t="e">
        <f aca="false">IF(W443="",NA(),W443)</f>
        <v>#N/A</v>
      </c>
      <c r="AC443" s="19" t="e">
        <f aca="false">IF(W443="",NA(),Y443)</f>
        <v>#N/A</v>
      </c>
    </row>
    <row r="444" customFormat="false" ht="15" hidden="false" customHeight="false" outlineLevel="0" collapsed="false">
      <c r="A444" s="10"/>
      <c r="B444" s="10"/>
      <c r="C444" s="24"/>
      <c r="D444" s="24"/>
      <c r="E444" s="24"/>
      <c r="F444" s="24"/>
      <c r="G444" s="11"/>
      <c r="H444" s="12"/>
      <c r="I444" s="12"/>
      <c r="J444" s="12"/>
      <c r="K444" s="5"/>
      <c r="L444" s="5"/>
      <c r="M444" s="5"/>
      <c r="N444" s="24"/>
      <c r="O444" s="7"/>
      <c r="P444" s="13" t="str">
        <f aca="false">IF(C444="","",IF(ISNUMBER(SEARCH("JPY",C444)),100,10000))</f>
        <v/>
      </c>
      <c r="Q444" s="14" t="str">
        <f aca="false">IF(OR(C444="",H444="",J444=""),"",ROUND((J444-H444)*P444*IF(D444="Short",-1,1),1))</f>
        <v/>
      </c>
      <c r="R444" s="14" t="str">
        <f aca="false">IF(OR(C444="",H444="",I444=""),"",ROUND(ABS(H444-I444)*P444,1))</f>
        <v/>
      </c>
      <c r="S444" s="15" t="str">
        <f aca="false">IF(OR(R444="",G444="",K444=""),"",R444*K444*G444)</f>
        <v/>
      </c>
      <c r="T444" s="15" t="str">
        <f aca="false">IF(OR(Q444="",G444="",K444=""),"",Q444*K444*G444)</f>
        <v/>
      </c>
      <c r="U444" s="15" t="str">
        <f aca="false">IF(T444="","",T444+N(L444)-N(M444))</f>
        <v/>
      </c>
      <c r="V444" s="16" t="str">
        <f aca="false">IF(OR(U444="",N(S444)=0),"",U444/S444)</f>
        <v/>
      </c>
      <c r="W444" s="13" t="str">
        <f aca="false">IF(U444="","",COUNT($U$7:U444))</f>
        <v/>
      </c>
      <c r="X444" s="17" t="str">
        <f aca="false">IF(U444="","",DATE(YEAR(IF(B444="",A444,B444)),MONTH(IF(B444="",A444,B444)),1))</f>
        <v/>
      </c>
      <c r="Y444" s="15" t="str">
        <f aca="false">IF(U444="","",N($C$3)+SUM($U$7:U444))</f>
        <v/>
      </c>
      <c r="Z444" s="15" t="str">
        <f aca="false">IF(Y444="","",Y444-MAX(N($C$3),MAX($Y$7:Y444)))</f>
        <v/>
      </c>
      <c r="AA444" s="13" t="str">
        <f aca="false">IF(U444="","",IF(U444&gt;0,"Win",IF(U444&lt;0,"Loss","Scratch")))</f>
        <v/>
      </c>
      <c r="AB444" s="18" t="e">
        <f aca="false">IF(W444="",NA(),W444)</f>
        <v>#N/A</v>
      </c>
      <c r="AC444" s="19" t="e">
        <f aca="false">IF(W444="",NA(),Y444)</f>
        <v>#N/A</v>
      </c>
    </row>
    <row r="445" customFormat="false" ht="15" hidden="false" customHeight="false" outlineLevel="0" collapsed="false">
      <c r="A445" s="10"/>
      <c r="B445" s="10"/>
      <c r="C445" s="24"/>
      <c r="D445" s="24"/>
      <c r="E445" s="24"/>
      <c r="F445" s="24"/>
      <c r="G445" s="11"/>
      <c r="H445" s="12"/>
      <c r="I445" s="12"/>
      <c r="J445" s="12"/>
      <c r="K445" s="5"/>
      <c r="L445" s="5"/>
      <c r="M445" s="5"/>
      <c r="N445" s="24"/>
      <c r="O445" s="7"/>
      <c r="P445" s="13" t="str">
        <f aca="false">IF(C445="","",IF(ISNUMBER(SEARCH("JPY",C445)),100,10000))</f>
        <v/>
      </c>
      <c r="Q445" s="14" t="str">
        <f aca="false">IF(OR(C445="",H445="",J445=""),"",ROUND((J445-H445)*P445*IF(D445="Short",-1,1),1))</f>
        <v/>
      </c>
      <c r="R445" s="14" t="str">
        <f aca="false">IF(OR(C445="",H445="",I445=""),"",ROUND(ABS(H445-I445)*P445,1))</f>
        <v/>
      </c>
      <c r="S445" s="15" t="str">
        <f aca="false">IF(OR(R445="",G445="",K445=""),"",R445*K445*G445)</f>
        <v/>
      </c>
      <c r="T445" s="15" t="str">
        <f aca="false">IF(OR(Q445="",G445="",K445=""),"",Q445*K445*G445)</f>
        <v/>
      </c>
      <c r="U445" s="15" t="str">
        <f aca="false">IF(T445="","",T445+N(L445)-N(M445))</f>
        <v/>
      </c>
      <c r="V445" s="16" t="str">
        <f aca="false">IF(OR(U445="",N(S445)=0),"",U445/S445)</f>
        <v/>
      </c>
      <c r="W445" s="13" t="str">
        <f aca="false">IF(U445="","",COUNT($U$7:U445))</f>
        <v/>
      </c>
      <c r="X445" s="17" t="str">
        <f aca="false">IF(U445="","",DATE(YEAR(IF(B445="",A445,B445)),MONTH(IF(B445="",A445,B445)),1))</f>
        <v/>
      </c>
      <c r="Y445" s="15" t="str">
        <f aca="false">IF(U445="","",N($C$3)+SUM($U$7:U445))</f>
        <v/>
      </c>
      <c r="Z445" s="15" t="str">
        <f aca="false">IF(Y445="","",Y445-MAX(N($C$3),MAX($Y$7:Y445)))</f>
        <v/>
      </c>
      <c r="AA445" s="13" t="str">
        <f aca="false">IF(U445="","",IF(U445&gt;0,"Win",IF(U445&lt;0,"Loss","Scratch")))</f>
        <v/>
      </c>
      <c r="AB445" s="18" t="e">
        <f aca="false">IF(W445="",NA(),W445)</f>
        <v>#N/A</v>
      </c>
      <c r="AC445" s="19" t="e">
        <f aca="false">IF(W445="",NA(),Y445)</f>
        <v>#N/A</v>
      </c>
    </row>
    <row r="446" customFormat="false" ht="15" hidden="false" customHeight="false" outlineLevel="0" collapsed="false">
      <c r="A446" s="10"/>
      <c r="B446" s="10"/>
      <c r="C446" s="24"/>
      <c r="D446" s="24"/>
      <c r="E446" s="24"/>
      <c r="F446" s="24"/>
      <c r="G446" s="11"/>
      <c r="H446" s="12"/>
      <c r="I446" s="12"/>
      <c r="J446" s="12"/>
      <c r="K446" s="5"/>
      <c r="L446" s="5"/>
      <c r="M446" s="5"/>
      <c r="N446" s="24"/>
      <c r="O446" s="7"/>
      <c r="P446" s="13" t="str">
        <f aca="false">IF(C446="","",IF(ISNUMBER(SEARCH("JPY",C446)),100,10000))</f>
        <v/>
      </c>
      <c r="Q446" s="14" t="str">
        <f aca="false">IF(OR(C446="",H446="",J446=""),"",ROUND((J446-H446)*P446*IF(D446="Short",-1,1),1))</f>
        <v/>
      </c>
      <c r="R446" s="14" t="str">
        <f aca="false">IF(OR(C446="",H446="",I446=""),"",ROUND(ABS(H446-I446)*P446,1))</f>
        <v/>
      </c>
      <c r="S446" s="15" t="str">
        <f aca="false">IF(OR(R446="",G446="",K446=""),"",R446*K446*G446)</f>
        <v/>
      </c>
      <c r="T446" s="15" t="str">
        <f aca="false">IF(OR(Q446="",G446="",K446=""),"",Q446*K446*G446)</f>
        <v/>
      </c>
      <c r="U446" s="15" t="str">
        <f aca="false">IF(T446="","",T446+N(L446)-N(M446))</f>
        <v/>
      </c>
      <c r="V446" s="16" t="str">
        <f aca="false">IF(OR(U446="",N(S446)=0),"",U446/S446)</f>
        <v/>
      </c>
      <c r="W446" s="13" t="str">
        <f aca="false">IF(U446="","",COUNT($U$7:U446))</f>
        <v/>
      </c>
      <c r="X446" s="17" t="str">
        <f aca="false">IF(U446="","",DATE(YEAR(IF(B446="",A446,B446)),MONTH(IF(B446="",A446,B446)),1))</f>
        <v/>
      </c>
      <c r="Y446" s="15" t="str">
        <f aca="false">IF(U446="","",N($C$3)+SUM($U$7:U446))</f>
        <v/>
      </c>
      <c r="Z446" s="15" t="str">
        <f aca="false">IF(Y446="","",Y446-MAX(N($C$3),MAX($Y$7:Y446)))</f>
        <v/>
      </c>
      <c r="AA446" s="13" t="str">
        <f aca="false">IF(U446="","",IF(U446&gt;0,"Win",IF(U446&lt;0,"Loss","Scratch")))</f>
        <v/>
      </c>
      <c r="AB446" s="18" t="e">
        <f aca="false">IF(W446="",NA(),W446)</f>
        <v>#N/A</v>
      </c>
      <c r="AC446" s="19" t="e">
        <f aca="false">IF(W446="",NA(),Y446)</f>
        <v>#N/A</v>
      </c>
    </row>
    <row r="447" customFormat="false" ht="15" hidden="false" customHeight="false" outlineLevel="0" collapsed="false">
      <c r="A447" s="10"/>
      <c r="B447" s="10"/>
      <c r="C447" s="24"/>
      <c r="D447" s="24"/>
      <c r="E447" s="24"/>
      <c r="F447" s="24"/>
      <c r="G447" s="11"/>
      <c r="H447" s="12"/>
      <c r="I447" s="12"/>
      <c r="J447" s="12"/>
      <c r="K447" s="5"/>
      <c r="L447" s="5"/>
      <c r="M447" s="5"/>
      <c r="N447" s="24"/>
      <c r="O447" s="7"/>
      <c r="P447" s="13" t="str">
        <f aca="false">IF(C447="","",IF(ISNUMBER(SEARCH("JPY",C447)),100,10000))</f>
        <v/>
      </c>
      <c r="Q447" s="14" t="str">
        <f aca="false">IF(OR(C447="",H447="",J447=""),"",ROUND((J447-H447)*P447*IF(D447="Short",-1,1),1))</f>
        <v/>
      </c>
      <c r="R447" s="14" t="str">
        <f aca="false">IF(OR(C447="",H447="",I447=""),"",ROUND(ABS(H447-I447)*P447,1))</f>
        <v/>
      </c>
      <c r="S447" s="15" t="str">
        <f aca="false">IF(OR(R447="",G447="",K447=""),"",R447*K447*G447)</f>
        <v/>
      </c>
      <c r="T447" s="15" t="str">
        <f aca="false">IF(OR(Q447="",G447="",K447=""),"",Q447*K447*G447)</f>
        <v/>
      </c>
      <c r="U447" s="15" t="str">
        <f aca="false">IF(T447="","",T447+N(L447)-N(M447))</f>
        <v/>
      </c>
      <c r="V447" s="16" t="str">
        <f aca="false">IF(OR(U447="",N(S447)=0),"",U447/S447)</f>
        <v/>
      </c>
      <c r="W447" s="13" t="str">
        <f aca="false">IF(U447="","",COUNT($U$7:U447))</f>
        <v/>
      </c>
      <c r="X447" s="17" t="str">
        <f aca="false">IF(U447="","",DATE(YEAR(IF(B447="",A447,B447)),MONTH(IF(B447="",A447,B447)),1))</f>
        <v/>
      </c>
      <c r="Y447" s="15" t="str">
        <f aca="false">IF(U447="","",N($C$3)+SUM($U$7:U447))</f>
        <v/>
      </c>
      <c r="Z447" s="15" t="str">
        <f aca="false">IF(Y447="","",Y447-MAX(N($C$3),MAX($Y$7:Y447)))</f>
        <v/>
      </c>
      <c r="AA447" s="13" t="str">
        <f aca="false">IF(U447="","",IF(U447&gt;0,"Win",IF(U447&lt;0,"Loss","Scratch")))</f>
        <v/>
      </c>
      <c r="AB447" s="18" t="e">
        <f aca="false">IF(W447="",NA(),W447)</f>
        <v>#N/A</v>
      </c>
      <c r="AC447" s="19" t="e">
        <f aca="false">IF(W447="",NA(),Y447)</f>
        <v>#N/A</v>
      </c>
    </row>
    <row r="448" customFormat="false" ht="15" hidden="false" customHeight="false" outlineLevel="0" collapsed="false">
      <c r="A448" s="10"/>
      <c r="B448" s="10"/>
      <c r="C448" s="24"/>
      <c r="D448" s="24"/>
      <c r="E448" s="24"/>
      <c r="F448" s="24"/>
      <c r="G448" s="11"/>
      <c r="H448" s="12"/>
      <c r="I448" s="12"/>
      <c r="J448" s="12"/>
      <c r="K448" s="5"/>
      <c r="L448" s="5"/>
      <c r="M448" s="5"/>
      <c r="N448" s="24"/>
      <c r="O448" s="7"/>
      <c r="P448" s="13" t="str">
        <f aca="false">IF(C448="","",IF(ISNUMBER(SEARCH("JPY",C448)),100,10000))</f>
        <v/>
      </c>
      <c r="Q448" s="14" t="str">
        <f aca="false">IF(OR(C448="",H448="",J448=""),"",ROUND((J448-H448)*P448*IF(D448="Short",-1,1),1))</f>
        <v/>
      </c>
      <c r="R448" s="14" t="str">
        <f aca="false">IF(OR(C448="",H448="",I448=""),"",ROUND(ABS(H448-I448)*P448,1))</f>
        <v/>
      </c>
      <c r="S448" s="15" t="str">
        <f aca="false">IF(OR(R448="",G448="",K448=""),"",R448*K448*G448)</f>
        <v/>
      </c>
      <c r="T448" s="15" t="str">
        <f aca="false">IF(OR(Q448="",G448="",K448=""),"",Q448*K448*G448)</f>
        <v/>
      </c>
      <c r="U448" s="15" t="str">
        <f aca="false">IF(T448="","",T448+N(L448)-N(M448))</f>
        <v/>
      </c>
      <c r="V448" s="16" t="str">
        <f aca="false">IF(OR(U448="",N(S448)=0),"",U448/S448)</f>
        <v/>
      </c>
      <c r="W448" s="13" t="str">
        <f aca="false">IF(U448="","",COUNT($U$7:U448))</f>
        <v/>
      </c>
      <c r="X448" s="17" t="str">
        <f aca="false">IF(U448="","",DATE(YEAR(IF(B448="",A448,B448)),MONTH(IF(B448="",A448,B448)),1))</f>
        <v/>
      </c>
      <c r="Y448" s="15" t="str">
        <f aca="false">IF(U448="","",N($C$3)+SUM($U$7:U448))</f>
        <v/>
      </c>
      <c r="Z448" s="15" t="str">
        <f aca="false">IF(Y448="","",Y448-MAX(N($C$3),MAX($Y$7:Y448)))</f>
        <v/>
      </c>
      <c r="AA448" s="13" t="str">
        <f aca="false">IF(U448="","",IF(U448&gt;0,"Win",IF(U448&lt;0,"Loss","Scratch")))</f>
        <v/>
      </c>
      <c r="AB448" s="18" t="e">
        <f aca="false">IF(W448="",NA(),W448)</f>
        <v>#N/A</v>
      </c>
      <c r="AC448" s="19" t="e">
        <f aca="false">IF(W448="",NA(),Y448)</f>
        <v>#N/A</v>
      </c>
    </row>
    <row r="449" customFormat="false" ht="15" hidden="false" customHeight="false" outlineLevel="0" collapsed="false">
      <c r="A449" s="10"/>
      <c r="B449" s="10"/>
      <c r="C449" s="24"/>
      <c r="D449" s="24"/>
      <c r="E449" s="24"/>
      <c r="F449" s="24"/>
      <c r="G449" s="11"/>
      <c r="H449" s="12"/>
      <c r="I449" s="12"/>
      <c r="J449" s="12"/>
      <c r="K449" s="5"/>
      <c r="L449" s="5"/>
      <c r="M449" s="5"/>
      <c r="N449" s="24"/>
      <c r="O449" s="7"/>
      <c r="P449" s="13" t="str">
        <f aca="false">IF(C449="","",IF(ISNUMBER(SEARCH("JPY",C449)),100,10000))</f>
        <v/>
      </c>
      <c r="Q449" s="14" t="str">
        <f aca="false">IF(OR(C449="",H449="",J449=""),"",ROUND((J449-H449)*P449*IF(D449="Short",-1,1),1))</f>
        <v/>
      </c>
      <c r="R449" s="14" t="str">
        <f aca="false">IF(OR(C449="",H449="",I449=""),"",ROUND(ABS(H449-I449)*P449,1))</f>
        <v/>
      </c>
      <c r="S449" s="15" t="str">
        <f aca="false">IF(OR(R449="",G449="",K449=""),"",R449*K449*G449)</f>
        <v/>
      </c>
      <c r="T449" s="15" t="str">
        <f aca="false">IF(OR(Q449="",G449="",K449=""),"",Q449*K449*G449)</f>
        <v/>
      </c>
      <c r="U449" s="15" t="str">
        <f aca="false">IF(T449="","",T449+N(L449)-N(M449))</f>
        <v/>
      </c>
      <c r="V449" s="16" t="str">
        <f aca="false">IF(OR(U449="",N(S449)=0),"",U449/S449)</f>
        <v/>
      </c>
      <c r="W449" s="13" t="str">
        <f aca="false">IF(U449="","",COUNT($U$7:U449))</f>
        <v/>
      </c>
      <c r="X449" s="17" t="str">
        <f aca="false">IF(U449="","",DATE(YEAR(IF(B449="",A449,B449)),MONTH(IF(B449="",A449,B449)),1))</f>
        <v/>
      </c>
      <c r="Y449" s="15" t="str">
        <f aca="false">IF(U449="","",N($C$3)+SUM($U$7:U449))</f>
        <v/>
      </c>
      <c r="Z449" s="15" t="str">
        <f aca="false">IF(Y449="","",Y449-MAX(N($C$3),MAX($Y$7:Y449)))</f>
        <v/>
      </c>
      <c r="AA449" s="13" t="str">
        <f aca="false">IF(U449="","",IF(U449&gt;0,"Win",IF(U449&lt;0,"Loss","Scratch")))</f>
        <v/>
      </c>
      <c r="AB449" s="18" t="e">
        <f aca="false">IF(W449="",NA(),W449)</f>
        <v>#N/A</v>
      </c>
      <c r="AC449" s="19" t="e">
        <f aca="false">IF(W449="",NA(),Y449)</f>
        <v>#N/A</v>
      </c>
    </row>
    <row r="450" customFormat="false" ht="15" hidden="false" customHeight="false" outlineLevel="0" collapsed="false">
      <c r="A450" s="10"/>
      <c r="B450" s="10"/>
      <c r="C450" s="24"/>
      <c r="D450" s="24"/>
      <c r="E450" s="24"/>
      <c r="F450" s="24"/>
      <c r="G450" s="11"/>
      <c r="H450" s="12"/>
      <c r="I450" s="12"/>
      <c r="J450" s="12"/>
      <c r="K450" s="5"/>
      <c r="L450" s="5"/>
      <c r="M450" s="5"/>
      <c r="N450" s="24"/>
      <c r="O450" s="7"/>
      <c r="P450" s="13" t="str">
        <f aca="false">IF(C450="","",IF(ISNUMBER(SEARCH("JPY",C450)),100,10000))</f>
        <v/>
      </c>
      <c r="Q450" s="14" t="str">
        <f aca="false">IF(OR(C450="",H450="",J450=""),"",ROUND((J450-H450)*P450*IF(D450="Short",-1,1),1))</f>
        <v/>
      </c>
      <c r="R450" s="14" t="str">
        <f aca="false">IF(OR(C450="",H450="",I450=""),"",ROUND(ABS(H450-I450)*P450,1))</f>
        <v/>
      </c>
      <c r="S450" s="15" t="str">
        <f aca="false">IF(OR(R450="",G450="",K450=""),"",R450*K450*G450)</f>
        <v/>
      </c>
      <c r="T450" s="15" t="str">
        <f aca="false">IF(OR(Q450="",G450="",K450=""),"",Q450*K450*G450)</f>
        <v/>
      </c>
      <c r="U450" s="15" t="str">
        <f aca="false">IF(T450="","",T450+N(L450)-N(M450))</f>
        <v/>
      </c>
      <c r="V450" s="16" t="str">
        <f aca="false">IF(OR(U450="",N(S450)=0),"",U450/S450)</f>
        <v/>
      </c>
      <c r="W450" s="13" t="str">
        <f aca="false">IF(U450="","",COUNT($U$7:U450))</f>
        <v/>
      </c>
      <c r="X450" s="17" t="str">
        <f aca="false">IF(U450="","",DATE(YEAR(IF(B450="",A450,B450)),MONTH(IF(B450="",A450,B450)),1))</f>
        <v/>
      </c>
      <c r="Y450" s="15" t="str">
        <f aca="false">IF(U450="","",N($C$3)+SUM($U$7:U450))</f>
        <v/>
      </c>
      <c r="Z450" s="15" t="str">
        <f aca="false">IF(Y450="","",Y450-MAX(N($C$3),MAX($Y$7:Y450)))</f>
        <v/>
      </c>
      <c r="AA450" s="13" t="str">
        <f aca="false">IF(U450="","",IF(U450&gt;0,"Win",IF(U450&lt;0,"Loss","Scratch")))</f>
        <v/>
      </c>
      <c r="AB450" s="18" t="e">
        <f aca="false">IF(W450="",NA(),W450)</f>
        <v>#N/A</v>
      </c>
      <c r="AC450" s="19" t="e">
        <f aca="false">IF(W450="",NA(),Y450)</f>
        <v>#N/A</v>
      </c>
    </row>
    <row r="451" customFormat="false" ht="15" hidden="false" customHeight="false" outlineLevel="0" collapsed="false">
      <c r="A451" s="10"/>
      <c r="B451" s="10"/>
      <c r="C451" s="24"/>
      <c r="D451" s="24"/>
      <c r="E451" s="24"/>
      <c r="F451" s="24"/>
      <c r="G451" s="11"/>
      <c r="H451" s="12"/>
      <c r="I451" s="12"/>
      <c r="J451" s="12"/>
      <c r="K451" s="5"/>
      <c r="L451" s="5"/>
      <c r="M451" s="5"/>
      <c r="N451" s="24"/>
      <c r="O451" s="7"/>
      <c r="P451" s="13" t="str">
        <f aca="false">IF(C451="","",IF(ISNUMBER(SEARCH("JPY",C451)),100,10000))</f>
        <v/>
      </c>
      <c r="Q451" s="14" t="str">
        <f aca="false">IF(OR(C451="",H451="",J451=""),"",ROUND((J451-H451)*P451*IF(D451="Short",-1,1),1))</f>
        <v/>
      </c>
      <c r="R451" s="14" t="str">
        <f aca="false">IF(OR(C451="",H451="",I451=""),"",ROUND(ABS(H451-I451)*P451,1))</f>
        <v/>
      </c>
      <c r="S451" s="15" t="str">
        <f aca="false">IF(OR(R451="",G451="",K451=""),"",R451*K451*G451)</f>
        <v/>
      </c>
      <c r="T451" s="15" t="str">
        <f aca="false">IF(OR(Q451="",G451="",K451=""),"",Q451*K451*G451)</f>
        <v/>
      </c>
      <c r="U451" s="15" t="str">
        <f aca="false">IF(T451="","",T451+N(L451)-N(M451))</f>
        <v/>
      </c>
      <c r="V451" s="16" t="str">
        <f aca="false">IF(OR(U451="",N(S451)=0),"",U451/S451)</f>
        <v/>
      </c>
      <c r="W451" s="13" t="str">
        <f aca="false">IF(U451="","",COUNT($U$7:U451))</f>
        <v/>
      </c>
      <c r="X451" s="17" t="str">
        <f aca="false">IF(U451="","",DATE(YEAR(IF(B451="",A451,B451)),MONTH(IF(B451="",A451,B451)),1))</f>
        <v/>
      </c>
      <c r="Y451" s="15" t="str">
        <f aca="false">IF(U451="","",N($C$3)+SUM($U$7:U451))</f>
        <v/>
      </c>
      <c r="Z451" s="15" t="str">
        <f aca="false">IF(Y451="","",Y451-MAX(N($C$3),MAX($Y$7:Y451)))</f>
        <v/>
      </c>
      <c r="AA451" s="13" t="str">
        <f aca="false">IF(U451="","",IF(U451&gt;0,"Win",IF(U451&lt;0,"Loss","Scratch")))</f>
        <v/>
      </c>
      <c r="AB451" s="18" t="e">
        <f aca="false">IF(W451="",NA(),W451)</f>
        <v>#N/A</v>
      </c>
      <c r="AC451" s="19" t="e">
        <f aca="false">IF(W451="",NA(),Y451)</f>
        <v>#N/A</v>
      </c>
    </row>
    <row r="452" customFormat="false" ht="15" hidden="false" customHeight="false" outlineLevel="0" collapsed="false">
      <c r="A452" s="10"/>
      <c r="B452" s="10"/>
      <c r="C452" s="24"/>
      <c r="D452" s="24"/>
      <c r="E452" s="24"/>
      <c r="F452" s="24"/>
      <c r="G452" s="11"/>
      <c r="H452" s="12"/>
      <c r="I452" s="12"/>
      <c r="J452" s="12"/>
      <c r="K452" s="5"/>
      <c r="L452" s="5"/>
      <c r="M452" s="5"/>
      <c r="N452" s="24"/>
      <c r="O452" s="7"/>
      <c r="P452" s="13" t="str">
        <f aca="false">IF(C452="","",IF(ISNUMBER(SEARCH("JPY",C452)),100,10000))</f>
        <v/>
      </c>
      <c r="Q452" s="14" t="str">
        <f aca="false">IF(OR(C452="",H452="",J452=""),"",ROUND((J452-H452)*P452*IF(D452="Short",-1,1),1))</f>
        <v/>
      </c>
      <c r="R452" s="14" t="str">
        <f aca="false">IF(OR(C452="",H452="",I452=""),"",ROUND(ABS(H452-I452)*P452,1))</f>
        <v/>
      </c>
      <c r="S452" s="15" t="str">
        <f aca="false">IF(OR(R452="",G452="",K452=""),"",R452*K452*G452)</f>
        <v/>
      </c>
      <c r="T452" s="15" t="str">
        <f aca="false">IF(OR(Q452="",G452="",K452=""),"",Q452*K452*G452)</f>
        <v/>
      </c>
      <c r="U452" s="15" t="str">
        <f aca="false">IF(T452="","",T452+N(L452)-N(M452))</f>
        <v/>
      </c>
      <c r="V452" s="16" t="str">
        <f aca="false">IF(OR(U452="",N(S452)=0),"",U452/S452)</f>
        <v/>
      </c>
      <c r="W452" s="13" t="str">
        <f aca="false">IF(U452="","",COUNT($U$7:U452))</f>
        <v/>
      </c>
      <c r="X452" s="17" t="str">
        <f aca="false">IF(U452="","",DATE(YEAR(IF(B452="",A452,B452)),MONTH(IF(B452="",A452,B452)),1))</f>
        <v/>
      </c>
      <c r="Y452" s="15" t="str">
        <f aca="false">IF(U452="","",N($C$3)+SUM($U$7:U452))</f>
        <v/>
      </c>
      <c r="Z452" s="15" t="str">
        <f aca="false">IF(Y452="","",Y452-MAX(N($C$3),MAX($Y$7:Y452)))</f>
        <v/>
      </c>
      <c r="AA452" s="13" t="str">
        <f aca="false">IF(U452="","",IF(U452&gt;0,"Win",IF(U452&lt;0,"Loss","Scratch")))</f>
        <v/>
      </c>
      <c r="AB452" s="18" t="e">
        <f aca="false">IF(W452="",NA(),W452)</f>
        <v>#N/A</v>
      </c>
      <c r="AC452" s="19" t="e">
        <f aca="false">IF(W452="",NA(),Y452)</f>
        <v>#N/A</v>
      </c>
    </row>
    <row r="453" customFormat="false" ht="15" hidden="false" customHeight="false" outlineLevel="0" collapsed="false">
      <c r="A453" s="10"/>
      <c r="B453" s="10"/>
      <c r="C453" s="24"/>
      <c r="D453" s="24"/>
      <c r="E453" s="24"/>
      <c r="F453" s="24"/>
      <c r="G453" s="11"/>
      <c r="H453" s="12"/>
      <c r="I453" s="12"/>
      <c r="J453" s="12"/>
      <c r="K453" s="5"/>
      <c r="L453" s="5"/>
      <c r="M453" s="5"/>
      <c r="N453" s="24"/>
      <c r="O453" s="7"/>
      <c r="P453" s="13" t="str">
        <f aca="false">IF(C453="","",IF(ISNUMBER(SEARCH("JPY",C453)),100,10000))</f>
        <v/>
      </c>
      <c r="Q453" s="14" t="str">
        <f aca="false">IF(OR(C453="",H453="",J453=""),"",ROUND((J453-H453)*P453*IF(D453="Short",-1,1),1))</f>
        <v/>
      </c>
      <c r="R453" s="14" t="str">
        <f aca="false">IF(OR(C453="",H453="",I453=""),"",ROUND(ABS(H453-I453)*P453,1))</f>
        <v/>
      </c>
      <c r="S453" s="15" t="str">
        <f aca="false">IF(OR(R453="",G453="",K453=""),"",R453*K453*G453)</f>
        <v/>
      </c>
      <c r="T453" s="15" t="str">
        <f aca="false">IF(OR(Q453="",G453="",K453=""),"",Q453*K453*G453)</f>
        <v/>
      </c>
      <c r="U453" s="15" t="str">
        <f aca="false">IF(T453="","",T453+N(L453)-N(M453))</f>
        <v/>
      </c>
      <c r="V453" s="16" t="str">
        <f aca="false">IF(OR(U453="",N(S453)=0),"",U453/S453)</f>
        <v/>
      </c>
      <c r="W453" s="13" t="str">
        <f aca="false">IF(U453="","",COUNT($U$7:U453))</f>
        <v/>
      </c>
      <c r="X453" s="17" t="str">
        <f aca="false">IF(U453="","",DATE(YEAR(IF(B453="",A453,B453)),MONTH(IF(B453="",A453,B453)),1))</f>
        <v/>
      </c>
      <c r="Y453" s="15" t="str">
        <f aca="false">IF(U453="","",N($C$3)+SUM($U$7:U453))</f>
        <v/>
      </c>
      <c r="Z453" s="15" t="str">
        <f aca="false">IF(Y453="","",Y453-MAX(N($C$3),MAX($Y$7:Y453)))</f>
        <v/>
      </c>
      <c r="AA453" s="13" t="str">
        <f aca="false">IF(U453="","",IF(U453&gt;0,"Win",IF(U453&lt;0,"Loss","Scratch")))</f>
        <v/>
      </c>
      <c r="AB453" s="18" t="e">
        <f aca="false">IF(W453="",NA(),W453)</f>
        <v>#N/A</v>
      </c>
      <c r="AC453" s="19" t="e">
        <f aca="false">IF(W453="",NA(),Y453)</f>
        <v>#N/A</v>
      </c>
    </row>
    <row r="454" customFormat="false" ht="15" hidden="false" customHeight="false" outlineLevel="0" collapsed="false">
      <c r="A454" s="10"/>
      <c r="B454" s="10"/>
      <c r="C454" s="24"/>
      <c r="D454" s="24"/>
      <c r="E454" s="24"/>
      <c r="F454" s="24"/>
      <c r="G454" s="11"/>
      <c r="H454" s="12"/>
      <c r="I454" s="12"/>
      <c r="J454" s="12"/>
      <c r="K454" s="5"/>
      <c r="L454" s="5"/>
      <c r="M454" s="5"/>
      <c r="N454" s="24"/>
      <c r="O454" s="7"/>
      <c r="P454" s="13" t="str">
        <f aca="false">IF(C454="","",IF(ISNUMBER(SEARCH("JPY",C454)),100,10000))</f>
        <v/>
      </c>
      <c r="Q454" s="14" t="str">
        <f aca="false">IF(OR(C454="",H454="",J454=""),"",ROUND((J454-H454)*P454*IF(D454="Short",-1,1),1))</f>
        <v/>
      </c>
      <c r="R454" s="14" t="str">
        <f aca="false">IF(OR(C454="",H454="",I454=""),"",ROUND(ABS(H454-I454)*P454,1))</f>
        <v/>
      </c>
      <c r="S454" s="15" t="str">
        <f aca="false">IF(OR(R454="",G454="",K454=""),"",R454*K454*G454)</f>
        <v/>
      </c>
      <c r="T454" s="15" t="str">
        <f aca="false">IF(OR(Q454="",G454="",K454=""),"",Q454*K454*G454)</f>
        <v/>
      </c>
      <c r="U454" s="15" t="str">
        <f aca="false">IF(T454="","",T454+N(L454)-N(M454))</f>
        <v/>
      </c>
      <c r="V454" s="16" t="str">
        <f aca="false">IF(OR(U454="",N(S454)=0),"",U454/S454)</f>
        <v/>
      </c>
      <c r="W454" s="13" t="str">
        <f aca="false">IF(U454="","",COUNT($U$7:U454))</f>
        <v/>
      </c>
      <c r="X454" s="17" t="str">
        <f aca="false">IF(U454="","",DATE(YEAR(IF(B454="",A454,B454)),MONTH(IF(B454="",A454,B454)),1))</f>
        <v/>
      </c>
      <c r="Y454" s="15" t="str">
        <f aca="false">IF(U454="","",N($C$3)+SUM($U$7:U454))</f>
        <v/>
      </c>
      <c r="Z454" s="15" t="str">
        <f aca="false">IF(Y454="","",Y454-MAX(N($C$3),MAX($Y$7:Y454)))</f>
        <v/>
      </c>
      <c r="AA454" s="13" t="str">
        <f aca="false">IF(U454="","",IF(U454&gt;0,"Win",IF(U454&lt;0,"Loss","Scratch")))</f>
        <v/>
      </c>
      <c r="AB454" s="18" t="e">
        <f aca="false">IF(W454="",NA(),W454)</f>
        <v>#N/A</v>
      </c>
      <c r="AC454" s="19" t="e">
        <f aca="false">IF(W454="",NA(),Y454)</f>
        <v>#N/A</v>
      </c>
    </row>
    <row r="455" customFormat="false" ht="15" hidden="false" customHeight="false" outlineLevel="0" collapsed="false">
      <c r="A455" s="10"/>
      <c r="B455" s="10"/>
      <c r="C455" s="24"/>
      <c r="D455" s="24"/>
      <c r="E455" s="24"/>
      <c r="F455" s="24"/>
      <c r="G455" s="11"/>
      <c r="H455" s="12"/>
      <c r="I455" s="12"/>
      <c r="J455" s="12"/>
      <c r="K455" s="5"/>
      <c r="L455" s="5"/>
      <c r="M455" s="5"/>
      <c r="N455" s="24"/>
      <c r="O455" s="7"/>
      <c r="P455" s="13" t="str">
        <f aca="false">IF(C455="","",IF(ISNUMBER(SEARCH("JPY",C455)),100,10000))</f>
        <v/>
      </c>
      <c r="Q455" s="14" t="str">
        <f aca="false">IF(OR(C455="",H455="",J455=""),"",ROUND((J455-H455)*P455*IF(D455="Short",-1,1),1))</f>
        <v/>
      </c>
      <c r="R455" s="14" t="str">
        <f aca="false">IF(OR(C455="",H455="",I455=""),"",ROUND(ABS(H455-I455)*P455,1))</f>
        <v/>
      </c>
      <c r="S455" s="15" t="str">
        <f aca="false">IF(OR(R455="",G455="",K455=""),"",R455*K455*G455)</f>
        <v/>
      </c>
      <c r="T455" s="15" t="str">
        <f aca="false">IF(OR(Q455="",G455="",K455=""),"",Q455*K455*G455)</f>
        <v/>
      </c>
      <c r="U455" s="15" t="str">
        <f aca="false">IF(T455="","",T455+N(L455)-N(M455))</f>
        <v/>
      </c>
      <c r="V455" s="16" t="str">
        <f aca="false">IF(OR(U455="",N(S455)=0),"",U455/S455)</f>
        <v/>
      </c>
      <c r="W455" s="13" t="str">
        <f aca="false">IF(U455="","",COUNT($U$7:U455))</f>
        <v/>
      </c>
      <c r="X455" s="17" t="str">
        <f aca="false">IF(U455="","",DATE(YEAR(IF(B455="",A455,B455)),MONTH(IF(B455="",A455,B455)),1))</f>
        <v/>
      </c>
      <c r="Y455" s="15" t="str">
        <f aca="false">IF(U455="","",N($C$3)+SUM($U$7:U455))</f>
        <v/>
      </c>
      <c r="Z455" s="15" t="str">
        <f aca="false">IF(Y455="","",Y455-MAX(N($C$3),MAX($Y$7:Y455)))</f>
        <v/>
      </c>
      <c r="AA455" s="13" t="str">
        <f aca="false">IF(U455="","",IF(U455&gt;0,"Win",IF(U455&lt;0,"Loss","Scratch")))</f>
        <v/>
      </c>
      <c r="AB455" s="18" t="e">
        <f aca="false">IF(W455="",NA(),W455)</f>
        <v>#N/A</v>
      </c>
      <c r="AC455" s="19" t="e">
        <f aca="false">IF(W455="",NA(),Y455)</f>
        <v>#N/A</v>
      </c>
    </row>
    <row r="456" customFormat="false" ht="15" hidden="false" customHeight="false" outlineLevel="0" collapsed="false">
      <c r="A456" s="10"/>
      <c r="B456" s="10"/>
      <c r="C456" s="24"/>
      <c r="D456" s="24"/>
      <c r="E456" s="24"/>
      <c r="F456" s="24"/>
      <c r="G456" s="11"/>
      <c r="H456" s="12"/>
      <c r="I456" s="12"/>
      <c r="J456" s="12"/>
      <c r="K456" s="5"/>
      <c r="L456" s="5"/>
      <c r="M456" s="5"/>
      <c r="N456" s="24"/>
      <c r="O456" s="7"/>
      <c r="P456" s="13" t="str">
        <f aca="false">IF(C456="","",IF(ISNUMBER(SEARCH("JPY",C456)),100,10000))</f>
        <v/>
      </c>
      <c r="Q456" s="14" t="str">
        <f aca="false">IF(OR(C456="",H456="",J456=""),"",ROUND((J456-H456)*P456*IF(D456="Short",-1,1),1))</f>
        <v/>
      </c>
      <c r="R456" s="14" t="str">
        <f aca="false">IF(OR(C456="",H456="",I456=""),"",ROUND(ABS(H456-I456)*P456,1))</f>
        <v/>
      </c>
      <c r="S456" s="15" t="str">
        <f aca="false">IF(OR(R456="",G456="",K456=""),"",R456*K456*G456)</f>
        <v/>
      </c>
      <c r="T456" s="15" t="str">
        <f aca="false">IF(OR(Q456="",G456="",K456=""),"",Q456*K456*G456)</f>
        <v/>
      </c>
      <c r="U456" s="15" t="str">
        <f aca="false">IF(T456="","",T456+N(L456)-N(M456))</f>
        <v/>
      </c>
      <c r="V456" s="16" t="str">
        <f aca="false">IF(OR(U456="",N(S456)=0),"",U456/S456)</f>
        <v/>
      </c>
      <c r="W456" s="13" t="str">
        <f aca="false">IF(U456="","",COUNT($U$7:U456))</f>
        <v/>
      </c>
      <c r="X456" s="17" t="str">
        <f aca="false">IF(U456="","",DATE(YEAR(IF(B456="",A456,B456)),MONTH(IF(B456="",A456,B456)),1))</f>
        <v/>
      </c>
      <c r="Y456" s="15" t="str">
        <f aca="false">IF(U456="","",N($C$3)+SUM($U$7:U456))</f>
        <v/>
      </c>
      <c r="Z456" s="15" t="str">
        <f aca="false">IF(Y456="","",Y456-MAX(N($C$3),MAX($Y$7:Y456)))</f>
        <v/>
      </c>
      <c r="AA456" s="13" t="str">
        <f aca="false">IF(U456="","",IF(U456&gt;0,"Win",IF(U456&lt;0,"Loss","Scratch")))</f>
        <v/>
      </c>
      <c r="AB456" s="18" t="e">
        <f aca="false">IF(W456="",NA(),W456)</f>
        <v>#N/A</v>
      </c>
      <c r="AC456" s="19" t="e">
        <f aca="false">IF(W456="",NA(),Y456)</f>
        <v>#N/A</v>
      </c>
    </row>
    <row r="457" customFormat="false" ht="15" hidden="false" customHeight="false" outlineLevel="0" collapsed="false">
      <c r="A457" s="10"/>
      <c r="B457" s="10"/>
      <c r="C457" s="24"/>
      <c r="D457" s="24"/>
      <c r="E457" s="24"/>
      <c r="F457" s="24"/>
      <c r="G457" s="11"/>
      <c r="H457" s="12"/>
      <c r="I457" s="12"/>
      <c r="J457" s="12"/>
      <c r="K457" s="5"/>
      <c r="L457" s="5"/>
      <c r="M457" s="5"/>
      <c r="N457" s="24"/>
      <c r="O457" s="7"/>
      <c r="P457" s="13" t="str">
        <f aca="false">IF(C457="","",IF(ISNUMBER(SEARCH("JPY",C457)),100,10000))</f>
        <v/>
      </c>
      <c r="Q457" s="14" t="str">
        <f aca="false">IF(OR(C457="",H457="",J457=""),"",ROUND((J457-H457)*P457*IF(D457="Short",-1,1),1))</f>
        <v/>
      </c>
      <c r="R457" s="14" t="str">
        <f aca="false">IF(OR(C457="",H457="",I457=""),"",ROUND(ABS(H457-I457)*P457,1))</f>
        <v/>
      </c>
      <c r="S457" s="15" t="str">
        <f aca="false">IF(OR(R457="",G457="",K457=""),"",R457*K457*G457)</f>
        <v/>
      </c>
      <c r="T457" s="15" t="str">
        <f aca="false">IF(OR(Q457="",G457="",K457=""),"",Q457*K457*G457)</f>
        <v/>
      </c>
      <c r="U457" s="15" t="str">
        <f aca="false">IF(T457="","",T457+N(L457)-N(M457))</f>
        <v/>
      </c>
      <c r="V457" s="16" t="str">
        <f aca="false">IF(OR(U457="",N(S457)=0),"",U457/S457)</f>
        <v/>
      </c>
      <c r="W457" s="13" t="str">
        <f aca="false">IF(U457="","",COUNT($U$7:U457))</f>
        <v/>
      </c>
      <c r="X457" s="17" t="str">
        <f aca="false">IF(U457="","",DATE(YEAR(IF(B457="",A457,B457)),MONTH(IF(B457="",A457,B457)),1))</f>
        <v/>
      </c>
      <c r="Y457" s="15" t="str">
        <f aca="false">IF(U457="","",N($C$3)+SUM($U$7:U457))</f>
        <v/>
      </c>
      <c r="Z457" s="15" t="str">
        <f aca="false">IF(Y457="","",Y457-MAX(N($C$3),MAX($Y$7:Y457)))</f>
        <v/>
      </c>
      <c r="AA457" s="13" t="str">
        <f aca="false">IF(U457="","",IF(U457&gt;0,"Win",IF(U457&lt;0,"Loss","Scratch")))</f>
        <v/>
      </c>
      <c r="AB457" s="18" t="e">
        <f aca="false">IF(W457="",NA(),W457)</f>
        <v>#N/A</v>
      </c>
      <c r="AC457" s="19" t="e">
        <f aca="false">IF(W457="",NA(),Y457)</f>
        <v>#N/A</v>
      </c>
    </row>
    <row r="458" customFormat="false" ht="15" hidden="false" customHeight="false" outlineLevel="0" collapsed="false">
      <c r="A458" s="10"/>
      <c r="B458" s="10"/>
      <c r="C458" s="24"/>
      <c r="D458" s="24"/>
      <c r="E458" s="24"/>
      <c r="F458" s="24"/>
      <c r="G458" s="11"/>
      <c r="H458" s="12"/>
      <c r="I458" s="12"/>
      <c r="J458" s="12"/>
      <c r="K458" s="5"/>
      <c r="L458" s="5"/>
      <c r="M458" s="5"/>
      <c r="N458" s="24"/>
      <c r="O458" s="7"/>
      <c r="P458" s="13" t="str">
        <f aca="false">IF(C458="","",IF(ISNUMBER(SEARCH("JPY",C458)),100,10000))</f>
        <v/>
      </c>
      <c r="Q458" s="14" t="str">
        <f aca="false">IF(OR(C458="",H458="",J458=""),"",ROUND((J458-H458)*P458*IF(D458="Short",-1,1),1))</f>
        <v/>
      </c>
      <c r="R458" s="14" t="str">
        <f aca="false">IF(OR(C458="",H458="",I458=""),"",ROUND(ABS(H458-I458)*P458,1))</f>
        <v/>
      </c>
      <c r="S458" s="15" t="str">
        <f aca="false">IF(OR(R458="",G458="",K458=""),"",R458*K458*G458)</f>
        <v/>
      </c>
      <c r="T458" s="15" t="str">
        <f aca="false">IF(OR(Q458="",G458="",K458=""),"",Q458*K458*G458)</f>
        <v/>
      </c>
      <c r="U458" s="15" t="str">
        <f aca="false">IF(T458="","",T458+N(L458)-N(M458))</f>
        <v/>
      </c>
      <c r="V458" s="16" t="str">
        <f aca="false">IF(OR(U458="",N(S458)=0),"",U458/S458)</f>
        <v/>
      </c>
      <c r="W458" s="13" t="str">
        <f aca="false">IF(U458="","",COUNT($U$7:U458))</f>
        <v/>
      </c>
      <c r="X458" s="17" t="str">
        <f aca="false">IF(U458="","",DATE(YEAR(IF(B458="",A458,B458)),MONTH(IF(B458="",A458,B458)),1))</f>
        <v/>
      </c>
      <c r="Y458" s="15" t="str">
        <f aca="false">IF(U458="","",N($C$3)+SUM($U$7:U458))</f>
        <v/>
      </c>
      <c r="Z458" s="15" t="str">
        <f aca="false">IF(Y458="","",Y458-MAX(N($C$3),MAX($Y$7:Y458)))</f>
        <v/>
      </c>
      <c r="AA458" s="13" t="str">
        <f aca="false">IF(U458="","",IF(U458&gt;0,"Win",IF(U458&lt;0,"Loss","Scratch")))</f>
        <v/>
      </c>
      <c r="AB458" s="18" t="e">
        <f aca="false">IF(W458="",NA(),W458)</f>
        <v>#N/A</v>
      </c>
      <c r="AC458" s="19" t="e">
        <f aca="false">IF(W458="",NA(),Y458)</f>
        <v>#N/A</v>
      </c>
    </row>
    <row r="459" customFormat="false" ht="15" hidden="false" customHeight="false" outlineLevel="0" collapsed="false">
      <c r="A459" s="10"/>
      <c r="B459" s="10"/>
      <c r="C459" s="24"/>
      <c r="D459" s="24"/>
      <c r="E459" s="24"/>
      <c r="F459" s="24"/>
      <c r="G459" s="11"/>
      <c r="H459" s="12"/>
      <c r="I459" s="12"/>
      <c r="J459" s="12"/>
      <c r="K459" s="5"/>
      <c r="L459" s="5"/>
      <c r="M459" s="5"/>
      <c r="N459" s="24"/>
      <c r="O459" s="7"/>
      <c r="P459" s="13" t="str">
        <f aca="false">IF(C459="","",IF(ISNUMBER(SEARCH("JPY",C459)),100,10000))</f>
        <v/>
      </c>
      <c r="Q459" s="14" t="str">
        <f aca="false">IF(OR(C459="",H459="",J459=""),"",ROUND((J459-H459)*P459*IF(D459="Short",-1,1),1))</f>
        <v/>
      </c>
      <c r="R459" s="14" t="str">
        <f aca="false">IF(OR(C459="",H459="",I459=""),"",ROUND(ABS(H459-I459)*P459,1))</f>
        <v/>
      </c>
      <c r="S459" s="15" t="str">
        <f aca="false">IF(OR(R459="",G459="",K459=""),"",R459*K459*G459)</f>
        <v/>
      </c>
      <c r="T459" s="15" t="str">
        <f aca="false">IF(OR(Q459="",G459="",K459=""),"",Q459*K459*G459)</f>
        <v/>
      </c>
      <c r="U459" s="15" t="str">
        <f aca="false">IF(T459="","",T459+N(L459)-N(M459))</f>
        <v/>
      </c>
      <c r="V459" s="16" t="str">
        <f aca="false">IF(OR(U459="",N(S459)=0),"",U459/S459)</f>
        <v/>
      </c>
      <c r="W459" s="13" t="str">
        <f aca="false">IF(U459="","",COUNT($U$7:U459))</f>
        <v/>
      </c>
      <c r="X459" s="17" t="str">
        <f aca="false">IF(U459="","",DATE(YEAR(IF(B459="",A459,B459)),MONTH(IF(B459="",A459,B459)),1))</f>
        <v/>
      </c>
      <c r="Y459" s="15" t="str">
        <f aca="false">IF(U459="","",N($C$3)+SUM($U$7:U459))</f>
        <v/>
      </c>
      <c r="Z459" s="15" t="str">
        <f aca="false">IF(Y459="","",Y459-MAX(N($C$3),MAX($Y$7:Y459)))</f>
        <v/>
      </c>
      <c r="AA459" s="13" t="str">
        <f aca="false">IF(U459="","",IF(U459&gt;0,"Win",IF(U459&lt;0,"Loss","Scratch")))</f>
        <v/>
      </c>
      <c r="AB459" s="18" t="e">
        <f aca="false">IF(W459="",NA(),W459)</f>
        <v>#N/A</v>
      </c>
      <c r="AC459" s="19" t="e">
        <f aca="false">IF(W459="",NA(),Y459)</f>
        <v>#N/A</v>
      </c>
    </row>
    <row r="460" customFormat="false" ht="15" hidden="false" customHeight="false" outlineLevel="0" collapsed="false">
      <c r="A460" s="10"/>
      <c r="B460" s="10"/>
      <c r="C460" s="24"/>
      <c r="D460" s="24"/>
      <c r="E460" s="24"/>
      <c r="F460" s="24"/>
      <c r="G460" s="11"/>
      <c r="H460" s="12"/>
      <c r="I460" s="12"/>
      <c r="J460" s="12"/>
      <c r="K460" s="5"/>
      <c r="L460" s="5"/>
      <c r="M460" s="5"/>
      <c r="N460" s="24"/>
      <c r="O460" s="7"/>
      <c r="P460" s="13" t="str">
        <f aca="false">IF(C460="","",IF(ISNUMBER(SEARCH("JPY",C460)),100,10000))</f>
        <v/>
      </c>
      <c r="Q460" s="14" t="str">
        <f aca="false">IF(OR(C460="",H460="",J460=""),"",ROUND((J460-H460)*P460*IF(D460="Short",-1,1),1))</f>
        <v/>
      </c>
      <c r="R460" s="14" t="str">
        <f aca="false">IF(OR(C460="",H460="",I460=""),"",ROUND(ABS(H460-I460)*P460,1))</f>
        <v/>
      </c>
      <c r="S460" s="15" t="str">
        <f aca="false">IF(OR(R460="",G460="",K460=""),"",R460*K460*G460)</f>
        <v/>
      </c>
      <c r="T460" s="15" t="str">
        <f aca="false">IF(OR(Q460="",G460="",K460=""),"",Q460*K460*G460)</f>
        <v/>
      </c>
      <c r="U460" s="15" t="str">
        <f aca="false">IF(T460="","",T460+N(L460)-N(M460))</f>
        <v/>
      </c>
      <c r="V460" s="16" t="str">
        <f aca="false">IF(OR(U460="",N(S460)=0),"",U460/S460)</f>
        <v/>
      </c>
      <c r="W460" s="13" t="str">
        <f aca="false">IF(U460="","",COUNT($U$7:U460))</f>
        <v/>
      </c>
      <c r="X460" s="17" t="str">
        <f aca="false">IF(U460="","",DATE(YEAR(IF(B460="",A460,B460)),MONTH(IF(B460="",A460,B460)),1))</f>
        <v/>
      </c>
      <c r="Y460" s="15" t="str">
        <f aca="false">IF(U460="","",N($C$3)+SUM($U$7:U460))</f>
        <v/>
      </c>
      <c r="Z460" s="15" t="str">
        <f aca="false">IF(Y460="","",Y460-MAX(N($C$3),MAX($Y$7:Y460)))</f>
        <v/>
      </c>
      <c r="AA460" s="13" t="str">
        <f aca="false">IF(U460="","",IF(U460&gt;0,"Win",IF(U460&lt;0,"Loss","Scratch")))</f>
        <v/>
      </c>
      <c r="AB460" s="18" t="e">
        <f aca="false">IF(W460="",NA(),W460)</f>
        <v>#N/A</v>
      </c>
      <c r="AC460" s="19" t="e">
        <f aca="false">IF(W460="",NA(),Y460)</f>
        <v>#N/A</v>
      </c>
    </row>
    <row r="461" customFormat="false" ht="15" hidden="false" customHeight="false" outlineLevel="0" collapsed="false">
      <c r="A461" s="10"/>
      <c r="B461" s="10"/>
      <c r="C461" s="24"/>
      <c r="D461" s="24"/>
      <c r="E461" s="24"/>
      <c r="F461" s="24"/>
      <c r="G461" s="11"/>
      <c r="H461" s="12"/>
      <c r="I461" s="12"/>
      <c r="J461" s="12"/>
      <c r="K461" s="5"/>
      <c r="L461" s="5"/>
      <c r="M461" s="5"/>
      <c r="N461" s="24"/>
      <c r="O461" s="7"/>
      <c r="P461" s="13" t="str">
        <f aca="false">IF(C461="","",IF(ISNUMBER(SEARCH("JPY",C461)),100,10000))</f>
        <v/>
      </c>
      <c r="Q461" s="14" t="str">
        <f aca="false">IF(OR(C461="",H461="",J461=""),"",ROUND((J461-H461)*P461*IF(D461="Short",-1,1),1))</f>
        <v/>
      </c>
      <c r="R461" s="14" t="str">
        <f aca="false">IF(OR(C461="",H461="",I461=""),"",ROUND(ABS(H461-I461)*P461,1))</f>
        <v/>
      </c>
      <c r="S461" s="15" t="str">
        <f aca="false">IF(OR(R461="",G461="",K461=""),"",R461*K461*G461)</f>
        <v/>
      </c>
      <c r="T461" s="15" t="str">
        <f aca="false">IF(OR(Q461="",G461="",K461=""),"",Q461*K461*G461)</f>
        <v/>
      </c>
      <c r="U461" s="15" t="str">
        <f aca="false">IF(T461="","",T461+N(L461)-N(M461))</f>
        <v/>
      </c>
      <c r="V461" s="16" t="str">
        <f aca="false">IF(OR(U461="",N(S461)=0),"",U461/S461)</f>
        <v/>
      </c>
      <c r="W461" s="13" t="str">
        <f aca="false">IF(U461="","",COUNT($U$7:U461))</f>
        <v/>
      </c>
      <c r="X461" s="17" t="str">
        <f aca="false">IF(U461="","",DATE(YEAR(IF(B461="",A461,B461)),MONTH(IF(B461="",A461,B461)),1))</f>
        <v/>
      </c>
      <c r="Y461" s="15" t="str">
        <f aca="false">IF(U461="","",N($C$3)+SUM($U$7:U461))</f>
        <v/>
      </c>
      <c r="Z461" s="15" t="str">
        <f aca="false">IF(Y461="","",Y461-MAX(N($C$3),MAX($Y$7:Y461)))</f>
        <v/>
      </c>
      <c r="AA461" s="13" t="str">
        <f aca="false">IF(U461="","",IF(U461&gt;0,"Win",IF(U461&lt;0,"Loss","Scratch")))</f>
        <v/>
      </c>
      <c r="AB461" s="18" t="e">
        <f aca="false">IF(W461="",NA(),W461)</f>
        <v>#N/A</v>
      </c>
      <c r="AC461" s="19" t="e">
        <f aca="false">IF(W461="",NA(),Y461)</f>
        <v>#N/A</v>
      </c>
    </row>
    <row r="462" customFormat="false" ht="15" hidden="false" customHeight="false" outlineLevel="0" collapsed="false">
      <c r="A462" s="10"/>
      <c r="B462" s="10"/>
      <c r="C462" s="24"/>
      <c r="D462" s="24"/>
      <c r="E462" s="24"/>
      <c r="F462" s="24"/>
      <c r="G462" s="11"/>
      <c r="H462" s="12"/>
      <c r="I462" s="12"/>
      <c r="J462" s="12"/>
      <c r="K462" s="5"/>
      <c r="L462" s="5"/>
      <c r="M462" s="5"/>
      <c r="N462" s="24"/>
      <c r="O462" s="7"/>
      <c r="P462" s="13" t="str">
        <f aca="false">IF(C462="","",IF(ISNUMBER(SEARCH("JPY",C462)),100,10000))</f>
        <v/>
      </c>
      <c r="Q462" s="14" t="str">
        <f aca="false">IF(OR(C462="",H462="",J462=""),"",ROUND((J462-H462)*P462*IF(D462="Short",-1,1),1))</f>
        <v/>
      </c>
      <c r="R462" s="14" t="str">
        <f aca="false">IF(OR(C462="",H462="",I462=""),"",ROUND(ABS(H462-I462)*P462,1))</f>
        <v/>
      </c>
      <c r="S462" s="15" t="str">
        <f aca="false">IF(OR(R462="",G462="",K462=""),"",R462*K462*G462)</f>
        <v/>
      </c>
      <c r="T462" s="15" t="str">
        <f aca="false">IF(OR(Q462="",G462="",K462=""),"",Q462*K462*G462)</f>
        <v/>
      </c>
      <c r="U462" s="15" t="str">
        <f aca="false">IF(T462="","",T462+N(L462)-N(M462))</f>
        <v/>
      </c>
      <c r="V462" s="16" t="str">
        <f aca="false">IF(OR(U462="",N(S462)=0),"",U462/S462)</f>
        <v/>
      </c>
      <c r="W462" s="13" t="str">
        <f aca="false">IF(U462="","",COUNT($U$7:U462))</f>
        <v/>
      </c>
      <c r="X462" s="17" t="str">
        <f aca="false">IF(U462="","",DATE(YEAR(IF(B462="",A462,B462)),MONTH(IF(B462="",A462,B462)),1))</f>
        <v/>
      </c>
      <c r="Y462" s="15" t="str">
        <f aca="false">IF(U462="","",N($C$3)+SUM($U$7:U462))</f>
        <v/>
      </c>
      <c r="Z462" s="15" t="str">
        <f aca="false">IF(Y462="","",Y462-MAX(N($C$3),MAX($Y$7:Y462)))</f>
        <v/>
      </c>
      <c r="AA462" s="13" t="str">
        <f aca="false">IF(U462="","",IF(U462&gt;0,"Win",IF(U462&lt;0,"Loss","Scratch")))</f>
        <v/>
      </c>
      <c r="AB462" s="18" t="e">
        <f aca="false">IF(W462="",NA(),W462)</f>
        <v>#N/A</v>
      </c>
      <c r="AC462" s="19" t="e">
        <f aca="false">IF(W462="",NA(),Y462)</f>
        <v>#N/A</v>
      </c>
    </row>
    <row r="463" customFormat="false" ht="15" hidden="false" customHeight="false" outlineLevel="0" collapsed="false">
      <c r="A463" s="10"/>
      <c r="B463" s="10"/>
      <c r="C463" s="24"/>
      <c r="D463" s="24"/>
      <c r="E463" s="24"/>
      <c r="F463" s="24"/>
      <c r="G463" s="11"/>
      <c r="H463" s="12"/>
      <c r="I463" s="12"/>
      <c r="J463" s="12"/>
      <c r="K463" s="5"/>
      <c r="L463" s="5"/>
      <c r="M463" s="5"/>
      <c r="N463" s="24"/>
      <c r="O463" s="7"/>
      <c r="P463" s="13" t="str">
        <f aca="false">IF(C463="","",IF(ISNUMBER(SEARCH("JPY",C463)),100,10000))</f>
        <v/>
      </c>
      <c r="Q463" s="14" t="str">
        <f aca="false">IF(OR(C463="",H463="",J463=""),"",ROUND((J463-H463)*P463*IF(D463="Short",-1,1),1))</f>
        <v/>
      </c>
      <c r="R463" s="14" t="str">
        <f aca="false">IF(OR(C463="",H463="",I463=""),"",ROUND(ABS(H463-I463)*P463,1))</f>
        <v/>
      </c>
      <c r="S463" s="15" t="str">
        <f aca="false">IF(OR(R463="",G463="",K463=""),"",R463*K463*G463)</f>
        <v/>
      </c>
      <c r="T463" s="15" t="str">
        <f aca="false">IF(OR(Q463="",G463="",K463=""),"",Q463*K463*G463)</f>
        <v/>
      </c>
      <c r="U463" s="15" t="str">
        <f aca="false">IF(T463="","",T463+N(L463)-N(M463))</f>
        <v/>
      </c>
      <c r="V463" s="16" t="str">
        <f aca="false">IF(OR(U463="",N(S463)=0),"",U463/S463)</f>
        <v/>
      </c>
      <c r="W463" s="13" t="str">
        <f aca="false">IF(U463="","",COUNT($U$7:U463))</f>
        <v/>
      </c>
      <c r="X463" s="17" t="str">
        <f aca="false">IF(U463="","",DATE(YEAR(IF(B463="",A463,B463)),MONTH(IF(B463="",A463,B463)),1))</f>
        <v/>
      </c>
      <c r="Y463" s="15" t="str">
        <f aca="false">IF(U463="","",N($C$3)+SUM($U$7:U463))</f>
        <v/>
      </c>
      <c r="Z463" s="15" t="str">
        <f aca="false">IF(Y463="","",Y463-MAX(N($C$3),MAX($Y$7:Y463)))</f>
        <v/>
      </c>
      <c r="AA463" s="13" t="str">
        <f aca="false">IF(U463="","",IF(U463&gt;0,"Win",IF(U463&lt;0,"Loss","Scratch")))</f>
        <v/>
      </c>
      <c r="AB463" s="18" t="e">
        <f aca="false">IF(W463="",NA(),W463)</f>
        <v>#N/A</v>
      </c>
      <c r="AC463" s="19" t="e">
        <f aca="false">IF(W463="",NA(),Y463)</f>
        <v>#N/A</v>
      </c>
    </row>
    <row r="464" customFormat="false" ht="15" hidden="false" customHeight="false" outlineLevel="0" collapsed="false">
      <c r="A464" s="10"/>
      <c r="B464" s="10"/>
      <c r="C464" s="24"/>
      <c r="D464" s="24"/>
      <c r="E464" s="24"/>
      <c r="F464" s="24"/>
      <c r="G464" s="11"/>
      <c r="H464" s="12"/>
      <c r="I464" s="12"/>
      <c r="J464" s="12"/>
      <c r="K464" s="5"/>
      <c r="L464" s="5"/>
      <c r="M464" s="5"/>
      <c r="N464" s="24"/>
      <c r="O464" s="7"/>
      <c r="P464" s="13" t="str">
        <f aca="false">IF(C464="","",IF(ISNUMBER(SEARCH("JPY",C464)),100,10000))</f>
        <v/>
      </c>
      <c r="Q464" s="14" t="str">
        <f aca="false">IF(OR(C464="",H464="",J464=""),"",ROUND((J464-H464)*P464*IF(D464="Short",-1,1),1))</f>
        <v/>
      </c>
      <c r="R464" s="14" t="str">
        <f aca="false">IF(OR(C464="",H464="",I464=""),"",ROUND(ABS(H464-I464)*P464,1))</f>
        <v/>
      </c>
      <c r="S464" s="15" t="str">
        <f aca="false">IF(OR(R464="",G464="",K464=""),"",R464*K464*G464)</f>
        <v/>
      </c>
      <c r="T464" s="15" t="str">
        <f aca="false">IF(OR(Q464="",G464="",K464=""),"",Q464*K464*G464)</f>
        <v/>
      </c>
      <c r="U464" s="15" t="str">
        <f aca="false">IF(T464="","",T464+N(L464)-N(M464))</f>
        <v/>
      </c>
      <c r="V464" s="16" t="str">
        <f aca="false">IF(OR(U464="",N(S464)=0),"",U464/S464)</f>
        <v/>
      </c>
      <c r="W464" s="13" t="str">
        <f aca="false">IF(U464="","",COUNT($U$7:U464))</f>
        <v/>
      </c>
      <c r="X464" s="17" t="str">
        <f aca="false">IF(U464="","",DATE(YEAR(IF(B464="",A464,B464)),MONTH(IF(B464="",A464,B464)),1))</f>
        <v/>
      </c>
      <c r="Y464" s="15" t="str">
        <f aca="false">IF(U464="","",N($C$3)+SUM($U$7:U464))</f>
        <v/>
      </c>
      <c r="Z464" s="15" t="str">
        <f aca="false">IF(Y464="","",Y464-MAX(N($C$3),MAX($Y$7:Y464)))</f>
        <v/>
      </c>
      <c r="AA464" s="13" t="str">
        <f aca="false">IF(U464="","",IF(U464&gt;0,"Win",IF(U464&lt;0,"Loss","Scratch")))</f>
        <v/>
      </c>
      <c r="AB464" s="18" t="e">
        <f aca="false">IF(W464="",NA(),W464)</f>
        <v>#N/A</v>
      </c>
      <c r="AC464" s="19" t="e">
        <f aca="false">IF(W464="",NA(),Y464)</f>
        <v>#N/A</v>
      </c>
    </row>
    <row r="465" customFormat="false" ht="15" hidden="false" customHeight="false" outlineLevel="0" collapsed="false">
      <c r="A465" s="10"/>
      <c r="B465" s="10"/>
      <c r="C465" s="24"/>
      <c r="D465" s="24"/>
      <c r="E465" s="24"/>
      <c r="F465" s="24"/>
      <c r="G465" s="11"/>
      <c r="H465" s="12"/>
      <c r="I465" s="12"/>
      <c r="J465" s="12"/>
      <c r="K465" s="5"/>
      <c r="L465" s="5"/>
      <c r="M465" s="5"/>
      <c r="N465" s="24"/>
      <c r="O465" s="7"/>
      <c r="P465" s="13" t="str">
        <f aca="false">IF(C465="","",IF(ISNUMBER(SEARCH("JPY",C465)),100,10000))</f>
        <v/>
      </c>
      <c r="Q465" s="14" t="str">
        <f aca="false">IF(OR(C465="",H465="",J465=""),"",ROUND((J465-H465)*P465*IF(D465="Short",-1,1),1))</f>
        <v/>
      </c>
      <c r="R465" s="14" t="str">
        <f aca="false">IF(OR(C465="",H465="",I465=""),"",ROUND(ABS(H465-I465)*P465,1))</f>
        <v/>
      </c>
      <c r="S465" s="15" t="str">
        <f aca="false">IF(OR(R465="",G465="",K465=""),"",R465*K465*G465)</f>
        <v/>
      </c>
      <c r="T465" s="15" t="str">
        <f aca="false">IF(OR(Q465="",G465="",K465=""),"",Q465*K465*G465)</f>
        <v/>
      </c>
      <c r="U465" s="15" t="str">
        <f aca="false">IF(T465="","",T465+N(L465)-N(M465))</f>
        <v/>
      </c>
      <c r="V465" s="16" t="str">
        <f aca="false">IF(OR(U465="",N(S465)=0),"",U465/S465)</f>
        <v/>
      </c>
      <c r="W465" s="13" t="str">
        <f aca="false">IF(U465="","",COUNT($U$7:U465))</f>
        <v/>
      </c>
      <c r="X465" s="17" t="str">
        <f aca="false">IF(U465="","",DATE(YEAR(IF(B465="",A465,B465)),MONTH(IF(B465="",A465,B465)),1))</f>
        <v/>
      </c>
      <c r="Y465" s="15" t="str">
        <f aca="false">IF(U465="","",N($C$3)+SUM($U$7:U465))</f>
        <v/>
      </c>
      <c r="Z465" s="15" t="str">
        <f aca="false">IF(Y465="","",Y465-MAX(N($C$3),MAX($Y$7:Y465)))</f>
        <v/>
      </c>
      <c r="AA465" s="13" t="str">
        <f aca="false">IF(U465="","",IF(U465&gt;0,"Win",IF(U465&lt;0,"Loss","Scratch")))</f>
        <v/>
      </c>
      <c r="AB465" s="18" t="e">
        <f aca="false">IF(W465="",NA(),W465)</f>
        <v>#N/A</v>
      </c>
      <c r="AC465" s="19" t="e">
        <f aca="false">IF(W465="",NA(),Y465)</f>
        <v>#N/A</v>
      </c>
    </row>
    <row r="466" customFormat="false" ht="15" hidden="false" customHeight="false" outlineLevel="0" collapsed="false">
      <c r="A466" s="10"/>
      <c r="B466" s="10"/>
      <c r="C466" s="24"/>
      <c r="D466" s="24"/>
      <c r="E466" s="24"/>
      <c r="F466" s="24"/>
      <c r="G466" s="11"/>
      <c r="H466" s="12"/>
      <c r="I466" s="12"/>
      <c r="J466" s="12"/>
      <c r="K466" s="5"/>
      <c r="L466" s="5"/>
      <c r="M466" s="5"/>
      <c r="N466" s="24"/>
      <c r="O466" s="7"/>
      <c r="P466" s="13" t="str">
        <f aca="false">IF(C466="","",IF(ISNUMBER(SEARCH("JPY",C466)),100,10000))</f>
        <v/>
      </c>
      <c r="Q466" s="14" t="str">
        <f aca="false">IF(OR(C466="",H466="",J466=""),"",ROUND((J466-H466)*P466*IF(D466="Short",-1,1),1))</f>
        <v/>
      </c>
      <c r="R466" s="14" t="str">
        <f aca="false">IF(OR(C466="",H466="",I466=""),"",ROUND(ABS(H466-I466)*P466,1))</f>
        <v/>
      </c>
      <c r="S466" s="15" t="str">
        <f aca="false">IF(OR(R466="",G466="",K466=""),"",R466*K466*G466)</f>
        <v/>
      </c>
      <c r="T466" s="15" t="str">
        <f aca="false">IF(OR(Q466="",G466="",K466=""),"",Q466*K466*G466)</f>
        <v/>
      </c>
      <c r="U466" s="15" t="str">
        <f aca="false">IF(T466="","",T466+N(L466)-N(M466))</f>
        <v/>
      </c>
      <c r="V466" s="16" t="str">
        <f aca="false">IF(OR(U466="",N(S466)=0),"",U466/S466)</f>
        <v/>
      </c>
      <c r="W466" s="13" t="str">
        <f aca="false">IF(U466="","",COUNT($U$7:U466))</f>
        <v/>
      </c>
      <c r="X466" s="17" t="str">
        <f aca="false">IF(U466="","",DATE(YEAR(IF(B466="",A466,B466)),MONTH(IF(B466="",A466,B466)),1))</f>
        <v/>
      </c>
      <c r="Y466" s="15" t="str">
        <f aca="false">IF(U466="","",N($C$3)+SUM($U$7:U466))</f>
        <v/>
      </c>
      <c r="Z466" s="15" t="str">
        <f aca="false">IF(Y466="","",Y466-MAX(N($C$3),MAX($Y$7:Y466)))</f>
        <v/>
      </c>
      <c r="AA466" s="13" t="str">
        <f aca="false">IF(U466="","",IF(U466&gt;0,"Win",IF(U466&lt;0,"Loss","Scratch")))</f>
        <v/>
      </c>
      <c r="AB466" s="18" t="e">
        <f aca="false">IF(W466="",NA(),W466)</f>
        <v>#N/A</v>
      </c>
      <c r="AC466" s="19" t="e">
        <f aca="false">IF(W466="",NA(),Y466)</f>
        <v>#N/A</v>
      </c>
    </row>
    <row r="467" customFormat="false" ht="15" hidden="false" customHeight="false" outlineLevel="0" collapsed="false">
      <c r="A467" s="10"/>
      <c r="B467" s="10"/>
      <c r="C467" s="24"/>
      <c r="D467" s="24"/>
      <c r="E467" s="24"/>
      <c r="F467" s="24"/>
      <c r="G467" s="11"/>
      <c r="H467" s="12"/>
      <c r="I467" s="12"/>
      <c r="J467" s="12"/>
      <c r="K467" s="5"/>
      <c r="L467" s="5"/>
      <c r="M467" s="5"/>
      <c r="N467" s="24"/>
      <c r="O467" s="7"/>
      <c r="P467" s="13" t="str">
        <f aca="false">IF(C467="","",IF(ISNUMBER(SEARCH("JPY",C467)),100,10000))</f>
        <v/>
      </c>
      <c r="Q467" s="14" t="str">
        <f aca="false">IF(OR(C467="",H467="",J467=""),"",ROUND((J467-H467)*P467*IF(D467="Short",-1,1),1))</f>
        <v/>
      </c>
      <c r="R467" s="14" t="str">
        <f aca="false">IF(OR(C467="",H467="",I467=""),"",ROUND(ABS(H467-I467)*P467,1))</f>
        <v/>
      </c>
      <c r="S467" s="15" t="str">
        <f aca="false">IF(OR(R467="",G467="",K467=""),"",R467*K467*G467)</f>
        <v/>
      </c>
      <c r="T467" s="15" t="str">
        <f aca="false">IF(OR(Q467="",G467="",K467=""),"",Q467*K467*G467)</f>
        <v/>
      </c>
      <c r="U467" s="15" t="str">
        <f aca="false">IF(T467="","",T467+N(L467)-N(M467))</f>
        <v/>
      </c>
      <c r="V467" s="16" t="str">
        <f aca="false">IF(OR(U467="",N(S467)=0),"",U467/S467)</f>
        <v/>
      </c>
      <c r="W467" s="13" t="str">
        <f aca="false">IF(U467="","",COUNT($U$7:U467))</f>
        <v/>
      </c>
      <c r="X467" s="17" t="str">
        <f aca="false">IF(U467="","",DATE(YEAR(IF(B467="",A467,B467)),MONTH(IF(B467="",A467,B467)),1))</f>
        <v/>
      </c>
      <c r="Y467" s="15" t="str">
        <f aca="false">IF(U467="","",N($C$3)+SUM($U$7:U467))</f>
        <v/>
      </c>
      <c r="Z467" s="15" t="str">
        <f aca="false">IF(Y467="","",Y467-MAX(N($C$3),MAX($Y$7:Y467)))</f>
        <v/>
      </c>
      <c r="AA467" s="13" t="str">
        <f aca="false">IF(U467="","",IF(U467&gt;0,"Win",IF(U467&lt;0,"Loss","Scratch")))</f>
        <v/>
      </c>
      <c r="AB467" s="18" t="e">
        <f aca="false">IF(W467="",NA(),W467)</f>
        <v>#N/A</v>
      </c>
      <c r="AC467" s="19" t="e">
        <f aca="false">IF(W467="",NA(),Y467)</f>
        <v>#N/A</v>
      </c>
    </row>
    <row r="468" customFormat="false" ht="15" hidden="false" customHeight="false" outlineLevel="0" collapsed="false">
      <c r="A468" s="10"/>
      <c r="B468" s="10"/>
      <c r="C468" s="24"/>
      <c r="D468" s="24"/>
      <c r="E468" s="24"/>
      <c r="F468" s="24"/>
      <c r="G468" s="11"/>
      <c r="H468" s="12"/>
      <c r="I468" s="12"/>
      <c r="J468" s="12"/>
      <c r="K468" s="5"/>
      <c r="L468" s="5"/>
      <c r="M468" s="5"/>
      <c r="N468" s="24"/>
      <c r="O468" s="7"/>
      <c r="P468" s="13" t="str">
        <f aca="false">IF(C468="","",IF(ISNUMBER(SEARCH("JPY",C468)),100,10000))</f>
        <v/>
      </c>
      <c r="Q468" s="14" t="str">
        <f aca="false">IF(OR(C468="",H468="",J468=""),"",ROUND((J468-H468)*P468*IF(D468="Short",-1,1),1))</f>
        <v/>
      </c>
      <c r="R468" s="14" t="str">
        <f aca="false">IF(OR(C468="",H468="",I468=""),"",ROUND(ABS(H468-I468)*P468,1))</f>
        <v/>
      </c>
      <c r="S468" s="15" t="str">
        <f aca="false">IF(OR(R468="",G468="",K468=""),"",R468*K468*G468)</f>
        <v/>
      </c>
      <c r="T468" s="15" t="str">
        <f aca="false">IF(OR(Q468="",G468="",K468=""),"",Q468*K468*G468)</f>
        <v/>
      </c>
      <c r="U468" s="15" t="str">
        <f aca="false">IF(T468="","",T468+N(L468)-N(M468))</f>
        <v/>
      </c>
      <c r="V468" s="16" t="str">
        <f aca="false">IF(OR(U468="",N(S468)=0),"",U468/S468)</f>
        <v/>
      </c>
      <c r="W468" s="13" t="str">
        <f aca="false">IF(U468="","",COUNT($U$7:U468))</f>
        <v/>
      </c>
      <c r="X468" s="17" t="str">
        <f aca="false">IF(U468="","",DATE(YEAR(IF(B468="",A468,B468)),MONTH(IF(B468="",A468,B468)),1))</f>
        <v/>
      </c>
      <c r="Y468" s="15" t="str">
        <f aca="false">IF(U468="","",N($C$3)+SUM($U$7:U468))</f>
        <v/>
      </c>
      <c r="Z468" s="15" t="str">
        <f aca="false">IF(Y468="","",Y468-MAX(N($C$3),MAX($Y$7:Y468)))</f>
        <v/>
      </c>
      <c r="AA468" s="13" t="str">
        <f aca="false">IF(U468="","",IF(U468&gt;0,"Win",IF(U468&lt;0,"Loss","Scratch")))</f>
        <v/>
      </c>
      <c r="AB468" s="18" t="e">
        <f aca="false">IF(W468="",NA(),W468)</f>
        <v>#N/A</v>
      </c>
      <c r="AC468" s="19" t="e">
        <f aca="false">IF(W468="",NA(),Y468)</f>
        <v>#N/A</v>
      </c>
    </row>
    <row r="469" customFormat="false" ht="15" hidden="false" customHeight="false" outlineLevel="0" collapsed="false">
      <c r="A469" s="10"/>
      <c r="B469" s="10"/>
      <c r="C469" s="24"/>
      <c r="D469" s="24"/>
      <c r="E469" s="24"/>
      <c r="F469" s="24"/>
      <c r="G469" s="11"/>
      <c r="H469" s="12"/>
      <c r="I469" s="12"/>
      <c r="J469" s="12"/>
      <c r="K469" s="5"/>
      <c r="L469" s="5"/>
      <c r="M469" s="5"/>
      <c r="N469" s="24"/>
      <c r="O469" s="7"/>
      <c r="P469" s="13" t="str">
        <f aca="false">IF(C469="","",IF(ISNUMBER(SEARCH("JPY",C469)),100,10000))</f>
        <v/>
      </c>
      <c r="Q469" s="14" t="str">
        <f aca="false">IF(OR(C469="",H469="",J469=""),"",ROUND((J469-H469)*P469*IF(D469="Short",-1,1),1))</f>
        <v/>
      </c>
      <c r="R469" s="14" t="str">
        <f aca="false">IF(OR(C469="",H469="",I469=""),"",ROUND(ABS(H469-I469)*P469,1))</f>
        <v/>
      </c>
      <c r="S469" s="15" t="str">
        <f aca="false">IF(OR(R469="",G469="",K469=""),"",R469*K469*G469)</f>
        <v/>
      </c>
      <c r="T469" s="15" t="str">
        <f aca="false">IF(OR(Q469="",G469="",K469=""),"",Q469*K469*G469)</f>
        <v/>
      </c>
      <c r="U469" s="15" t="str">
        <f aca="false">IF(T469="","",T469+N(L469)-N(M469))</f>
        <v/>
      </c>
      <c r="V469" s="16" t="str">
        <f aca="false">IF(OR(U469="",N(S469)=0),"",U469/S469)</f>
        <v/>
      </c>
      <c r="W469" s="13" t="str">
        <f aca="false">IF(U469="","",COUNT($U$7:U469))</f>
        <v/>
      </c>
      <c r="X469" s="17" t="str">
        <f aca="false">IF(U469="","",DATE(YEAR(IF(B469="",A469,B469)),MONTH(IF(B469="",A469,B469)),1))</f>
        <v/>
      </c>
      <c r="Y469" s="15" t="str">
        <f aca="false">IF(U469="","",N($C$3)+SUM($U$7:U469))</f>
        <v/>
      </c>
      <c r="Z469" s="15" t="str">
        <f aca="false">IF(Y469="","",Y469-MAX(N($C$3),MAX($Y$7:Y469)))</f>
        <v/>
      </c>
      <c r="AA469" s="13" t="str">
        <f aca="false">IF(U469="","",IF(U469&gt;0,"Win",IF(U469&lt;0,"Loss","Scratch")))</f>
        <v/>
      </c>
      <c r="AB469" s="18" t="e">
        <f aca="false">IF(W469="",NA(),W469)</f>
        <v>#N/A</v>
      </c>
      <c r="AC469" s="19" t="e">
        <f aca="false">IF(W469="",NA(),Y469)</f>
        <v>#N/A</v>
      </c>
    </row>
    <row r="470" customFormat="false" ht="15" hidden="false" customHeight="false" outlineLevel="0" collapsed="false">
      <c r="A470" s="10"/>
      <c r="B470" s="10"/>
      <c r="C470" s="24"/>
      <c r="D470" s="24"/>
      <c r="E470" s="24"/>
      <c r="F470" s="24"/>
      <c r="G470" s="11"/>
      <c r="H470" s="12"/>
      <c r="I470" s="12"/>
      <c r="J470" s="12"/>
      <c r="K470" s="5"/>
      <c r="L470" s="5"/>
      <c r="M470" s="5"/>
      <c r="N470" s="24"/>
      <c r="O470" s="7"/>
      <c r="P470" s="13" t="str">
        <f aca="false">IF(C470="","",IF(ISNUMBER(SEARCH("JPY",C470)),100,10000))</f>
        <v/>
      </c>
      <c r="Q470" s="14" t="str">
        <f aca="false">IF(OR(C470="",H470="",J470=""),"",ROUND((J470-H470)*P470*IF(D470="Short",-1,1),1))</f>
        <v/>
      </c>
      <c r="R470" s="14" t="str">
        <f aca="false">IF(OR(C470="",H470="",I470=""),"",ROUND(ABS(H470-I470)*P470,1))</f>
        <v/>
      </c>
      <c r="S470" s="15" t="str">
        <f aca="false">IF(OR(R470="",G470="",K470=""),"",R470*K470*G470)</f>
        <v/>
      </c>
      <c r="T470" s="15" t="str">
        <f aca="false">IF(OR(Q470="",G470="",K470=""),"",Q470*K470*G470)</f>
        <v/>
      </c>
      <c r="U470" s="15" t="str">
        <f aca="false">IF(T470="","",T470+N(L470)-N(M470))</f>
        <v/>
      </c>
      <c r="V470" s="16" t="str">
        <f aca="false">IF(OR(U470="",N(S470)=0),"",U470/S470)</f>
        <v/>
      </c>
      <c r="W470" s="13" t="str">
        <f aca="false">IF(U470="","",COUNT($U$7:U470))</f>
        <v/>
      </c>
      <c r="X470" s="17" t="str">
        <f aca="false">IF(U470="","",DATE(YEAR(IF(B470="",A470,B470)),MONTH(IF(B470="",A470,B470)),1))</f>
        <v/>
      </c>
      <c r="Y470" s="15" t="str">
        <f aca="false">IF(U470="","",N($C$3)+SUM($U$7:U470))</f>
        <v/>
      </c>
      <c r="Z470" s="15" t="str">
        <f aca="false">IF(Y470="","",Y470-MAX(N($C$3),MAX($Y$7:Y470)))</f>
        <v/>
      </c>
      <c r="AA470" s="13" t="str">
        <f aca="false">IF(U470="","",IF(U470&gt;0,"Win",IF(U470&lt;0,"Loss","Scratch")))</f>
        <v/>
      </c>
      <c r="AB470" s="18" t="e">
        <f aca="false">IF(W470="",NA(),W470)</f>
        <v>#N/A</v>
      </c>
      <c r="AC470" s="19" t="e">
        <f aca="false">IF(W470="",NA(),Y470)</f>
        <v>#N/A</v>
      </c>
    </row>
    <row r="471" customFormat="false" ht="15" hidden="false" customHeight="false" outlineLevel="0" collapsed="false">
      <c r="A471" s="10"/>
      <c r="B471" s="10"/>
      <c r="C471" s="24"/>
      <c r="D471" s="24"/>
      <c r="E471" s="24"/>
      <c r="F471" s="24"/>
      <c r="G471" s="11"/>
      <c r="H471" s="12"/>
      <c r="I471" s="12"/>
      <c r="J471" s="12"/>
      <c r="K471" s="5"/>
      <c r="L471" s="5"/>
      <c r="M471" s="5"/>
      <c r="N471" s="24"/>
      <c r="O471" s="7"/>
      <c r="P471" s="13" t="str">
        <f aca="false">IF(C471="","",IF(ISNUMBER(SEARCH("JPY",C471)),100,10000))</f>
        <v/>
      </c>
      <c r="Q471" s="14" t="str">
        <f aca="false">IF(OR(C471="",H471="",J471=""),"",ROUND((J471-H471)*P471*IF(D471="Short",-1,1),1))</f>
        <v/>
      </c>
      <c r="R471" s="14" t="str">
        <f aca="false">IF(OR(C471="",H471="",I471=""),"",ROUND(ABS(H471-I471)*P471,1))</f>
        <v/>
      </c>
      <c r="S471" s="15" t="str">
        <f aca="false">IF(OR(R471="",G471="",K471=""),"",R471*K471*G471)</f>
        <v/>
      </c>
      <c r="T471" s="15" t="str">
        <f aca="false">IF(OR(Q471="",G471="",K471=""),"",Q471*K471*G471)</f>
        <v/>
      </c>
      <c r="U471" s="15" t="str">
        <f aca="false">IF(T471="","",T471+N(L471)-N(M471))</f>
        <v/>
      </c>
      <c r="V471" s="16" t="str">
        <f aca="false">IF(OR(U471="",N(S471)=0),"",U471/S471)</f>
        <v/>
      </c>
      <c r="W471" s="13" t="str">
        <f aca="false">IF(U471="","",COUNT($U$7:U471))</f>
        <v/>
      </c>
      <c r="X471" s="17" t="str">
        <f aca="false">IF(U471="","",DATE(YEAR(IF(B471="",A471,B471)),MONTH(IF(B471="",A471,B471)),1))</f>
        <v/>
      </c>
      <c r="Y471" s="15" t="str">
        <f aca="false">IF(U471="","",N($C$3)+SUM($U$7:U471))</f>
        <v/>
      </c>
      <c r="Z471" s="15" t="str">
        <f aca="false">IF(Y471="","",Y471-MAX(N($C$3),MAX($Y$7:Y471)))</f>
        <v/>
      </c>
      <c r="AA471" s="13" t="str">
        <f aca="false">IF(U471="","",IF(U471&gt;0,"Win",IF(U471&lt;0,"Loss","Scratch")))</f>
        <v/>
      </c>
      <c r="AB471" s="18" t="e">
        <f aca="false">IF(W471="",NA(),W471)</f>
        <v>#N/A</v>
      </c>
      <c r="AC471" s="19" t="e">
        <f aca="false">IF(W471="",NA(),Y471)</f>
        <v>#N/A</v>
      </c>
    </row>
    <row r="472" customFormat="false" ht="15" hidden="false" customHeight="false" outlineLevel="0" collapsed="false">
      <c r="A472" s="10"/>
      <c r="B472" s="10"/>
      <c r="C472" s="24"/>
      <c r="D472" s="24"/>
      <c r="E472" s="24"/>
      <c r="F472" s="24"/>
      <c r="G472" s="11"/>
      <c r="H472" s="12"/>
      <c r="I472" s="12"/>
      <c r="J472" s="12"/>
      <c r="K472" s="5"/>
      <c r="L472" s="5"/>
      <c r="M472" s="5"/>
      <c r="N472" s="24"/>
      <c r="O472" s="7"/>
      <c r="P472" s="13" t="str">
        <f aca="false">IF(C472="","",IF(ISNUMBER(SEARCH("JPY",C472)),100,10000))</f>
        <v/>
      </c>
      <c r="Q472" s="14" t="str">
        <f aca="false">IF(OR(C472="",H472="",J472=""),"",ROUND((J472-H472)*P472*IF(D472="Short",-1,1),1))</f>
        <v/>
      </c>
      <c r="R472" s="14" t="str">
        <f aca="false">IF(OR(C472="",H472="",I472=""),"",ROUND(ABS(H472-I472)*P472,1))</f>
        <v/>
      </c>
      <c r="S472" s="15" t="str">
        <f aca="false">IF(OR(R472="",G472="",K472=""),"",R472*K472*G472)</f>
        <v/>
      </c>
      <c r="T472" s="15" t="str">
        <f aca="false">IF(OR(Q472="",G472="",K472=""),"",Q472*K472*G472)</f>
        <v/>
      </c>
      <c r="U472" s="15" t="str">
        <f aca="false">IF(T472="","",T472+N(L472)-N(M472))</f>
        <v/>
      </c>
      <c r="V472" s="16" t="str">
        <f aca="false">IF(OR(U472="",N(S472)=0),"",U472/S472)</f>
        <v/>
      </c>
      <c r="W472" s="13" t="str">
        <f aca="false">IF(U472="","",COUNT($U$7:U472))</f>
        <v/>
      </c>
      <c r="X472" s="17" t="str">
        <f aca="false">IF(U472="","",DATE(YEAR(IF(B472="",A472,B472)),MONTH(IF(B472="",A472,B472)),1))</f>
        <v/>
      </c>
      <c r="Y472" s="15" t="str">
        <f aca="false">IF(U472="","",N($C$3)+SUM($U$7:U472))</f>
        <v/>
      </c>
      <c r="Z472" s="15" t="str">
        <f aca="false">IF(Y472="","",Y472-MAX(N($C$3),MAX($Y$7:Y472)))</f>
        <v/>
      </c>
      <c r="AA472" s="13" t="str">
        <f aca="false">IF(U472="","",IF(U472&gt;0,"Win",IF(U472&lt;0,"Loss","Scratch")))</f>
        <v/>
      </c>
      <c r="AB472" s="18" t="e">
        <f aca="false">IF(W472="",NA(),W472)</f>
        <v>#N/A</v>
      </c>
      <c r="AC472" s="19" t="e">
        <f aca="false">IF(W472="",NA(),Y472)</f>
        <v>#N/A</v>
      </c>
    </row>
    <row r="473" customFormat="false" ht="15" hidden="false" customHeight="false" outlineLevel="0" collapsed="false">
      <c r="A473" s="10"/>
      <c r="B473" s="10"/>
      <c r="C473" s="24"/>
      <c r="D473" s="24"/>
      <c r="E473" s="24"/>
      <c r="F473" s="24"/>
      <c r="G473" s="11"/>
      <c r="H473" s="12"/>
      <c r="I473" s="12"/>
      <c r="J473" s="12"/>
      <c r="K473" s="5"/>
      <c r="L473" s="5"/>
      <c r="M473" s="5"/>
      <c r="N473" s="24"/>
      <c r="O473" s="7"/>
      <c r="P473" s="13" t="str">
        <f aca="false">IF(C473="","",IF(ISNUMBER(SEARCH("JPY",C473)),100,10000))</f>
        <v/>
      </c>
      <c r="Q473" s="14" t="str">
        <f aca="false">IF(OR(C473="",H473="",J473=""),"",ROUND((J473-H473)*P473*IF(D473="Short",-1,1),1))</f>
        <v/>
      </c>
      <c r="R473" s="14" t="str">
        <f aca="false">IF(OR(C473="",H473="",I473=""),"",ROUND(ABS(H473-I473)*P473,1))</f>
        <v/>
      </c>
      <c r="S473" s="15" t="str">
        <f aca="false">IF(OR(R473="",G473="",K473=""),"",R473*K473*G473)</f>
        <v/>
      </c>
      <c r="T473" s="15" t="str">
        <f aca="false">IF(OR(Q473="",G473="",K473=""),"",Q473*K473*G473)</f>
        <v/>
      </c>
      <c r="U473" s="15" t="str">
        <f aca="false">IF(T473="","",T473+N(L473)-N(M473))</f>
        <v/>
      </c>
      <c r="V473" s="16" t="str">
        <f aca="false">IF(OR(U473="",N(S473)=0),"",U473/S473)</f>
        <v/>
      </c>
      <c r="W473" s="13" t="str">
        <f aca="false">IF(U473="","",COUNT($U$7:U473))</f>
        <v/>
      </c>
      <c r="X473" s="17" t="str">
        <f aca="false">IF(U473="","",DATE(YEAR(IF(B473="",A473,B473)),MONTH(IF(B473="",A473,B473)),1))</f>
        <v/>
      </c>
      <c r="Y473" s="15" t="str">
        <f aca="false">IF(U473="","",N($C$3)+SUM($U$7:U473))</f>
        <v/>
      </c>
      <c r="Z473" s="15" t="str">
        <f aca="false">IF(Y473="","",Y473-MAX(N($C$3),MAX($Y$7:Y473)))</f>
        <v/>
      </c>
      <c r="AA473" s="13" t="str">
        <f aca="false">IF(U473="","",IF(U473&gt;0,"Win",IF(U473&lt;0,"Loss","Scratch")))</f>
        <v/>
      </c>
      <c r="AB473" s="18" t="e">
        <f aca="false">IF(W473="",NA(),W473)</f>
        <v>#N/A</v>
      </c>
      <c r="AC473" s="19" t="e">
        <f aca="false">IF(W473="",NA(),Y473)</f>
        <v>#N/A</v>
      </c>
    </row>
    <row r="474" customFormat="false" ht="15" hidden="false" customHeight="false" outlineLevel="0" collapsed="false">
      <c r="A474" s="10"/>
      <c r="B474" s="10"/>
      <c r="C474" s="24"/>
      <c r="D474" s="24"/>
      <c r="E474" s="24"/>
      <c r="F474" s="24"/>
      <c r="G474" s="11"/>
      <c r="H474" s="12"/>
      <c r="I474" s="12"/>
      <c r="J474" s="12"/>
      <c r="K474" s="5"/>
      <c r="L474" s="5"/>
      <c r="M474" s="5"/>
      <c r="N474" s="24"/>
      <c r="O474" s="7"/>
      <c r="P474" s="13" t="str">
        <f aca="false">IF(C474="","",IF(ISNUMBER(SEARCH("JPY",C474)),100,10000))</f>
        <v/>
      </c>
      <c r="Q474" s="14" t="str">
        <f aca="false">IF(OR(C474="",H474="",J474=""),"",ROUND((J474-H474)*P474*IF(D474="Short",-1,1),1))</f>
        <v/>
      </c>
      <c r="R474" s="14" t="str">
        <f aca="false">IF(OR(C474="",H474="",I474=""),"",ROUND(ABS(H474-I474)*P474,1))</f>
        <v/>
      </c>
      <c r="S474" s="15" t="str">
        <f aca="false">IF(OR(R474="",G474="",K474=""),"",R474*K474*G474)</f>
        <v/>
      </c>
      <c r="T474" s="15" t="str">
        <f aca="false">IF(OR(Q474="",G474="",K474=""),"",Q474*K474*G474)</f>
        <v/>
      </c>
      <c r="U474" s="15" t="str">
        <f aca="false">IF(T474="","",T474+N(L474)-N(M474))</f>
        <v/>
      </c>
      <c r="V474" s="16" t="str">
        <f aca="false">IF(OR(U474="",N(S474)=0),"",U474/S474)</f>
        <v/>
      </c>
      <c r="W474" s="13" t="str">
        <f aca="false">IF(U474="","",COUNT($U$7:U474))</f>
        <v/>
      </c>
      <c r="X474" s="17" t="str">
        <f aca="false">IF(U474="","",DATE(YEAR(IF(B474="",A474,B474)),MONTH(IF(B474="",A474,B474)),1))</f>
        <v/>
      </c>
      <c r="Y474" s="15" t="str">
        <f aca="false">IF(U474="","",N($C$3)+SUM($U$7:U474))</f>
        <v/>
      </c>
      <c r="Z474" s="15" t="str">
        <f aca="false">IF(Y474="","",Y474-MAX(N($C$3),MAX($Y$7:Y474)))</f>
        <v/>
      </c>
      <c r="AA474" s="13" t="str">
        <f aca="false">IF(U474="","",IF(U474&gt;0,"Win",IF(U474&lt;0,"Loss","Scratch")))</f>
        <v/>
      </c>
      <c r="AB474" s="18" t="e">
        <f aca="false">IF(W474="",NA(),W474)</f>
        <v>#N/A</v>
      </c>
      <c r="AC474" s="19" t="e">
        <f aca="false">IF(W474="",NA(),Y474)</f>
        <v>#N/A</v>
      </c>
    </row>
    <row r="475" customFormat="false" ht="15" hidden="false" customHeight="false" outlineLevel="0" collapsed="false">
      <c r="A475" s="10"/>
      <c r="B475" s="10"/>
      <c r="C475" s="24"/>
      <c r="D475" s="24"/>
      <c r="E475" s="24"/>
      <c r="F475" s="24"/>
      <c r="G475" s="11"/>
      <c r="H475" s="12"/>
      <c r="I475" s="12"/>
      <c r="J475" s="12"/>
      <c r="K475" s="5"/>
      <c r="L475" s="5"/>
      <c r="M475" s="5"/>
      <c r="N475" s="24"/>
      <c r="O475" s="7"/>
      <c r="P475" s="13" t="str">
        <f aca="false">IF(C475="","",IF(ISNUMBER(SEARCH("JPY",C475)),100,10000))</f>
        <v/>
      </c>
      <c r="Q475" s="14" t="str">
        <f aca="false">IF(OR(C475="",H475="",J475=""),"",ROUND((J475-H475)*P475*IF(D475="Short",-1,1),1))</f>
        <v/>
      </c>
      <c r="R475" s="14" t="str">
        <f aca="false">IF(OR(C475="",H475="",I475=""),"",ROUND(ABS(H475-I475)*P475,1))</f>
        <v/>
      </c>
      <c r="S475" s="15" t="str">
        <f aca="false">IF(OR(R475="",G475="",K475=""),"",R475*K475*G475)</f>
        <v/>
      </c>
      <c r="T475" s="15" t="str">
        <f aca="false">IF(OR(Q475="",G475="",K475=""),"",Q475*K475*G475)</f>
        <v/>
      </c>
      <c r="U475" s="15" t="str">
        <f aca="false">IF(T475="","",T475+N(L475)-N(M475))</f>
        <v/>
      </c>
      <c r="V475" s="16" t="str">
        <f aca="false">IF(OR(U475="",N(S475)=0),"",U475/S475)</f>
        <v/>
      </c>
      <c r="W475" s="13" t="str">
        <f aca="false">IF(U475="","",COUNT($U$7:U475))</f>
        <v/>
      </c>
      <c r="X475" s="17" t="str">
        <f aca="false">IF(U475="","",DATE(YEAR(IF(B475="",A475,B475)),MONTH(IF(B475="",A475,B475)),1))</f>
        <v/>
      </c>
      <c r="Y475" s="15" t="str">
        <f aca="false">IF(U475="","",N($C$3)+SUM($U$7:U475))</f>
        <v/>
      </c>
      <c r="Z475" s="15" t="str">
        <f aca="false">IF(Y475="","",Y475-MAX(N($C$3),MAX($Y$7:Y475)))</f>
        <v/>
      </c>
      <c r="AA475" s="13" t="str">
        <f aca="false">IF(U475="","",IF(U475&gt;0,"Win",IF(U475&lt;0,"Loss","Scratch")))</f>
        <v/>
      </c>
      <c r="AB475" s="18" t="e">
        <f aca="false">IF(W475="",NA(),W475)</f>
        <v>#N/A</v>
      </c>
      <c r="AC475" s="19" t="e">
        <f aca="false">IF(W475="",NA(),Y475)</f>
        <v>#N/A</v>
      </c>
    </row>
    <row r="476" customFormat="false" ht="15" hidden="false" customHeight="false" outlineLevel="0" collapsed="false">
      <c r="A476" s="10"/>
      <c r="B476" s="10"/>
      <c r="C476" s="24"/>
      <c r="D476" s="24"/>
      <c r="E476" s="24"/>
      <c r="F476" s="24"/>
      <c r="G476" s="11"/>
      <c r="H476" s="12"/>
      <c r="I476" s="12"/>
      <c r="J476" s="12"/>
      <c r="K476" s="5"/>
      <c r="L476" s="5"/>
      <c r="M476" s="5"/>
      <c r="N476" s="24"/>
      <c r="O476" s="7"/>
      <c r="P476" s="13" t="str">
        <f aca="false">IF(C476="","",IF(ISNUMBER(SEARCH("JPY",C476)),100,10000))</f>
        <v/>
      </c>
      <c r="Q476" s="14" t="str">
        <f aca="false">IF(OR(C476="",H476="",J476=""),"",ROUND((J476-H476)*P476*IF(D476="Short",-1,1),1))</f>
        <v/>
      </c>
      <c r="R476" s="14" t="str">
        <f aca="false">IF(OR(C476="",H476="",I476=""),"",ROUND(ABS(H476-I476)*P476,1))</f>
        <v/>
      </c>
      <c r="S476" s="15" t="str">
        <f aca="false">IF(OR(R476="",G476="",K476=""),"",R476*K476*G476)</f>
        <v/>
      </c>
      <c r="T476" s="15" t="str">
        <f aca="false">IF(OR(Q476="",G476="",K476=""),"",Q476*K476*G476)</f>
        <v/>
      </c>
      <c r="U476" s="15" t="str">
        <f aca="false">IF(T476="","",T476+N(L476)-N(M476))</f>
        <v/>
      </c>
      <c r="V476" s="16" t="str">
        <f aca="false">IF(OR(U476="",N(S476)=0),"",U476/S476)</f>
        <v/>
      </c>
      <c r="W476" s="13" t="str">
        <f aca="false">IF(U476="","",COUNT($U$7:U476))</f>
        <v/>
      </c>
      <c r="X476" s="17" t="str">
        <f aca="false">IF(U476="","",DATE(YEAR(IF(B476="",A476,B476)),MONTH(IF(B476="",A476,B476)),1))</f>
        <v/>
      </c>
      <c r="Y476" s="15" t="str">
        <f aca="false">IF(U476="","",N($C$3)+SUM($U$7:U476))</f>
        <v/>
      </c>
      <c r="Z476" s="15" t="str">
        <f aca="false">IF(Y476="","",Y476-MAX(N($C$3),MAX($Y$7:Y476)))</f>
        <v/>
      </c>
      <c r="AA476" s="13" t="str">
        <f aca="false">IF(U476="","",IF(U476&gt;0,"Win",IF(U476&lt;0,"Loss","Scratch")))</f>
        <v/>
      </c>
      <c r="AB476" s="18" t="e">
        <f aca="false">IF(W476="",NA(),W476)</f>
        <v>#N/A</v>
      </c>
      <c r="AC476" s="19" t="e">
        <f aca="false">IF(W476="",NA(),Y476)</f>
        <v>#N/A</v>
      </c>
    </row>
    <row r="477" customFormat="false" ht="15" hidden="false" customHeight="false" outlineLevel="0" collapsed="false">
      <c r="A477" s="10"/>
      <c r="B477" s="10"/>
      <c r="C477" s="24"/>
      <c r="D477" s="24"/>
      <c r="E477" s="24"/>
      <c r="F477" s="24"/>
      <c r="G477" s="11"/>
      <c r="H477" s="12"/>
      <c r="I477" s="12"/>
      <c r="J477" s="12"/>
      <c r="K477" s="5"/>
      <c r="L477" s="5"/>
      <c r="M477" s="5"/>
      <c r="N477" s="24"/>
      <c r="O477" s="7"/>
      <c r="P477" s="13" t="str">
        <f aca="false">IF(C477="","",IF(ISNUMBER(SEARCH("JPY",C477)),100,10000))</f>
        <v/>
      </c>
      <c r="Q477" s="14" t="str">
        <f aca="false">IF(OR(C477="",H477="",J477=""),"",ROUND((J477-H477)*P477*IF(D477="Short",-1,1),1))</f>
        <v/>
      </c>
      <c r="R477" s="14" t="str">
        <f aca="false">IF(OR(C477="",H477="",I477=""),"",ROUND(ABS(H477-I477)*P477,1))</f>
        <v/>
      </c>
      <c r="S477" s="15" t="str">
        <f aca="false">IF(OR(R477="",G477="",K477=""),"",R477*K477*G477)</f>
        <v/>
      </c>
      <c r="T477" s="15" t="str">
        <f aca="false">IF(OR(Q477="",G477="",K477=""),"",Q477*K477*G477)</f>
        <v/>
      </c>
      <c r="U477" s="15" t="str">
        <f aca="false">IF(T477="","",T477+N(L477)-N(M477))</f>
        <v/>
      </c>
      <c r="V477" s="16" t="str">
        <f aca="false">IF(OR(U477="",N(S477)=0),"",U477/S477)</f>
        <v/>
      </c>
      <c r="W477" s="13" t="str">
        <f aca="false">IF(U477="","",COUNT($U$7:U477))</f>
        <v/>
      </c>
      <c r="X477" s="17" t="str">
        <f aca="false">IF(U477="","",DATE(YEAR(IF(B477="",A477,B477)),MONTH(IF(B477="",A477,B477)),1))</f>
        <v/>
      </c>
      <c r="Y477" s="15" t="str">
        <f aca="false">IF(U477="","",N($C$3)+SUM($U$7:U477))</f>
        <v/>
      </c>
      <c r="Z477" s="15" t="str">
        <f aca="false">IF(Y477="","",Y477-MAX(N($C$3),MAX($Y$7:Y477)))</f>
        <v/>
      </c>
      <c r="AA477" s="13" t="str">
        <f aca="false">IF(U477="","",IF(U477&gt;0,"Win",IF(U477&lt;0,"Loss","Scratch")))</f>
        <v/>
      </c>
      <c r="AB477" s="18" t="e">
        <f aca="false">IF(W477="",NA(),W477)</f>
        <v>#N/A</v>
      </c>
      <c r="AC477" s="19" t="e">
        <f aca="false">IF(W477="",NA(),Y477)</f>
        <v>#N/A</v>
      </c>
    </row>
    <row r="478" customFormat="false" ht="15" hidden="false" customHeight="false" outlineLevel="0" collapsed="false">
      <c r="A478" s="10"/>
      <c r="B478" s="10"/>
      <c r="C478" s="24"/>
      <c r="D478" s="24"/>
      <c r="E478" s="24"/>
      <c r="F478" s="24"/>
      <c r="G478" s="11"/>
      <c r="H478" s="12"/>
      <c r="I478" s="12"/>
      <c r="J478" s="12"/>
      <c r="K478" s="5"/>
      <c r="L478" s="5"/>
      <c r="M478" s="5"/>
      <c r="N478" s="24"/>
      <c r="O478" s="7"/>
      <c r="P478" s="13" t="str">
        <f aca="false">IF(C478="","",IF(ISNUMBER(SEARCH("JPY",C478)),100,10000))</f>
        <v/>
      </c>
      <c r="Q478" s="14" t="str">
        <f aca="false">IF(OR(C478="",H478="",J478=""),"",ROUND((J478-H478)*P478*IF(D478="Short",-1,1),1))</f>
        <v/>
      </c>
      <c r="R478" s="14" t="str">
        <f aca="false">IF(OR(C478="",H478="",I478=""),"",ROUND(ABS(H478-I478)*P478,1))</f>
        <v/>
      </c>
      <c r="S478" s="15" t="str">
        <f aca="false">IF(OR(R478="",G478="",K478=""),"",R478*K478*G478)</f>
        <v/>
      </c>
      <c r="T478" s="15" t="str">
        <f aca="false">IF(OR(Q478="",G478="",K478=""),"",Q478*K478*G478)</f>
        <v/>
      </c>
      <c r="U478" s="15" t="str">
        <f aca="false">IF(T478="","",T478+N(L478)-N(M478))</f>
        <v/>
      </c>
      <c r="V478" s="16" t="str">
        <f aca="false">IF(OR(U478="",N(S478)=0),"",U478/S478)</f>
        <v/>
      </c>
      <c r="W478" s="13" t="str">
        <f aca="false">IF(U478="","",COUNT($U$7:U478))</f>
        <v/>
      </c>
      <c r="X478" s="17" t="str">
        <f aca="false">IF(U478="","",DATE(YEAR(IF(B478="",A478,B478)),MONTH(IF(B478="",A478,B478)),1))</f>
        <v/>
      </c>
      <c r="Y478" s="15" t="str">
        <f aca="false">IF(U478="","",N($C$3)+SUM($U$7:U478))</f>
        <v/>
      </c>
      <c r="Z478" s="15" t="str">
        <f aca="false">IF(Y478="","",Y478-MAX(N($C$3),MAX($Y$7:Y478)))</f>
        <v/>
      </c>
      <c r="AA478" s="13" t="str">
        <f aca="false">IF(U478="","",IF(U478&gt;0,"Win",IF(U478&lt;0,"Loss","Scratch")))</f>
        <v/>
      </c>
      <c r="AB478" s="18" t="e">
        <f aca="false">IF(W478="",NA(),W478)</f>
        <v>#N/A</v>
      </c>
      <c r="AC478" s="19" t="e">
        <f aca="false">IF(W478="",NA(),Y478)</f>
        <v>#N/A</v>
      </c>
    </row>
    <row r="479" customFormat="false" ht="15" hidden="false" customHeight="false" outlineLevel="0" collapsed="false">
      <c r="A479" s="10"/>
      <c r="B479" s="10"/>
      <c r="C479" s="24"/>
      <c r="D479" s="24"/>
      <c r="E479" s="24"/>
      <c r="F479" s="24"/>
      <c r="G479" s="11"/>
      <c r="H479" s="12"/>
      <c r="I479" s="12"/>
      <c r="J479" s="12"/>
      <c r="K479" s="5"/>
      <c r="L479" s="5"/>
      <c r="M479" s="5"/>
      <c r="N479" s="24"/>
      <c r="O479" s="7"/>
      <c r="P479" s="13" t="str">
        <f aca="false">IF(C479="","",IF(ISNUMBER(SEARCH("JPY",C479)),100,10000))</f>
        <v/>
      </c>
      <c r="Q479" s="14" t="str">
        <f aca="false">IF(OR(C479="",H479="",J479=""),"",ROUND((J479-H479)*P479*IF(D479="Short",-1,1),1))</f>
        <v/>
      </c>
      <c r="R479" s="14" t="str">
        <f aca="false">IF(OR(C479="",H479="",I479=""),"",ROUND(ABS(H479-I479)*P479,1))</f>
        <v/>
      </c>
      <c r="S479" s="15" t="str">
        <f aca="false">IF(OR(R479="",G479="",K479=""),"",R479*K479*G479)</f>
        <v/>
      </c>
      <c r="T479" s="15" t="str">
        <f aca="false">IF(OR(Q479="",G479="",K479=""),"",Q479*K479*G479)</f>
        <v/>
      </c>
      <c r="U479" s="15" t="str">
        <f aca="false">IF(T479="","",T479+N(L479)-N(M479))</f>
        <v/>
      </c>
      <c r="V479" s="16" t="str">
        <f aca="false">IF(OR(U479="",N(S479)=0),"",U479/S479)</f>
        <v/>
      </c>
      <c r="W479" s="13" t="str">
        <f aca="false">IF(U479="","",COUNT($U$7:U479))</f>
        <v/>
      </c>
      <c r="X479" s="17" t="str">
        <f aca="false">IF(U479="","",DATE(YEAR(IF(B479="",A479,B479)),MONTH(IF(B479="",A479,B479)),1))</f>
        <v/>
      </c>
      <c r="Y479" s="15" t="str">
        <f aca="false">IF(U479="","",N($C$3)+SUM($U$7:U479))</f>
        <v/>
      </c>
      <c r="Z479" s="15" t="str">
        <f aca="false">IF(Y479="","",Y479-MAX(N($C$3),MAX($Y$7:Y479)))</f>
        <v/>
      </c>
      <c r="AA479" s="13" t="str">
        <f aca="false">IF(U479="","",IF(U479&gt;0,"Win",IF(U479&lt;0,"Loss","Scratch")))</f>
        <v/>
      </c>
      <c r="AB479" s="18" t="e">
        <f aca="false">IF(W479="",NA(),W479)</f>
        <v>#N/A</v>
      </c>
      <c r="AC479" s="19" t="e">
        <f aca="false">IF(W479="",NA(),Y479)</f>
        <v>#N/A</v>
      </c>
    </row>
    <row r="480" customFormat="false" ht="15" hidden="false" customHeight="false" outlineLevel="0" collapsed="false">
      <c r="A480" s="10"/>
      <c r="B480" s="10"/>
      <c r="C480" s="24"/>
      <c r="D480" s="24"/>
      <c r="E480" s="24"/>
      <c r="F480" s="24"/>
      <c r="G480" s="11"/>
      <c r="H480" s="12"/>
      <c r="I480" s="12"/>
      <c r="J480" s="12"/>
      <c r="K480" s="5"/>
      <c r="L480" s="5"/>
      <c r="M480" s="5"/>
      <c r="N480" s="24"/>
      <c r="O480" s="7"/>
      <c r="P480" s="13" t="str">
        <f aca="false">IF(C480="","",IF(ISNUMBER(SEARCH("JPY",C480)),100,10000))</f>
        <v/>
      </c>
      <c r="Q480" s="14" t="str">
        <f aca="false">IF(OR(C480="",H480="",J480=""),"",ROUND((J480-H480)*P480*IF(D480="Short",-1,1),1))</f>
        <v/>
      </c>
      <c r="R480" s="14" t="str">
        <f aca="false">IF(OR(C480="",H480="",I480=""),"",ROUND(ABS(H480-I480)*P480,1))</f>
        <v/>
      </c>
      <c r="S480" s="15" t="str">
        <f aca="false">IF(OR(R480="",G480="",K480=""),"",R480*K480*G480)</f>
        <v/>
      </c>
      <c r="T480" s="15" t="str">
        <f aca="false">IF(OR(Q480="",G480="",K480=""),"",Q480*K480*G480)</f>
        <v/>
      </c>
      <c r="U480" s="15" t="str">
        <f aca="false">IF(T480="","",T480+N(L480)-N(M480))</f>
        <v/>
      </c>
      <c r="V480" s="16" t="str">
        <f aca="false">IF(OR(U480="",N(S480)=0),"",U480/S480)</f>
        <v/>
      </c>
      <c r="W480" s="13" t="str">
        <f aca="false">IF(U480="","",COUNT($U$7:U480))</f>
        <v/>
      </c>
      <c r="X480" s="17" t="str">
        <f aca="false">IF(U480="","",DATE(YEAR(IF(B480="",A480,B480)),MONTH(IF(B480="",A480,B480)),1))</f>
        <v/>
      </c>
      <c r="Y480" s="15" t="str">
        <f aca="false">IF(U480="","",N($C$3)+SUM($U$7:U480))</f>
        <v/>
      </c>
      <c r="Z480" s="15" t="str">
        <f aca="false">IF(Y480="","",Y480-MAX(N($C$3),MAX($Y$7:Y480)))</f>
        <v/>
      </c>
      <c r="AA480" s="13" t="str">
        <f aca="false">IF(U480="","",IF(U480&gt;0,"Win",IF(U480&lt;0,"Loss","Scratch")))</f>
        <v/>
      </c>
      <c r="AB480" s="18" t="e">
        <f aca="false">IF(W480="",NA(),W480)</f>
        <v>#N/A</v>
      </c>
      <c r="AC480" s="19" t="e">
        <f aca="false">IF(W480="",NA(),Y480)</f>
        <v>#N/A</v>
      </c>
    </row>
    <row r="481" customFormat="false" ht="15" hidden="false" customHeight="false" outlineLevel="0" collapsed="false">
      <c r="A481" s="10"/>
      <c r="B481" s="10"/>
      <c r="C481" s="24"/>
      <c r="D481" s="24"/>
      <c r="E481" s="24"/>
      <c r="F481" s="24"/>
      <c r="G481" s="11"/>
      <c r="H481" s="12"/>
      <c r="I481" s="12"/>
      <c r="J481" s="12"/>
      <c r="K481" s="5"/>
      <c r="L481" s="5"/>
      <c r="M481" s="5"/>
      <c r="N481" s="24"/>
      <c r="O481" s="7"/>
      <c r="P481" s="13" t="str">
        <f aca="false">IF(C481="","",IF(ISNUMBER(SEARCH("JPY",C481)),100,10000))</f>
        <v/>
      </c>
      <c r="Q481" s="14" t="str">
        <f aca="false">IF(OR(C481="",H481="",J481=""),"",ROUND((J481-H481)*P481*IF(D481="Short",-1,1),1))</f>
        <v/>
      </c>
      <c r="R481" s="14" t="str">
        <f aca="false">IF(OR(C481="",H481="",I481=""),"",ROUND(ABS(H481-I481)*P481,1))</f>
        <v/>
      </c>
      <c r="S481" s="15" t="str">
        <f aca="false">IF(OR(R481="",G481="",K481=""),"",R481*K481*G481)</f>
        <v/>
      </c>
      <c r="T481" s="15" t="str">
        <f aca="false">IF(OR(Q481="",G481="",K481=""),"",Q481*K481*G481)</f>
        <v/>
      </c>
      <c r="U481" s="15" t="str">
        <f aca="false">IF(T481="","",T481+N(L481)-N(M481))</f>
        <v/>
      </c>
      <c r="V481" s="16" t="str">
        <f aca="false">IF(OR(U481="",N(S481)=0),"",U481/S481)</f>
        <v/>
      </c>
      <c r="W481" s="13" t="str">
        <f aca="false">IF(U481="","",COUNT($U$7:U481))</f>
        <v/>
      </c>
      <c r="X481" s="17" t="str">
        <f aca="false">IF(U481="","",DATE(YEAR(IF(B481="",A481,B481)),MONTH(IF(B481="",A481,B481)),1))</f>
        <v/>
      </c>
      <c r="Y481" s="15" t="str">
        <f aca="false">IF(U481="","",N($C$3)+SUM($U$7:U481))</f>
        <v/>
      </c>
      <c r="Z481" s="15" t="str">
        <f aca="false">IF(Y481="","",Y481-MAX(N($C$3),MAX($Y$7:Y481)))</f>
        <v/>
      </c>
      <c r="AA481" s="13" t="str">
        <f aca="false">IF(U481="","",IF(U481&gt;0,"Win",IF(U481&lt;0,"Loss","Scratch")))</f>
        <v/>
      </c>
      <c r="AB481" s="18" t="e">
        <f aca="false">IF(W481="",NA(),W481)</f>
        <v>#N/A</v>
      </c>
      <c r="AC481" s="19" t="e">
        <f aca="false">IF(W481="",NA(),Y481)</f>
        <v>#N/A</v>
      </c>
    </row>
    <row r="482" customFormat="false" ht="15" hidden="false" customHeight="false" outlineLevel="0" collapsed="false">
      <c r="A482" s="10"/>
      <c r="B482" s="10"/>
      <c r="C482" s="24"/>
      <c r="D482" s="24"/>
      <c r="E482" s="24"/>
      <c r="F482" s="24"/>
      <c r="G482" s="11"/>
      <c r="H482" s="12"/>
      <c r="I482" s="12"/>
      <c r="J482" s="12"/>
      <c r="K482" s="5"/>
      <c r="L482" s="5"/>
      <c r="M482" s="5"/>
      <c r="N482" s="24"/>
      <c r="O482" s="7"/>
      <c r="P482" s="13" t="str">
        <f aca="false">IF(C482="","",IF(ISNUMBER(SEARCH("JPY",C482)),100,10000))</f>
        <v/>
      </c>
      <c r="Q482" s="14" t="str">
        <f aca="false">IF(OR(C482="",H482="",J482=""),"",ROUND((J482-H482)*P482*IF(D482="Short",-1,1),1))</f>
        <v/>
      </c>
      <c r="R482" s="14" t="str">
        <f aca="false">IF(OR(C482="",H482="",I482=""),"",ROUND(ABS(H482-I482)*P482,1))</f>
        <v/>
      </c>
      <c r="S482" s="15" t="str">
        <f aca="false">IF(OR(R482="",G482="",K482=""),"",R482*K482*G482)</f>
        <v/>
      </c>
      <c r="T482" s="15" t="str">
        <f aca="false">IF(OR(Q482="",G482="",K482=""),"",Q482*K482*G482)</f>
        <v/>
      </c>
      <c r="U482" s="15" t="str">
        <f aca="false">IF(T482="","",T482+N(L482)-N(M482))</f>
        <v/>
      </c>
      <c r="V482" s="16" t="str">
        <f aca="false">IF(OR(U482="",N(S482)=0),"",U482/S482)</f>
        <v/>
      </c>
      <c r="W482" s="13" t="str">
        <f aca="false">IF(U482="","",COUNT($U$7:U482))</f>
        <v/>
      </c>
      <c r="X482" s="17" t="str">
        <f aca="false">IF(U482="","",DATE(YEAR(IF(B482="",A482,B482)),MONTH(IF(B482="",A482,B482)),1))</f>
        <v/>
      </c>
      <c r="Y482" s="15" t="str">
        <f aca="false">IF(U482="","",N($C$3)+SUM($U$7:U482))</f>
        <v/>
      </c>
      <c r="Z482" s="15" t="str">
        <f aca="false">IF(Y482="","",Y482-MAX(N($C$3),MAX($Y$7:Y482)))</f>
        <v/>
      </c>
      <c r="AA482" s="13" t="str">
        <f aca="false">IF(U482="","",IF(U482&gt;0,"Win",IF(U482&lt;0,"Loss","Scratch")))</f>
        <v/>
      </c>
      <c r="AB482" s="18" t="e">
        <f aca="false">IF(W482="",NA(),W482)</f>
        <v>#N/A</v>
      </c>
      <c r="AC482" s="19" t="e">
        <f aca="false">IF(W482="",NA(),Y482)</f>
        <v>#N/A</v>
      </c>
    </row>
    <row r="483" customFormat="false" ht="15" hidden="false" customHeight="false" outlineLevel="0" collapsed="false">
      <c r="A483" s="10"/>
      <c r="B483" s="10"/>
      <c r="C483" s="24"/>
      <c r="D483" s="24"/>
      <c r="E483" s="24"/>
      <c r="F483" s="24"/>
      <c r="G483" s="11"/>
      <c r="H483" s="12"/>
      <c r="I483" s="12"/>
      <c r="J483" s="12"/>
      <c r="K483" s="5"/>
      <c r="L483" s="5"/>
      <c r="M483" s="5"/>
      <c r="N483" s="24"/>
      <c r="O483" s="7"/>
      <c r="P483" s="13" t="str">
        <f aca="false">IF(C483="","",IF(ISNUMBER(SEARCH("JPY",C483)),100,10000))</f>
        <v/>
      </c>
      <c r="Q483" s="14" t="str">
        <f aca="false">IF(OR(C483="",H483="",J483=""),"",ROUND((J483-H483)*P483*IF(D483="Short",-1,1),1))</f>
        <v/>
      </c>
      <c r="R483" s="14" t="str">
        <f aca="false">IF(OR(C483="",H483="",I483=""),"",ROUND(ABS(H483-I483)*P483,1))</f>
        <v/>
      </c>
      <c r="S483" s="15" t="str">
        <f aca="false">IF(OR(R483="",G483="",K483=""),"",R483*K483*G483)</f>
        <v/>
      </c>
      <c r="T483" s="15" t="str">
        <f aca="false">IF(OR(Q483="",G483="",K483=""),"",Q483*K483*G483)</f>
        <v/>
      </c>
      <c r="U483" s="15" t="str">
        <f aca="false">IF(T483="","",T483+N(L483)-N(M483))</f>
        <v/>
      </c>
      <c r="V483" s="16" t="str">
        <f aca="false">IF(OR(U483="",N(S483)=0),"",U483/S483)</f>
        <v/>
      </c>
      <c r="W483" s="13" t="str">
        <f aca="false">IF(U483="","",COUNT($U$7:U483))</f>
        <v/>
      </c>
      <c r="X483" s="17" t="str">
        <f aca="false">IF(U483="","",DATE(YEAR(IF(B483="",A483,B483)),MONTH(IF(B483="",A483,B483)),1))</f>
        <v/>
      </c>
      <c r="Y483" s="15" t="str">
        <f aca="false">IF(U483="","",N($C$3)+SUM($U$7:U483))</f>
        <v/>
      </c>
      <c r="Z483" s="15" t="str">
        <f aca="false">IF(Y483="","",Y483-MAX(N($C$3),MAX($Y$7:Y483)))</f>
        <v/>
      </c>
      <c r="AA483" s="13" t="str">
        <f aca="false">IF(U483="","",IF(U483&gt;0,"Win",IF(U483&lt;0,"Loss","Scratch")))</f>
        <v/>
      </c>
      <c r="AB483" s="18" t="e">
        <f aca="false">IF(W483="",NA(),W483)</f>
        <v>#N/A</v>
      </c>
      <c r="AC483" s="19" t="e">
        <f aca="false">IF(W483="",NA(),Y483)</f>
        <v>#N/A</v>
      </c>
    </row>
    <row r="484" customFormat="false" ht="15" hidden="false" customHeight="false" outlineLevel="0" collapsed="false">
      <c r="A484" s="10"/>
      <c r="B484" s="10"/>
      <c r="C484" s="24"/>
      <c r="D484" s="24"/>
      <c r="E484" s="24"/>
      <c r="F484" s="24"/>
      <c r="G484" s="11"/>
      <c r="H484" s="12"/>
      <c r="I484" s="12"/>
      <c r="J484" s="12"/>
      <c r="K484" s="5"/>
      <c r="L484" s="5"/>
      <c r="M484" s="5"/>
      <c r="N484" s="24"/>
      <c r="O484" s="7"/>
      <c r="P484" s="13" t="str">
        <f aca="false">IF(C484="","",IF(ISNUMBER(SEARCH("JPY",C484)),100,10000))</f>
        <v/>
      </c>
      <c r="Q484" s="14" t="str">
        <f aca="false">IF(OR(C484="",H484="",J484=""),"",ROUND((J484-H484)*P484*IF(D484="Short",-1,1),1))</f>
        <v/>
      </c>
      <c r="R484" s="14" t="str">
        <f aca="false">IF(OR(C484="",H484="",I484=""),"",ROUND(ABS(H484-I484)*P484,1))</f>
        <v/>
      </c>
      <c r="S484" s="15" t="str">
        <f aca="false">IF(OR(R484="",G484="",K484=""),"",R484*K484*G484)</f>
        <v/>
      </c>
      <c r="T484" s="15" t="str">
        <f aca="false">IF(OR(Q484="",G484="",K484=""),"",Q484*K484*G484)</f>
        <v/>
      </c>
      <c r="U484" s="15" t="str">
        <f aca="false">IF(T484="","",T484+N(L484)-N(M484))</f>
        <v/>
      </c>
      <c r="V484" s="16" t="str">
        <f aca="false">IF(OR(U484="",N(S484)=0),"",U484/S484)</f>
        <v/>
      </c>
      <c r="W484" s="13" t="str">
        <f aca="false">IF(U484="","",COUNT($U$7:U484))</f>
        <v/>
      </c>
      <c r="X484" s="17" t="str">
        <f aca="false">IF(U484="","",DATE(YEAR(IF(B484="",A484,B484)),MONTH(IF(B484="",A484,B484)),1))</f>
        <v/>
      </c>
      <c r="Y484" s="15" t="str">
        <f aca="false">IF(U484="","",N($C$3)+SUM($U$7:U484))</f>
        <v/>
      </c>
      <c r="Z484" s="15" t="str">
        <f aca="false">IF(Y484="","",Y484-MAX(N($C$3),MAX($Y$7:Y484)))</f>
        <v/>
      </c>
      <c r="AA484" s="13" t="str">
        <f aca="false">IF(U484="","",IF(U484&gt;0,"Win",IF(U484&lt;0,"Loss","Scratch")))</f>
        <v/>
      </c>
      <c r="AB484" s="18" t="e">
        <f aca="false">IF(W484="",NA(),W484)</f>
        <v>#N/A</v>
      </c>
      <c r="AC484" s="19" t="e">
        <f aca="false">IF(W484="",NA(),Y484)</f>
        <v>#N/A</v>
      </c>
    </row>
    <row r="485" customFormat="false" ht="15" hidden="false" customHeight="false" outlineLevel="0" collapsed="false">
      <c r="A485" s="10"/>
      <c r="B485" s="10"/>
      <c r="C485" s="24"/>
      <c r="D485" s="24"/>
      <c r="E485" s="24"/>
      <c r="F485" s="24"/>
      <c r="G485" s="11"/>
      <c r="H485" s="12"/>
      <c r="I485" s="12"/>
      <c r="J485" s="12"/>
      <c r="K485" s="5"/>
      <c r="L485" s="5"/>
      <c r="M485" s="5"/>
      <c r="N485" s="24"/>
      <c r="O485" s="7"/>
      <c r="P485" s="13" t="str">
        <f aca="false">IF(C485="","",IF(ISNUMBER(SEARCH("JPY",C485)),100,10000))</f>
        <v/>
      </c>
      <c r="Q485" s="14" t="str">
        <f aca="false">IF(OR(C485="",H485="",J485=""),"",ROUND((J485-H485)*P485*IF(D485="Short",-1,1),1))</f>
        <v/>
      </c>
      <c r="R485" s="14" t="str">
        <f aca="false">IF(OR(C485="",H485="",I485=""),"",ROUND(ABS(H485-I485)*P485,1))</f>
        <v/>
      </c>
      <c r="S485" s="15" t="str">
        <f aca="false">IF(OR(R485="",G485="",K485=""),"",R485*K485*G485)</f>
        <v/>
      </c>
      <c r="T485" s="15" t="str">
        <f aca="false">IF(OR(Q485="",G485="",K485=""),"",Q485*K485*G485)</f>
        <v/>
      </c>
      <c r="U485" s="15" t="str">
        <f aca="false">IF(T485="","",T485+N(L485)-N(M485))</f>
        <v/>
      </c>
      <c r="V485" s="16" t="str">
        <f aca="false">IF(OR(U485="",N(S485)=0),"",U485/S485)</f>
        <v/>
      </c>
      <c r="W485" s="13" t="str">
        <f aca="false">IF(U485="","",COUNT($U$7:U485))</f>
        <v/>
      </c>
      <c r="X485" s="17" t="str">
        <f aca="false">IF(U485="","",DATE(YEAR(IF(B485="",A485,B485)),MONTH(IF(B485="",A485,B485)),1))</f>
        <v/>
      </c>
      <c r="Y485" s="15" t="str">
        <f aca="false">IF(U485="","",N($C$3)+SUM($U$7:U485))</f>
        <v/>
      </c>
      <c r="Z485" s="15" t="str">
        <f aca="false">IF(Y485="","",Y485-MAX(N($C$3),MAX($Y$7:Y485)))</f>
        <v/>
      </c>
      <c r="AA485" s="13" t="str">
        <f aca="false">IF(U485="","",IF(U485&gt;0,"Win",IF(U485&lt;0,"Loss","Scratch")))</f>
        <v/>
      </c>
      <c r="AB485" s="18" t="e">
        <f aca="false">IF(W485="",NA(),W485)</f>
        <v>#N/A</v>
      </c>
      <c r="AC485" s="19" t="e">
        <f aca="false">IF(W485="",NA(),Y485)</f>
        <v>#N/A</v>
      </c>
    </row>
    <row r="486" customFormat="false" ht="15" hidden="false" customHeight="false" outlineLevel="0" collapsed="false">
      <c r="A486" s="10"/>
      <c r="B486" s="10"/>
      <c r="C486" s="24"/>
      <c r="D486" s="24"/>
      <c r="E486" s="24"/>
      <c r="F486" s="24"/>
      <c r="G486" s="11"/>
      <c r="H486" s="12"/>
      <c r="I486" s="12"/>
      <c r="J486" s="12"/>
      <c r="K486" s="5"/>
      <c r="L486" s="5"/>
      <c r="M486" s="5"/>
      <c r="N486" s="24"/>
      <c r="O486" s="7"/>
      <c r="P486" s="13" t="str">
        <f aca="false">IF(C486="","",IF(ISNUMBER(SEARCH("JPY",C486)),100,10000))</f>
        <v/>
      </c>
      <c r="Q486" s="14" t="str">
        <f aca="false">IF(OR(C486="",H486="",J486=""),"",ROUND((J486-H486)*P486*IF(D486="Short",-1,1),1))</f>
        <v/>
      </c>
      <c r="R486" s="14" t="str">
        <f aca="false">IF(OR(C486="",H486="",I486=""),"",ROUND(ABS(H486-I486)*P486,1))</f>
        <v/>
      </c>
      <c r="S486" s="15" t="str">
        <f aca="false">IF(OR(R486="",G486="",K486=""),"",R486*K486*G486)</f>
        <v/>
      </c>
      <c r="T486" s="15" t="str">
        <f aca="false">IF(OR(Q486="",G486="",K486=""),"",Q486*K486*G486)</f>
        <v/>
      </c>
      <c r="U486" s="15" t="str">
        <f aca="false">IF(T486="","",T486+N(L486)-N(M486))</f>
        <v/>
      </c>
      <c r="V486" s="16" t="str">
        <f aca="false">IF(OR(U486="",N(S486)=0),"",U486/S486)</f>
        <v/>
      </c>
      <c r="W486" s="13" t="str">
        <f aca="false">IF(U486="","",COUNT($U$7:U486))</f>
        <v/>
      </c>
      <c r="X486" s="17" t="str">
        <f aca="false">IF(U486="","",DATE(YEAR(IF(B486="",A486,B486)),MONTH(IF(B486="",A486,B486)),1))</f>
        <v/>
      </c>
      <c r="Y486" s="15" t="str">
        <f aca="false">IF(U486="","",N($C$3)+SUM($U$7:U486))</f>
        <v/>
      </c>
      <c r="Z486" s="15" t="str">
        <f aca="false">IF(Y486="","",Y486-MAX(N($C$3),MAX($Y$7:Y486)))</f>
        <v/>
      </c>
      <c r="AA486" s="13" t="str">
        <f aca="false">IF(U486="","",IF(U486&gt;0,"Win",IF(U486&lt;0,"Loss","Scratch")))</f>
        <v/>
      </c>
      <c r="AB486" s="18" t="e">
        <f aca="false">IF(W486="",NA(),W486)</f>
        <v>#N/A</v>
      </c>
      <c r="AC486" s="19" t="e">
        <f aca="false">IF(W486="",NA(),Y486)</f>
        <v>#N/A</v>
      </c>
    </row>
    <row r="487" customFormat="false" ht="15" hidden="false" customHeight="false" outlineLevel="0" collapsed="false">
      <c r="A487" s="10"/>
      <c r="B487" s="10"/>
      <c r="C487" s="24"/>
      <c r="D487" s="24"/>
      <c r="E487" s="24"/>
      <c r="F487" s="24"/>
      <c r="G487" s="11"/>
      <c r="H487" s="12"/>
      <c r="I487" s="12"/>
      <c r="J487" s="12"/>
      <c r="K487" s="5"/>
      <c r="L487" s="5"/>
      <c r="M487" s="5"/>
      <c r="N487" s="24"/>
      <c r="O487" s="7"/>
      <c r="P487" s="13" t="str">
        <f aca="false">IF(C487="","",IF(ISNUMBER(SEARCH("JPY",C487)),100,10000))</f>
        <v/>
      </c>
      <c r="Q487" s="14" t="str">
        <f aca="false">IF(OR(C487="",H487="",J487=""),"",ROUND((J487-H487)*P487*IF(D487="Short",-1,1),1))</f>
        <v/>
      </c>
      <c r="R487" s="14" t="str">
        <f aca="false">IF(OR(C487="",H487="",I487=""),"",ROUND(ABS(H487-I487)*P487,1))</f>
        <v/>
      </c>
      <c r="S487" s="15" t="str">
        <f aca="false">IF(OR(R487="",G487="",K487=""),"",R487*K487*G487)</f>
        <v/>
      </c>
      <c r="T487" s="15" t="str">
        <f aca="false">IF(OR(Q487="",G487="",K487=""),"",Q487*K487*G487)</f>
        <v/>
      </c>
      <c r="U487" s="15" t="str">
        <f aca="false">IF(T487="","",T487+N(L487)-N(M487))</f>
        <v/>
      </c>
      <c r="V487" s="16" t="str">
        <f aca="false">IF(OR(U487="",N(S487)=0),"",U487/S487)</f>
        <v/>
      </c>
      <c r="W487" s="13" t="str">
        <f aca="false">IF(U487="","",COUNT($U$7:U487))</f>
        <v/>
      </c>
      <c r="X487" s="17" t="str">
        <f aca="false">IF(U487="","",DATE(YEAR(IF(B487="",A487,B487)),MONTH(IF(B487="",A487,B487)),1))</f>
        <v/>
      </c>
      <c r="Y487" s="15" t="str">
        <f aca="false">IF(U487="","",N($C$3)+SUM($U$7:U487))</f>
        <v/>
      </c>
      <c r="Z487" s="15" t="str">
        <f aca="false">IF(Y487="","",Y487-MAX(N($C$3),MAX($Y$7:Y487)))</f>
        <v/>
      </c>
      <c r="AA487" s="13" t="str">
        <f aca="false">IF(U487="","",IF(U487&gt;0,"Win",IF(U487&lt;0,"Loss","Scratch")))</f>
        <v/>
      </c>
      <c r="AB487" s="18" t="e">
        <f aca="false">IF(W487="",NA(),W487)</f>
        <v>#N/A</v>
      </c>
      <c r="AC487" s="19" t="e">
        <f aca="false">IF(W487="",NA(),Y487)</f>
        <v>#N/A</v>
      </c>
    </row>
    <row r="488" customFormat="false" ht="15" hidden="false" customHeight="false" outlineLevel="0" collapsed="false">
      <c r="A488" s="10"/>
      <c r="B488" s="10"/>
      <c r="C488" s="24"/>
      <c r="D488" s="24"/>
      <c r="E488" s="24"/>
      <c r="F488" s="24"/>
      <c r="G488" s="11"/>
      <c r="H488" s="12"/>
      <c r="I488" s="12"/>
      <c r="J488" s="12"/>
      <c r="K488" s="5"/>
      <c r="L488" s="5"/>
      <c r="M488" s="5"/>
      <c r="N488" s="24"/>
      <c r="O488" s="7"/>
      <c r="P488" s="13" t="str">
        <f aca="false">IF(C488="","",IF(ISNUMBER(SEARCH("JPY",C488)),100,10000))</f>
        <v/>
      </c>
      <c r="Q488" s="14" t="str">
        <f aca="false">IF(OR(C488="",H488="",J488=""),"",ROUND((J488-H488)*P488*IF(D488="Short",-1,1),1))</f>
        <v/>
      </c>
      <c r="R488" s="14" t="str">
        <f aca="false">IF(OR(C488="",H488="",I488=""),"",ROUND(ABS(H488-I488)*P488,1))</f>
        <v/>
      </c>
      <c r="S488" s="15" t="str">
        <f aca="false">IF(OR(R488="",G488="",K488=""),"",R488*K488*G488)</f>
        <v/>
      </c>
      <c r="T488" s="15" t="str">
        <f aca="false">IF(OR(Q488="",G488="",K488=""),"",Q488*K488*G488)</f>
        <v/>
      </c>
      <c r="U488" s="15" t="str">
        <f aca="false">IF(T488="","",T488+N(L488)-N(M488))</f>
        <v/>
      </c>
      <c r="V488" s="16" t="str">
        <f aca="false">IF(OR(U488="",N(S488)=0),"",U488/S488)</f>
        <v/>
      </c>
      <c r="W488" s="13" t="str">
        <f aca="false">IF(U488="","",COUNT($U$7:U488))</f>
        <v/>
      </c>
      <c r="X488" s="17" t="str">
        <f aca="false">IF(U488="","",DATE(YEAR(IF(B488="",A488,B488)),MONTH(IF(B488="",A488,B488)),1))</f>
        <v/>
      </c>
      <c r="Y488" s="15" t="str">
        <f aca="false">IF(U488="","",N($C$3)+SUM($U$7:U488))</f>
        <v/>
      </c>
      <c r="Z488" s="15" t="str">
        <f aca="false">IF(Y488="","",Y488-MAX(N($C$3),MAX($Y$7:Y488)))</f>
        <v/>
      </c>
      <c r="AA488" s="13" t="str">
        <f aca="false">IF(U488="","",IF(U488&gt;0,"Win",IF(U488&lt;0,"Loss","Scratch")))</f>
        <v/>
      </c>
      <c r="AB488" s="18" t="e">
        <f aca="false">IF(W488="",NA(),W488)</f>
        <v>#N/A</v>
      </c>
      <c r="AC488" s="19" t="e">
        <f aca="false">IF(W488="",NA(),Y488)</f>
        <v>#N/A</v>
      </c>
    </row>
    <row r="489" customFormat="false" ht="15" hidden="false" customHeight="false" outlineLevel="0" collapsed="false">
      <c r="A489" s="10"/>
      <c r="B489" s="10"/>
      <c r="C489" s="24"/>
      <c r="D489" s="24"/>
      <c r="E489" s="24"/>
      <c r="F489" s="24"/>
      <c r="G489" s="11"/>
      <c r="H489" s="12"/>
      <c r="I489" s="12"/>
      <c r="J489" s="12"/>
      <c r="K489" s="5"/>
      <c r="L489" s="5"/>
      <c r="M489" s="5"/>
      <c r="N489" s="24"/>
      <c r="O489" s="7"/>
      <c r="P489" s="13" t="str">
        <f aca="false">IF(C489="","",IF(ISNUMBER(SEARCH("JPY",C489)),100,10000))</f>
        <v/>
      </c>
      <c r="Q489" s="14" t="str">
        <f aca="false">IF(OR(C489="",H489="",J489=""),"",ROUND((J489-H489)*P489*IF(D489="Short",-1,1),1))</f>
        <v/>
      </c>
      <c r="R489" s="14" t="str">
        <f aca="false">IF(OR(C489="",H489="",I489=""),"",ROUND(ABS(H489-I489)*P489,1))</f>
        <v/>
      </c>
      <c r="S489" s="15" t="str">
        <f aca="false">IF(OR(R489="",G489="",K489=""),"",R489*K489*G489)</f>
        <v/>
      </c>
      <c r="T489" s="15" t="str">
        <f aca="false">IF(OR(Q489="",G489="",K489=""),"",Q489*K489*G489)</f>
        <v/>
      </c>
      <c r="U489" s="15" t="str">
        <f aca="false">IF(T489="","",T489+N(L489)-N(M489))</f>
        <v/>
      </c>
      <c r="V489" s="16" t="str">
        <f aca="false">IF(OR(U489="",N(S489)=0),"",U489/S489)</f>
        <v/>
      </c>
      <c r="W489" s="13" t="str">
        <f aca="false">IF(U489="","",COUNT($U$7:U489))</f>
        <v/>
      </c>
      <c r="X489" s="17" t="str">
        <f aca="false">IF(U489="","",DATE(YEAR(IF(B489="",A489,B489)),MONTH(IF(B489="",A489,B489)),1))</f>
        <v/>
      </c>
      <c r="Y489" s="15" t="str">
        <f aca="false">IF(U489="","",N($C$3)+SUM($U$7:U489))</f>
        <v/>
      </c>
      <c r="Z489" s="15" t="str">
        <f aca="false">IF(Y489="","",Y489-MAX(N($C$3),MAX($Y$7:Y489)))</f>
        <v/>
      </c>
      <c r="AA489" s="13" t="str">
        <f aca="false">IF(U489="","",IF(U489&gt;0,"Win",IF(U489&lt;0,"Loss","Scratch")))</f>
        <v/>
      </c>
      <c r="AB489" s="18" t="e">
        <f aca="false">IF(W489="",NA(),W489)</f>
        <v>#N/A</v>
      </c>
      <c r="AC489" s="19" t="e">
        <f aca="false">IF(W489="",NA(),Y489)</f>
        <v>#N/A</v>
      </c>
    </row>
    <row r="490" customFormat="false" ht="15" hidden="false" customHeight="false" outlineLevel="0" collapsed="false">
      <c r="A490" s="10"/>
      <c r="B490" s="10"/>
      <c r="C490" s="24"/>
      <c r="D490" s="24"/>
      <c r="E490" s="24"/>
      <c r="F490" s="24"/>
      <c r="G490" s="11"/>
      <c r="H490" s="12"/>
      <c r="I490" s="12"/>
      <c r="J490" s="12"/>
      <c r="K490" s="5"/>
      <c r="L490" s="5"/>
      <c r="M490" s="5"/>
      <c r="N490" s="24"/>
      <c r="O490" s="7"/>
      <c r="P490" s="13" t="str">
        <f aca="false">IF(C490="","",IF(ISNUMBER(SEARCH("JPY",C490)),100,10000))</f>
        <v/>
      </c>
      <c r="Q490" s="14" t="str">
        <f aca="false">IF(OR(C490="",H490="",J490=""),"",ROUND((J490-H490)*P490*IF(D490="Short",-1,1),1))</f>
        <v/>
      </c>
      <c r="R490" s="14" t="str">
        <f aca="false">IF(OR(C490="",H490="",I490=""),"",ROUND(ABS(H490-I490)*P490,1))</f>
        <v/>
      </c>
      <c r="S490" s="15" t="str">
        <f aca="false">IF(OR(R490="",G490="",K490=""),"",R490*K490*G490)</f>
        <v/>
      </c>
      <c r="T490" s="15" t="str">
        <f aca="false">IF(OR(Q490="",G490="",K490=""),"",Q490*K490*G490)</f>
        <v/>
      </c>
      <c r="U490" s="15" t="str">
        <f aca="false">IF(T490="","",T490+N(L490)-N(M490))</f>
        <v/>
      </c>
      <c r="V490" s="16" t="str">
        <f aca="false">IF(OR(U490="",N(S490)=0),"",U490/S490)</f>
        <v/>
      </c>
      <c r="W490" s="13" t="str">
        <f aca="false">IF(U490="","",COUNT($U$7:U490))</f>
        <v/>
      </c>
      <c r="X490" s="17" t="str">
        <f aca="false">IF(U490="","",DATE(YEAR(IF(B490="",A490,B490)),MONTH(IF(B490="",A490,B490)),1))</f>
        <v/>
      </c>
      <c r="Y490" s="15" t="str">
        <f aca="false">IF(U490="","",N($C$3)+SUM($U$7:U490))</f>
        <v/>
      </c>
      <c r="Z490" s="15" t="str">
        <f aca="false">IF(Y490="","",Y490-MAX(N($C$3),MAX($Y$7:Y490)))</f>
        <v/>
      </c>
      <c r="AA490" s="13" t="str">
        <f aca="false">IF(U490="","",IF(U490&gt;0,"Win",IF(U490&lt;0,"Loss","Scratch")))</f>
        <v/>
      </c>
      <c r="AB490" s="18" t="e">
        <f aca="false">IF(W490="",NA(),W490)</f>
        <v>#N/A</v>
      </c>
      <c r="AC490" s="19" t="e">
        <f aca="false">IF(W490="",NA(),Y490)</f>
        <v>#N/A</v>
      </c>
    </row>
    <row r="491" customFormat="false" ht="15" hidden="false" customHeight="false" outlineLevel="0" collapsed="false">
      <c r="A491" s="10"/>
      <c r="B491" s="10"/>
      <c r="C491" s="24"/>
      <c r="D491" s="24"/>
      <c r="E491" s="24"/>
      <c r="F491" s="24"/>
      <c r="G491" s="11"/>
      <c r="H491" s="12"/>
      <c r="I491" s="12"/>
      <c r="J491" s="12"/>
      <c r="K491" s="5"/>
      <c r="L491" s="5"/>
      <c r="M491" s="5"/>
      <c r="N491" s="24"/>
      <c r="O491" s="7"/>
      <c r="P491" s="13" t="str">
        <f aca="false">IF(C491="","",IF(ISNUMBER(SEARCH("JPY",C491)),100,10000))</f>
        <v/>
      </c>
      <c r="Q491" s="14" t="str">
        <f aca="false">IF(OR(C491="",H491="",J491=""),"",ROUND((J491-H491)*P491*IF(D491="Short",-1,1),1))</f>
        <v/>
      </c>
      <c r="R491" s="14" t="str">
        <f aca="false">IF(OR(C491="",H491="",I491=""),"",ROUND(ABS(H491-I491)*P491,1))</f>
        <v/>
      </c>
      <c r="S491" s="15" t="str">
        <f aca="false">IF(OR(R491="",G491="",K491=""),"",R491*K491*G491)</f>
        <v/>
      </c>
      <c r="T491" s="15" t="str">
        <f aca="false">IF(OR(Q491="",G491="",K491=""),"",Q491*K491*G491)</f>
        <v/>
      </c>
      <c r="U491" s="15" t="str">
        <f aca="false">IF(T491="","",T491+N(L491)-N(M491))</f>
        <v/>
      </c>
      <c r="V491" s="16" t="str">
        <f aca="false">IF(OR(U491="",N(S491)=0),"",U491/S491)</f>
        <v/>
      </c>
      <c r="W491" s="13" t="str">
        <f aca="false">IF(U491="","",COUNT($U$7:U491))</f>
        <v/>
      </c>
      <c r="X491" s="17" t="str">
        <f aca="false">IF(U491="","",DATE(YEAR(IF(B491="",A491,B491)),MONTH(IF(B491="",A491,B491)),1))</f>
        <v/>
      </c>
      <c r="Y491" s="15" t="str">
        <f aca="false">IF(U491="","",N($C$3)+SUM($U$7:U491))</f>
        <v/>
      </c>
      <c r="Z491" s="15" t="str">
        <f aca="false">IF(Y491="","",Y491-MAX(N($C$3),MAX($Y$7:Y491)))</f>
        <v/>
      </c>
      <c r="AA491" s="13" t="str">
        <f aca="false">IF(U491="","",IF(U491&gt;0,"Win",IF(U491&lt;0,"Loss","Scratch")))</f>
        <v/>
      </c>
      <c r="AB491" s="18" t="e">
        <f aca="false">IF(W491="",NA(),W491)</f>
        <v>#N/A</v>
      </c>
      <c r="AC491" s="19" t="e">
        <f aca="false">IF(W491="",NA(),Y491)</f>
        <v>#N/A</v>
      </c>
    </row>
    <row r="492" customFormat="false" ht="15" hidden="false" customHeight="false" outlineLevel="0" collapsed="false">
      <c r="A492" s="10"/>
      <c r="B492" s="10"/>
      <c r="C492" s="24"/>
      <c r="D492" s="24"/>
      <c r="E492" s="24"/>
      <c r="F492" s="24"/>
      <c r="G492" s="11"/>
      <c r="H492" s="12"/>
      <c r="I492" s="12"/>
      <c r="J492" s="12"/>
      <c r="K492" s="5"/>
      <c r="L492" s="5"/>
      <c r="M492" s="5"/>
      <c r="N492" s="24"/>
      <c r="O492" s="7"/>
      <c r="P492" s="13" t="str">
        <f aca="false">IF(C492="","",IF(ISNUMBER(SEARCH("JPY",C492)),100,10000))</f>
        <v/>
      </c>
      <c r="Q492" s="14" t="str">
        <f aca="false">IF(OR(C492="",H492="",J492=""),"",ROUND((J492-H492)*P492*IF(D492="Short",-1,1),1))</f>
        <v/>
      </c>
      <c r="R492" s="14" t="str">
        <f aca="false">IF(OR(C492="",H492="",I492=""),"",ROUND(ABS(H492-I492)*P492,1))</f>
        <v/>
      </c>
      <c r="S492" s="15" t="str">
        <f aca="false">IF(OR(R492="",G492="",K492=""),"",R492*K492*G492)</f>
        <v/>
      </c>
      <c r="T492" s="15" t="str">
        <f aca="false">IF(OR(Q492="",G492="",K492=""),"",Q492*K492*G492)</f>
        <v/>
      </c>
      <c r="U492" s="15" t="str">
        <f aca="false">IF(T492="","",T492+N(L492)-N(M492))</f>
        <v/>
      </c>
      <c r="V492" s="16" t="str">
        <f aca="false">IF(OR(U492="",N(S492)=0),"",U492/S492)</f>
        <v/>
      </c>
      <c r="W492" s="13" t="str">
        <f aca="false">IF(U492="","",COUNT($U$7:U492))</f>
        <v/>
      </c>
      <c r="X492" s="17" t="str">
        <f aca="false">IF(U492="","",DATE(YEAR(IF(B492="",A492,B492)),MONTH(IF(B492="",A492,B492)),1))</f>
        <v/>
      </c>
      <c r="Y492" s="15" t="str">
        <f aca="false">IF(U492="","",N($C$3)+SUM($U$7:U492))</f>
        <v/>
      </c>
      <c r="Z492" s="15" t="str">
        <f aca="false">IF(Y492="","",Y492-MAX(N($C$3),MAX($Y$7:Y492)))</f>
        <v/>
      </c>
      <c r="AA492" s="13" t="str">
        <f aca="false">IF(U492="","",IF(U492&gt;0,"Win",IF(U492&lt;0,"Loss","Scratch")))</f>
        <v/>
      </c>
      <c r="AB492" s="18" t="e">
        <f aca="false">IF(W492="",NA(),W492)</f>
        <v>#N/A</v>
      </c>
      <c r="AC492" s="19" t="e">
        <f aca="false">IF(W492="",NA(),Y492)</f>
        <v>#N/A</v>
      </c>
    </row>
    <row r="493" customFormat="false" ht="15" hidden="false" customHeight="false" outlineLevel="0" collapsed="false">
      <c r="A493" s="10"/>
      <c r="B493" s="10"/>
      <c r="C493" s="24"/>
      <c r="D493" s="24"/>
      <c r="E493" s="24"/>
      <c r="F493" s="24"/>
      <c r="G493" s="11"/>
      <c r="H493" s="12"/>
      <c r="I493" s="12"/>
      <c r="J493" s="12"/>
      <c r="K493" s="5"/>
      <c r="L493" s="5"/>
      <c r="M493" s="5"/>
      <c r="N493" s="24"/>
      <c r="O493" s="7"/>
      <c r="P493" s="13" t="str">
        <f aca="false">IF(C493="","",IF(ISNUMBER(SEARCH("JPY",C493)),100,10000))</f>
        <v/>
      </c>
      <c r="Q493" s="14" t="str">
        <f aca="false">IF(OR(C493="",H493="",J493=""),"",ROUND((J493-H493)*P493*IF(D493="Short",-1,1),1))</f>
        <v/>
      </c>
      <c r="R493" s="14" t="str">
        <f aca="false">IF(OR(C493="",H493="",I493=""),"",ROUND(ABS(H493-I493)*P493,1))</f>
        <v/>
      </c>
      <c r="S493" s="15" t="str">
        <f aca="false">IF(OR(R493="",G493="",K493=""),"",R493*K493*G493)</f>
        <v/>
      </c>
      <c r="T493" s="15" t="str">
        <f aca="false">IF(OR(Q493="",G493="",K493=""),"",Q493*K493*G493)</f>
        <v/>
      </c>
      <c r="U493" s="15" t="str">
        <f aca="false">IF(T493="","",T493+N(L493)-N(M493))</f>
        <v/>
      </c>
      <c r="V493" s="16" t="str">
        <f aca="false">IF(OR(U493="",N(S493)=0),"",U493/S493)</f>
        <v/>
      </c>
      <c r="W493" s="13" t="str">
        <f aca="false">IF(U493="","",COUNT($U$7:U493))</f>
        <v/>
      </c>
      <c r="X493" s="17" t="str">
        <f aca="false">IF(U493="","",DATE(YEAR(IF(B493="",A493,B493)),MONTH(IF(B493="",A493,B493)),1))</f>
        <v/>
      </c>
      <c r="Y493" s="15" t="str">
        <f aca="false">IF(U493="","",N($C$3)+SUM($U$7:U493))</f>
        <v/>
      </c>
      <c r="Z493" s="15" t="str">
        <f aca="false">IF(Y493="","",Y493-MAX(N($C$3),MAX($Y$7:Y493)))</f>
        <v/>
      </c>
      <c r="AA493" s="13" t="str">
        <f aca="false">IF(U493="","",IF(U493&gt;0,"Win",IF(U493&lt;0,"Loss","Scratch")))</f>
        <v/>
      </c>
      <c r="AB493" s="18" t="e">
        <f aca="false">IF(W493="",NA(),W493)</f>
        <v>#N/A</v>
      </c>
      <c r="AC493" s="19" t="e">
        <f aca="false">IF(W493="",NA(),Y493)</f>
        <v>#N/A</v>
      </c>
    </row>
    <row r="494" customFormat="false" ht="15" hidden="false" customHeight="false" outlineLevel="0" collapsed="false">
      <c r="A494" s="10"/>
      <c r="B494" s="10"/>
      <c r="C494" s="24"/>
      <c r="D494" s="24"/>
      <c r="E494" s="24"/>
      <c r="F494" s="24"/>
      <c r="G494" s="11"/>
      <c r="H494" s="12"/>
      <c r="I494" s="12"/>
      <c r="J494" s="12"/>
      <c r="K494" s="5"/>
      <c r="L494" s="5"/>
      <c r="M494" s="5"/>
      <c r="N494" s="24"/>
      <c r="O494" s="7"/>
      <c r="P494" s="13" t="str">
        <f aca="false">IF(C494="","",IF(ISNUMBER(SEARCH("JPY",C494)),100,10000))</f>
        <v/>
      </c>
      <c r="Q494" s="14" t="str">
        <f aca="false">IF(OR(C494="",H494="",J494=""),"",ROUND((J494-H494)*P494*IF(D494="Short",-1,1),1))</f>
        <v/>
      </c>
      <c r="R494" s="14" t="str">
        <f aca="false">IF(OR(C494="",H494="",I494=""),"",ROUND(ABS(H494-I494)*P494,1))</f>
        <v/>
      </c>
      <c r="S494" s="15" t="str">
        <f aca="false">IF(OR(R494="",G494="",K494=""),"",R494*K494*G494)</f>
        <v/>
      </c>
      <c r="T494" s="15" t="str">
        <f aca="false">IF(OR(Q494="",G494="",K494=""),"",Q494*K494*G494)</f>
        <v/>
      </c>
      <c r="U494" s="15" t="str">
        <f aca="false">IF(T494="","",T494+N(L494)-N(M494))</f>
        <v/>
      </c>
      <c r="V494" s="16" t="str">
        <f aca="false">IF(OR(U494="",N(S494)=0),"",U494/S494)</f>
        <v/>
      </c>
      <c r="W494" s="13" t="str">
        <f aca="false">IF(U494="","",COUNT($U$7:U494))</f>
        <v/>
      </c>
      <c r="X494" s="17" t="str">
        <f aca="false">IF(U494="","",DATE(YEAR(IF(B494="",A494,B494)),MONTH(IF(B494="",A494,B494)),1))</f>
        <v/>
      </c>
      <c r="Y494" s="15" t="str">
        <f aca="false">IF(U494="","",N($C$3)+SUM($U$7:U494))</f>
        <v/>
      </c>
      <c r="Z494" s="15" t="str">
        <f aca="false">IF(Y494="","",Y494-MAX(N($C$3),MAX($Y$7:Y494)))</f>
        <v/>
      </c>
      <c r="AA494" s="13" t="str">
        <f aca="false">IF(U494="","",IF(U494&gt;0,"Win",IF(U494&lt;0,"Loss","Scratch")))</f>
        <v/>
      </c>
      <c r="AB494" s="18" t="e">
        <f aca="false">IF(W494="",NA(),W494)</f>
        <v>#N/A</v>
      </c>
      <c r="AC494" s="19" t="e">
        <f aca="false">IF(W494="",NA(),Y494)</f>
        <v>#N/A</v>
      </c>
    </row>
    <row r="495" customFormat="false" ht="15" hidden="false" customHeight="false" outlineLevel="0" collapsed="false">
      <c r="A495" s="10"/>
      <c r="B495" s="10"/>
      <c r="C495" s="24"/>
      <c r="D495" s="24"/>
      <c r="E495" s="24"/>
      <c r="F495" s="24"/>
      <c r="G495" s="11"/>
      <c r="H495" s="12"/>
      <c r="I495" s="12"/>
      <c r="J495" s="12"/>
      <c r="K495" s="5"/>
      <c r="L495" s="5"/>
      <c r="M495" s="5"/>
      <c r="N495" s="24"/>
      <c r="O495" s="7"/>
      <c r="P495" s="13" t="str">
        <f aca="false">IF(C495="","",IF(ISNUMBER(SEARCH("JPY",C495)),100,10000))</f>
        <v/>
      </c>
      <c r="Q495" s="14" t="str">
        <f aca="false">IF(OR(C495="",H495="",J495=""),"",ROUND((J495-H495)*P495*IF(D495="Short",-1,1),1))</f>
        <v/>
      </c>
      <c r="R495" s="14" t="str">
        <f aca="false">IF(OR(C495="",H495="",I495=""),"",ROUND(ABS(H495-I495)*P495,1))</f>
        <v/>
      </c>
      <c r="S495" s="15" t="str">
        <f aca="false">IF(OR(R495="",G495="",K495=""),"",R495*K495*G495)</f>
        <v/>
      </c>
      <c r="T495" s="15" t="str">
        <f aca="false">IF(OR(Q495="",G495="",K495=""),"",Q495*K495*G495)</f>
        <v/>
      </c>
      <c r="U495" s="15" t="str">
        <f aca="false">IF(T495="","",T495+N(L495)-N(M495))</f>
        <v/>
      </c>
      <c r="V495" s="16" t="str">
        <f aca="false">IF(OR(U495="",N(S495)=0),"",U495/S495)</f>
        <v/>
      </c>
      <c r="W495" s="13" t="str">
        <f aca="false">IF(U495="","",COUNT($U$7:U495))</f>
        <v/>
      </c>
      <c r="X495" s="17" t="str">
        <f aca="false">IF(U495="","",DATE(YEAR(IF(B495="",A495,B495)),MONTH(IF(B495="",A495,B495)),1))</f>
        <v/>
      </c>
      <c r="Y495" s="15" t="str">
        <f aca="false">IF(U495="","",N($C$3)+SUM($U$7:U495))</f>
        <v/>
      </c>
      <c r="Z495" s="15" t="str">
        <f aca="false">IF(Y495="","",Y495-MAX(N($C$3),MAX($Y$7:Y495)))</f>
        <v/>
      </c>
      <c r="AA495" s="13" t="str">
        <f aca="false">IF(U495="","",IF(U495&gt;0,"Win",IF(U495&lt;0,"Loss","Scratch")))</f>
        <v/>
      </c>
      <c r="AB495" s="18" t="e">
        <f aca="false">IF(W495="",NA(),W495)</f>
        <v>#N/A</v>
      </c>
      <c r="AC495" s="19" t="e">
        <f aca="false">IF(W495="",NA(),Y495)</f>
        <v>#N/A</v>
      </c>
    </row>
    <row r="496" customFormat="false" ht="15" hidden="false" customHeight="false" outlineLevel="0" collapsed="false">
      <c r="A496" s="10"/>
      <c r="B496" s="10"/>
      <c r="C496" s="24"/>
      <c r="D496" s="24"/>
      <c r="E496" s="24"/>
      <c r="F496" s="24"/>
      <c r="G496" s="11"/>
      <c r="H496" s="12"/>
      <c r="I496" s="12"/>
      <c r="J496" s="12"/>
      <c r="K496" s="5"/>
      <c r="L496" s="5"/>
      <c r="M496" s="5"/>
      <c r="N496" s="24"/>
      <c r="O496" s="7"/>
      <c r="P496" s="13" t="str">
        <f aca="false">IF(C496="","",IF(ISNUMBER(SEARCH("JPY",C496)),100,10000))</f>
        <v/>
      </c>
      <c r="Q496" s="14" t="str">
        <f aca="false">IF(OR(C496="",H496="",J496=""),"",ROUND((J496-H496)*P496*IF(D496="Short",-1,1),1))</f>
        <v/>
      </c>
      <c r="R496" s="14" t="str">
        <f aca="false">IF(OR(C496="",H496="",I496=""),"",ROUND(ABS(H496-I496)*P496,1))</f>
        <v/>
      </c>
      <c r="S496" s="15" t="str">
        <f aca="false">IF(OR(R496="",G496="",K496=""),"",R496*K496*G496)</f>
        <v/>
      </c>
      <c r="T496" s="15" t="str">
        <f aca="false">IF(OR(Q496="",G496="",K496=""),"",Q496*K496*G496)</f>
        <v/>
      </c>
      <c r="U496" s="15" t="str">
        <f aca="false">IF(T496="","",T496+N(L496)-N(M496))</f>
        <v/>
      </c>
      <c r="V496" s="16" t="str">
        <f aca="false">IF(OR(U496="",N(S496)=0),"",U496/S496)</f>
        <v/>
      </c>
      <c r="W496" s="13" t="str">
        <f aca="false">IF(U496="","",COUNT($U$7:U496))</f>
        <v/>
      </c>
      <c r="X496" s="17" t="str">
        <f aca="false">IF(U496="","",DATE(YEAR(IF(B496="",A496,B496)),MONTH(IF(B496="",A496,B496)),1))</f>
        <v/>
      </c>
      <c r="Y496" s="15" t="str">
        <f aca="false">IF(U496="","",N($C$3)+SUM($U$7:U496))</f>
        <v/>
      </c>
      <c r="Z496" s="15" t="str">
        <f aca="false">IF(Y496="","",Y496-MAX(N($C$3),MAX($Y$7:Y496)))</f>
        <v/>
      </c>
      <c r="AA496" s="13" t="str">
        <f aca="false">IF(U496="","",IF(U496&gt;0,"Win",IF(U496&lt;0,"Loss","Scratch")))</f>
        <v/>
      </c>
      <c r="AB496" s="18" t="e">
        <f aca="false">IF(W496="",NA(),W496)</f>
        <v>#N/A</v>
      </c>
      <c r="AC496" s="19" t="e">
        <f aca="false">IF(W496="",NA(),Y496)</f>
        <v>#N/A</v>
      </c>
    </row>
    <row r="497" customFormat="false" ht="15" hidden="false" customHeight="false" outlineLevel="0" collapsed="false">
      <c r="A497" s="10"/>
      <c r="B497" s="10"/>
      <c r="C497" s="24"/>
      <c r="D497" s="24"/>
      <c r="E497" s="24"/>
      <c r="F497" s="24"/>
      <c r="G497" s="11"/>
      <c r="H497" s="12"/>
      <c r="I497" s="12"/>
      <c r="J497" s="12"/>
      <c r="K497" s="5"/>
      <c r="L497" s="5"/>
      <c r="M497" s="5"/>
      <c r="N497" s="24"/>
      <c r="O497" s="7"/>
      <c r="P497" s="13" t="str">
        <f aca="false">IF(C497="","",IF(ISNUMBER(SEARCH("JPY",C497)),100,10000))</f>
        <v/>
      </c>
      <c r="Q497" s="14" t="str">
        <f aca="false">IF(OR(C497="",H497="",J497=""),"",ROUND((J497-H497)*P497*IF(D497="Short",-1,1),1))</f>
        <v/>
      </c>
      <c r="R497" s="14" t="str">
        <f aca="false">IF(OR(C497="",H497="",I497=""),"",ROUND(ABS(H497-I497)*P497,1))</f>
        <v/>
      </c>
      <c r="S497" s="15" t="str">
        <f aca="false">IF(OR(R497="",G497="",K497=""),"",R497*K497*G497)</f>
        <v/>
      </c>
      <c r="T497" s="15" t="str">
        <f aca="false">IF(OR(Q497="",G497="",K497=""),"",Q497*K497*G497)</f>
        <v/>
      </c>
      <c r="U497" s="15" t="str">
        <f aca="false">IF(T497="","",T497+N(L497)-N(M497))</f>
        <v/>
      </c>
      <c r="V497" s="16" t="str">
        <f aca="false">IF(OR(U497="",N(S497)=0),"",U497/S497)</f>
        <v/>
      </c>
      <c r="W497" s="13" t="str">
        <f aca="false">IF(U497="","",COUNT($U$7:U497))</f>
        <v/>
      </c>
      <c r="X497" s="17" t="str">
        <f aca="false">IF(U497="","",DATE(YEAR(IF(B497="",A497,B497)),MONTH(IF(B497="",A497,B497)),1))</f>
        <v/>
      </c>
      <c r="Y497" s="15" t="str">
        <f aca="false">IF(U497="","",N($C$3)+SUM($U$7:U497))</f>
        <v/>
      </c>
      <c r="Z497" s="15" t="str">
        <f aca="false">IF(Y497="","",Y497-MAX(N($C$3),MAX($Y$7:Y497)))</f>
        <v/>
      </c>
      <c r="AA497" s="13" t="str">
        <f aca="false">IF(U497="","",IF(U497&gt;0,"Win",IF(U497&lt;0,"Loss","Scratch")))</f>
        <v/>
      </c>
      <c r="AB497" s="18" t="e">
        <f aca="false">IF(W497="",NA(),W497)</f>
        <v>#N/A</v>
      </c>
      <c r="AC497" s="19" t="e">
        <f aca="false">IF(W497="",NA(),Y497)</f>
        <v>#N/A</v>
      </c>
    </row>
    <row r="498" customFormat="false" ht="15" hidden="false" customHeight="false" outlineLevel="0" collapsed="false">
      <c r="A498" s="10"/>
      <c r="B498" s="10"/>
      <c r="C498" s="24"/>
      <c r="D498" s="24"/>
      <c r="E498" s="24"/>
      <c r="F498" s="24"/>
      <c r="G498" s="11"/>
      <c r="H498" s="12"/>
      <c r="I498" s="12"/>
      <c r="J498" s="12"/>
      <c r="K498" s="5"/>
      <c r="L498" s="5"/>
      <c r="M498" s="5"/>
      <c r="N498" s="24"/>
      <c r="O498" s="7"/>
      <c r="P498" s="13" t="str">
        <f aca="false">IF(C498="","",IF(ISNUMBER(SEARCH("JPY",C498)),100,10000))</f>
        <v/>
      </c>
      <c r="Q498" s="14" t="str">
        <f aca="false">IF(OR(C498="",H498="",J498=""),"",ROUND((J498-H498)*P498*IF(D498="Short",-1,1),1))</f>
        <v/>
      </c>
      <c r="R498" s="14" t="str">
        <f aca="false">IF(OR(C498="",H498="",I498=""),"",ROUND(ABS(H498-I498)*P498,1))</f>
        <v/>
      </c>
      <c r="S498" s="15" t="str">
        <f aca="false">IF(OR(R498="",G498="",K498=""),"",R498*K498*G498)</f>
        <v/>
      </c>
      <c r="T498" s="15" t="str">
        <f aca="false">IF(OR(Q498="",G498="",K498=""),"",Q498*K498*G498)</f>
        <v/>
      </c>
      <c r="U498" s="15" t="str">
        <f aca="false">IF(T498="","",T498+N(L498)-N(M498))</f>
        <v/>
      </c>
      <c r="V498" s="16" t="str">
        <f aca="false">IF(OR(U498="",N(S498)=0),"",U498/S498)</f>
        <v/>
      </c>
      <c r="W498" s="13" t="str">
        <f aca="false">IF(U498="","",COUNT($U$7:U498))</f>
        <v/>
      </c>
      <c r="X498" s="17" t="str">
        <f aca="false">IF(U498="","",DATE(YEAR(IF(B498="",A498,B498)),MONTH(IF(B498="",A498,B498)),1))</f>
        <v/>
      </c>
      <c r="Y498" s="15" t="str">
        <f aca="false">IF(U498="","",N($C$3)+SUM($U$7:U498))</f>
        <v/>
      </c>
      <c r="Z498" s="15" t="str">
        <f aca="false">IF(Y498="","",Y498-MAX(N($C$3),MAX($Y$7:Y498)))</f>
        <v/>
      </c>
      <c r="AA498" s="13" t="str">
        <f aca="false">IF(U498="","",IF(U498&gt;0,"Win",IF(U498&lt;0,"Loss","Scratch")))</f>
        <v/>
      </c>
      <c r="AB498" s="18" t="e">
        <f aca="false">IF(W498="",NA(),W498)</f>
        <v>#N/A</v>
      </c>
      <c r="AC498" s="19" t="e">
        <f aca="false">IF(W498="",NA(),Y498)</f>
        <v>#N/A</v>
      </c>
    </row>
    <row r="499" customFormat="false" ht="15" hidden="false" customHeight="false" outlineLevel="0" collapsed="false">
      <c r="A499" s="10"/>
      <c r="B499" s="10"/>
      <c r="C499" s="24"/>
      <c r="D499" s="24"/>
      <c r="E499" s="24"/>
      <c r="F499" s="24"/>
      <c r="G499" s="11"/>
      <c r="H499" s="12"/>
      <c r="I499" s="12"/>
      <c r="J499" s="12"/>
      <c r="K499" s="5"/>
      <c r="L499" s="5"/>
      <c r="M499" s="5"/>
      <c r="N499" s="24"/>
      <c r="O499" s="7"/>
      <c r="P499" s="13" t="str">
        <f aca="false">IF(C499="","",IF(ISNUMBER(SEARCH("JPY",C499)),100,10000))</f>
        <v/>
      </c>
      <c r="Q499" s="14" t="str">
        <f aca="false">IF(OR(C499="",H499="",J499=""),"",ROUND((J499-H499)*P499*IF(D499="Short",-1,1),1))</f>
        <v/>
      </c>
      <c r="R499" s="14" t="str">
        <f aca="false">IF(OR(C499="",H499="",I499=""),"",ROUND(ABS(H499-I499)*P499,1))</f>
        <v/>
      </c>
      <c r="S499" s="15" t="str">
        <f aca="false">IF(OR(R499="",G499="",K499=""),"",R499*K499*G499)</f>
        <v/>
      </c>
      <c r="T499" s="15" t="str">
        <f aca="false">IF(OR(Q499="",G499="",K499=""),"",Q499*K499*G499)</f>
        <v/>
      </c>
      <c r="U499" s="15" t="str">
        <f aca="false">IF(T499="","",T499+N(L499)-N(M499))</f>
        <v/>
      </c>
      <c r="V499" s="16" t="str">
        <f aca="false">IF(OR(U499="",N(S499)=0),"",U499/S499)</f>
        <v/>
      </c>
      <c r="W499" s="13" t="str">
        <f aca="false">IF(U499="","",COUNT($U$7:U499))</f>
        <v/>
      </c>
      <c r="X499" s="17" t="str">
        <f aca="false">IF(U499="","",DATE(YEAR(IF(B499="",A499,B499)),MONTH(IF(B499="",A499,B499)),1))</f>
        <v/>
      </c>
      <c r="Y499" s="15" t="str">
        <f aca="false">IF(U499="","",N($C$3)+SUM($U$7:U499))</f>
        <v/>
      </c>
      <c r="Z499" s="15" t="str">
        <f aca="false">IF(Y499="","",Y499-MAX(N($C$3),MAX($Y$7:Y499)))</f>
        <v/>
      </c>
      <c r="AA499" s="13" t="str">
        <f aca="false">IF(U499="","",IF(U499&gt;0,"Win",IF(U499&lt;0,"Loss","Scratch")))</f>
        <v/>
      </c>
      <c r="AB499" s="18" t="e">
        <f aca="false">IF(W499="",NA(),W499)</f>
        <v>#N/A</v>
      </c>
      <c r="AC499" s="19" t="e">
        <f aca="false">IF(W499="",NA(),Y499)</f>
        <v>#N/A</v>
      </c>
    </row>
    <row r="500" customFormat="false" ht="15" hidden="false" customHeight="false" outlineLevel="0" collapsed="false">
      <c r="A500" s="10"/>
      <c r="B500" s="10"/>
      <c r="C500" s="24"/>
      <c r="D500" s="24"/>
      <c r="E500" s="24"/>
      <c r="F500" s="24"/>
      <c r="G500" s="11"/>
      <c r="H500" s="12"/>
      <c r="I500" s="12"/>
      <c r="J500" s="12"/>
      <c r="K500" s="5"/>
      <c r="L500" s="5"/>
      <c r="M500" s="5"/>
      <c r="N500" s="24"/>
      <c r="O500" s="7"/>
      <c r="P500" s="13" t="str">
        <f aca="false">IF(C500="","",IF(ISNUMBER(SEARCH("JPY",C500)),100,10000))</f>
        <v/>
      </c>
      <c r="Q500" s="14" t="str">
        <f aca="false">IF(OR(C500="",H500="",J500=""),"",ROUND((J500-H500)*P500*IF(D500="Short",-1,1),1))</f>
        <v/>
      </c>
      <c r="R500" s="14" t="str">
        <f aca="false">IF(OR(C500="",H500="",I500=""),"",ROUND(ABS(H500-I500)*P500,1))</f>
        <v/>
      </c>
      <c r="S500" s="15" t="str">
        <f aca="false">IF(OR(R500="",G500="",K500=""),"",R500*K500*G500)</f>
        <v/>
      </c>
      <c r="T500" s="15" t="str">
        <f aca="false">IF(OR(Q500="",G500="",K500=""),"",Q500*K500*G500)</f>
        <v/>
      </c>
      <c r="U500" s="15" t="str">
        <f aca="false">IF(T500="","",T500+N(L500)-N(M500))</f>
        <v/>
      </c>
      <c r="V500" s="16" t="str">
        <f aca="false">IF(OR(U500="",N(S500)=0),"",U500/S500)</f>
        <v/>
      </c>
      <c r="W500" s="13" t="str">
        <f aca="false">IF(U500="","",COUNT($U$7:U500))</f>
        <v/>
      </c>
      <c r="X500" s="17" t="str">
        <f aca="false">IF(U500="","",DATE(YEAR(IF(B500="",A500,B500)),MONTH(IF(B500="",A500,B500)),1))</f>
        <v/>
      </c>
      <c r="Y500" s="15" t="str">
        <f aca="false">IF(U500="","",N($C$3)+SUM($U$7:U500))</f>
        <v/>
      </c>
      <c r="Z500" s="15" t="str">
        <f aca="false">IF(Y500="","",Y500-MAX(N($C$3),MAX($Y$7:Y500)))</f>
        <v/>
      </c>
      <c r="AA500" s="13" t="str">
        <f aca="false">IF(U500="","",IF(U500&gt;0,"Win",IF(U500&lt;0,"Loss","Scratch")))</f>
        <v/>
      </c>
      <c r="AB500" s="18" t="e">
        <f aca="false">IF(W500="",NA(),W500)</f>
        <v>#N/A</v>
      </c>
      <c r="AC500" s="19" t="e">
        <f aca="false">IF(W500="",NA(),Y500)</f>
        <v>#N/A</v>
      </c>
    </row>
    <row r="501" customFormat="false" ht="15" hidden="false" customHeight="false" outlineLevel="0" collapsed="false">
      <c r="A501" s="10"/>
      <c r="B501" s="10"/>
      <c r="C501" s="24"/>
      <c r="D501" s="24"/>
      <c r="E501" s="24"/>
      <c r="F501" s="24"/>
      <c r="G501" s="11"/>
      <c r="H501" s="12"/>
      <c r="I501" s="12"/>
      <c r="J501" s="12"/>
      <c r="K501" s="5"/>
      <c r="L501" s="5"/>
      <c r="M501" s="5"/>
      <c r="N501" s="24"/>
      <c r="O501" s="7"/>
      <c r="P501" s="13" t="str">
        <f aca="false">IF(C501="","",IF(ISNUMBER(SEARCH("JPY",C501)),100,10000))</f>
        <v/>
      </c>
      <c r="Q501" s="14" t="str">
        <f aca="false">IF(OR(C501="",H501="",J501=""),"",ROUND((J501-H501)*P501*IF(D501="Short",-1,1),1))</f>
        <v/>
      </c>
      <c r="R501" s="14" t="str">
        <f aca="false">IF(OR(C501="",H501="",I501=""),"",ROUND(ABS(H501-I501)*P501,1))</f>
        <v/>
      </c>
      <c r="S501" s="15" t="str">
        <f aca="false">IF(OR(R501="",G501="",K501=""),"",R501*K501*G501)</f>
        <v/>
      </c>
      <c r="T501" s="15" t="str">
        <f aca="false">IF(OR(Q501="",G501="",K501=""),"",Q501*K501*G501)</f>
        <v/>
      </c>
      <c r="U501" s="15" t="str">
        <f aca="false">IF(T501="","",T501+N(L501)-N(M501))</f>
        <v/>
      </c>
      <c r="V501" s="16" t="str">
        <f aca="false">IF(OR(U501="",N(S501)=0),"",U501/S501)</f>
        <v/>
      </c>
      <c r="W501" s="13" t="str">
        <f aca="false">IF(U501="","",COUNT($U$7:U501))</f>
        <v/>
      </c>
      <c r="X501" s="17" t="str">
        <f aca="false">IF(U501="","",DATE(YEAR(IF(B501="",A501,B501)),MONTH(IF(B501="",A501,B501)),1))</f>
        <v/>
      </c>
      <c r="Y501" s="15" t="str">
        <f aca="false">IF(U501="","",N($C$3)+SUM($U$7:U501))</f>
        <v/>
      </c>
      <c r="Z501" s="15" t="str">
        <f aca="false">IF(Y501="","",Y501-MAX(N($C$3),MAX($Y$7:Y501)))</f>
        <v/>
      </c>
      <c r="AA501" s="13" t="str">
        <f aca="false">IF(U501="","",IF(U501&gt;0,"Win",IF(U501&lt;0,"Loss","Scratch")))</f>
        <v/>
      </c>
      <c r="AB501" s="18" t="e">
        <f aca="false">IF(W501="",NA(),W501)</f>
        <v>#N/A</v>
      </c>
      <c r="AC501" s="19" t="e">
        <f aca="false">IF(W501="",NA(),Y501)</f>
        <v>#N/A</v>
      </c>
    </row>
    <row r="502" customFormat="false" ht="15" hidden="false" customHeight="false" outlineLevel="0" collapsed="false">
      <c r="A502" s="10"/>
      <c r="B502" s="10"/>
      <c r="C502" s="24"/>
      <c r="D502" s="24"/>
      <c r="E502" s="24"/>
      <c r="F502" s="24"/>
      <c r="G502" s="11"/>
      <c r="H502" s="12"/>
      <c r="I502" s="12"/>
      <c r="J502" s="12"/>
      <c r="K502" s="5"/>
      <c r="L502" s="5"/>
      <c r="M502" s="5"/>
      <c r="N502" s="24"/>
      <c r="O502" s="7"/>
      <c r="P502" s="13" t="str">
        <f aca="false">IF(C502="","",IF(ISNUMBER(SEARCH("JPY",C502)),100,10000))</f>
        <v/>
      </c>
      <c r="Q502" s="14" t="str">
        <f aca="false">IF(OR(C502="",H502="",J502=""),"",ROUND((J502-H502)*P502*IF(D502="Short",-1,1),1))</f>
        <v/>
      </c>
      <c r="R502" s="14" t="str">
        <f aca="false">IF(OR(C502="",H502="",I502=""),"",ROUND(ABS(H502-I502)*P502,1))</f>
        <v/>
      </c>
      <c r="S502" s="15" t="str">
        <f aca="false">IF(OR(R502="",G502="",K502=""),"",R502*K502*G502)</f>
        <v/>
      </c>
      <c r="T502" s="15" t="str">
        <f aca="false">IF(OR(Q502="",G502="",K502=""),"",Q502*K502*G502)</f>
        <v/>
      </c>
      <c r="U502" s="15" t="str">
        <f aca="false">IF(T502="","",T502+N(L502)-N(M502))</f>
        <v/>
      </c>
      <c r="V502" s="16" t="str">
        <f aca="false">IF(OR(U502="",N(S502)=0),"",U502/S502)</f>
        <v/>
      </c>
      <c r="W502" s="13" t="str">
        <f aca="false">IF(U502="","",COUNT($U$7:U502))</f>
        <v/>
      </c>
      <c r="X502" s="17" t="str">
        <f aca="false">IF(U502="","",DATE(YEAR(IF(B502="",A502,B502)),MONTH(IF(B502="",A502,B502)),1))</f>
        <v/>
      </c>
      <c r="Y502" s="15" t="str">
        <f aca="false">IF(U502="","",N($C$3)+SUM($U$7:U502))</f>
        <v/>
      </c>
      <c r="Z502" s="15" t="str">
        <f aca="false">IF(Y502="","",Y502-MAX(N($C$3),MAX($Y$7:Y502)))</f>
        <v/>
      </c>
      <c r="AA502" s="13" t="str">
        <f aca="false">IF(U502="","",IF(U502&gt;0,"Win",IF(U502&lt;0,"Loss","Scratch")))</f>
        <v/>
      </c>
      <c r="AB502" s="18" t="e">
        <f aca="false">IF(W502="",NA(),W502)</f>
        <v>#N/A</v>
      </c>
      <c r="AC502" s="19" t="e">
        <f aca="false">IF(W502="",NA(),Y502)</f>
        <v>#N/A</v>
      </c>
    </row>
    <row r="503" customFormat="false" ht="15" hidden="false" customHeight="false" outlineLevel="0" collapsed="false">
      <c r="A503" s="10"/>
      <c r="B503" s="10"/>
      <c r="C503" s="24"/>
      <c r="D503" s="24"/>
      <c r="E503" s="24"/>
      <c r="F503" s="24"/>
      <c r="G503" s="11"/>
      <c r="H503" s="12"/>
      <c r="I503" s="12"/>
      <c r="J503" s="12"/>
      <c r="K503" s="5"/>
      <c r="L503" s="5"/>
      <c r="M503" s="5"/>
      <c r="N503" s="24"/>
      <c r="O503" s="7"/>
      <c r="P503" s="13" t="str">
        <f aca="false">IF(C503="","",IF(ISNUMBER(SEARCH("JPY",C503)),100,10000))</f>
        <v/>
      </c>
      <c r="Q503" s="14" t="str">
        <f aca="false">IF(OR(C503="",H503="",J503=""),"",ROUND((J503-H503)*P503*IF(D503="Short",-1,1),1))</f>
        <v/>
      </c>
      <c r="R503" s="14" t="str">
        <f aca="false">IF(OR(C503="",H503="",I503=""),"",ROUND(ABS(H503-I503)*P503,1))</f>
        <v/>
      </c>
      <c r="S503" s="15" t="str">
        <f aca="false">IF(OR(R503="",G503="",K503=""),"",R503*K503*G503)</f>
        <v/>
      </c>
      <c r="T503" s="15" t="str">
        <f aca="false">IF(OR(Q503="",G503="",K503=""),"",Q503*K503*G503)</f>
        <v/>
      </c>
      <c r="U503" s="15" t="str">
        <f aca="false">IF(T503="","",T503+N(L503)-N(M503))</f>
        <v/>
      </c>
      <c r="V503" s="16" t="str">
        <f aca="false">IF(OR(U503="",N(S503)=0),"",U503/S503)</f>
        <v/>
      </c>
      <c r="W503" s="13" t="str">
        <f aca="false">IF(U503="","",COUNT($U$7:U503))</f>
        <v/>
      </c>
      <c r="X503" s="17" t="str">
        <f aca="false">IF(U503="","",DATE(YEAR(IF(B503="",A503,B503)),MONTH(IF(B503="",A503,B503)),1))</f>
        <v/>
      </c>
      <c r="Y503" s="15" t="str">
        <f aca="false">IF(U503="","",N($C$3)+SUM($U$7:U503))</f>
        <v/>
      </c>
      <c r="Z503" s="15" t="str">
        <f aca="false">IF(Y503="","",Y503-MAX(N($C$3),MAX($Y$7:Y503)))</f>
        <v/>
      </c>
      <c r="AA503" s="13" t="str">
        <f aca="false">IF(U503="","",IF(U503&gt;0,"Win",IF(U503&lt;0,"Loss","Scratch")))</f>
        <v/>
      </c>
      <c r="AB503" s="18" t="e">
        <f aca="false">IF(W503="",NA(),W503)</f>
        <v>#N/A</v>
      </c>
      <c r="AC503" s="19" t="e">
        <f aca="false">IF(W503="",NA(),Y503)</f>
        <v>#N/A</v>
      </c>
    </row>
    <row r="504" customFormat="false" ht="15" hidden="false" customHeight="false" outlineLevel="0" collapsed="false">
      <c r="A504" s="10"/>
      <c r="B504" s="10"/>
      <c r="C504" s="24"/>
      <c r="D504" s="24"/>
      <c r="E504" s="24"/>
      <c r="F504" s="24"/>
      <c r="G504" s="11"/>
      <c r="H504" s="12"/>
      <c r="I504" s="12"/>
      <c r="J504" s="12"/>
      <c r="K504" s="5"/>
      <c r="L504" s="5"/>
      <c r="M504" s="5"/>
      <c r="N504" s="24"/>
      <c r="O504" s="7"/>
      <c r="P504" s="13" t="str">
        <f aca="false">IF(C504="","",IF(ISNUMBER(SEARCH("JPY",C504)),100,10000))</f>
        <v/>
      </c>
      <c r="Q504" s="14" t="str">
        <f aca="false">IF(OR(C504="",H504="",J504=""),"",ROUND((J504-H504)*P504*IF(D504="Short",-1,1),1))</f>
        <v/>
      </c>
      <c r="R504" s="14" t="str">
        <f aca="false">IF(OR(C504="",H504="",I504=""),"",ROUND(ABS(H504-I504)*P504,1))</f>
        <v/>
      </c>
      <c r="S504" s="15" t="str">
        <f aca="false">IF(OR(R504="",G504="",K504=""),"",R504*K504*G504)</f>
        <v/>
      </c>
      <c r="T504" s="15" t="str">
        <f aca="false">IF(OR(Q504="",G504="",K504=""),"",Q504*K504*G504)</f>
        <v/>
      </c>
      <c r="U504" s="15" t="str">
        <f aca="false">IF(T504="","",T504+N(L504)-N(M504))</f>
        <v/>
      </c>
      <c r="V504" s="16" t="str">
        <f aca="false">IF(OR(U504="",N(S504)=0),"",U504/S504)</f>
        <v/>
      </c>
      <c r="W504" s="13" t="str">
        <f aca="false">IF(U504="","",COUNT($U$7:U504))</f>
        <v/>
      </c>
      <c r="X504" s="17" t="str">
        <f aca="false">IF(U504="","",DATE(YEAR(IF(B504="",A504,B504)),MONTH(IF(B504="",A504,B504)),1))</f>
        <v/>
      </c>
      <c r="Y504" s="15" t="str">
        <f aca="false">IF(U504="","",N($C$3)+SUM($U$7:U504))</f>
        <v/>
      </c>
      <c r="Z504" s="15" t="str">
        <f aca="false">IF(Y504="","",Y504-MAX(N($C$3),MAX($Y$7:Y504)))</f>
        <v/>
      </c>
      <c r="AA504" s="13" t="str">
        <f aca="false">IF(U504="","",IF(U504&gt;0,"Win",IF(U504&lt;0,"Loss","Scratch")))</f>
        <v/>
      </c>
      <c r="AB504" s="18" t="e">
        <f aca="false">IF(W504="",NA(),W504)</f>
        <v>#N/A</v>
      </c>
      <c r="AC504" s="19" t="e">
        <f aca="false">IF(W504="",NA(),Y504)</f>
        <v>#N/A</v>
      </c>
    </row>
    <row r="505" customFormat="false" ht="15" hidden="false" customHeight="false" outlineLevel="0" collapsed="false">
      <c r="A505" s="10"/>
      <c r="B505" s="10"/>
      <c r="C505" s="24"/>
      <c r="D505" s="24"/>
      <c r="E505" s="24"/>
      <c r="F505" s="24"/>
      <c r="G505" s="11"/>
      <c r="H505" s="12"/>
      <c r="I505" s="12"/>
      <c r="J505" s="12"/>
      <c r="K505" s="5"/>
      <c r="L505" s="5"/>
      <c r="M505" s="5"/>
      <c r="N505" s="24"/>
      <c r="O505" s="7"/>
      <c r="P505" s="13" t="str">
        <f aca="false">IF(C505="","",IF(ISNUMBER(SEARCH("JPY",C505)),100,10000))</f>
        <v/>
      </c>
      <c r="Q505" s="14" t="str">
        <f aca="false">IF(OR(C505="",H505="",J505=""),"",ROUND((J505-H505)*P505*IF(D505="Short",-1,1),1))</f>
        <v/>
      </c>
      <c r="R505" s="14" t="str">
        <f aca="false">IF(OR(C505="",H505="",I505=""),"",ROUND(ABS(H505-I505)*P505,1))</f>
        <v/>
      </c>
      <c r="S505" s="15" t="str">
        <f aca="false">IF(OR(R505="",G505="",K505=""),"",R505*K505*G505)</f>
        <v/>
      </c>
      <c r="T505" s="15" t="str">
        <f aca="false">IF(OR(Q505="",G505="",K505=""),"",Q505*K505*G505)</f>
        <v/>
      </c>
      <c r="U505" s="15" t="str">
        <f aca="false">IF(T505="","",T505+N(L505)-N(M505))</f>
        <v/>
      </c>
      <c r="V505" s="16" t="str">
        <f aca="false">IF(OR(U505="",N(S505)=0),"",U505/S505)</f>
        <v/>
      </c>
      <c r="W505" s="13" t="str">
        <f aca="false">IF(U505="","",COUNT($U$7:U505))</f>
        <v/>
      </c>
      <c r="X505" s="17" t="str">
        <f aca="false">IF(U505="","",DATE(YEAR(IF(B505="",A505,B505)),MONTH(IF(B505="",A505,B505)),1))</f>
        <v/>
      </c>
      <c r="Y505" s="15" t="str">
        <f aca="false">IF(U505="","",N($C$3)+SUM($U$7:U505))</f>
        <v/>
      </c>
      <c r="Z505" s="15" t="str">
        <f aca="false">IF(Y505="","",Y505-MAX(N($C$3),MAX($Y$7:Y505)))</f>
        <v/>
      </c>
      <c r="AA505" s="13" t="str">
        <f aca="false">IF(U505="","",IF(U505&gt;0,"Win",IF(U505&lt;0,"Loss","Scratch")))</f>
        <v/>
      </c>
      <c r="AB505" s="18" t="e">
        <f aca="false">IF(W505="",NA(),W505)</f>
        <v>#N/A</v>
      </c>
      <c r="AC505" s="19" t="e">
        <f aca="false">IF(W505="",NA(),Y505)</f>
        <v>#N/A</v>
      </c>
    </row>
    <row r="506" customFormat="false" ht="15" hidden="false" customHeight="false" outlineLevel="0" collapsed="false">
      <c r="A506" s="10"/>
      <c r="B506" s="10"/>
      <c r="C506" s="24"/>
      <c r="D506" s="24"/>
      <c r="E506" s="24"/>
      <c r="F506" s="24"/>
      <c r="G506" s="11"/>
      <c r="H506" s="12"/>
      <c r="I506" s="12"/>
      <c r="J506" s="12"/>
      <c r="K506" s="5"/>
      <c r="L506" s="5"/>
      <c r="M506" s="5"/>
      <c r="N506" s="24"/>
      <c r="O506" s="7"/>
      <c r="P506" s="13" t="str">
        <f aca="false">IF(C506="","",IF(ISNUMBER(SEARCH("JPY",C506)),100,10000))</f>
        <v/>
      </c>
      <c r="Q506" s="14" t="str">
        <f aca="false">IF(OR(C506="",H506="",J506=""),"",ROUND((J506-H506)*P506*IF(D506="Short",-1,1),1))</f>
        <v/>
      </c>
      <c r="R506" s="14" t="str">
        <f aca="false">IF(OR(C506="",H506="",I506=""),"",ROUND(ABS(H506-I506)*P506,1))</f>
        <v/>
      </c>
      <c r="S506" s="15" t="str">
        <f aca="false">IF(OR(R506="",G506="",K506=""),"",R506*K506*G506)</f>
        <v/>
      </c>
      <c r="T506" s="15" t="str">
        <f aca="false">IF(OR(Q506="",G506="",K506=""),"",Q506*K506*G506)</f>
        <v/>
      </c>
      <c r="U506" s="15" t="str">
        <f aca="false">IF(T506="","",T506+N(L506)-N(M506))</f>
        <v/>
      </c>
      <c r="V506" s="16" t="str">
        <f aca="false">IF(OR(U506="",N(S506)=0),"",U506/S506)</f>
        <v/>
      </c>
      <c r="W506" s="13" t="str">
        <f aca="false">IF(U506="","",COUNT($U$7:U506))</f>
        <v/>
      </c>
      <c r="X506" s="17" t="str">
        <f aca="false">IF(U506="","",DATE(YEAR(IF(B506="",A506,B506)),MONTH(IF(B506="",A506,B506)),1))</f>
        <v/>
      </c>
      <c r="Y506" s="15" t="str">
        <f aca="false">IF(U506="","",N($C$3)+SUM($U$7:U506))</f>
        <v/>
      </c>
      <c r="Z506" s="15" t="str">
        <f aca="false">IF(Y506="","",Y506-MAX(N($C$3),MAX($Y$7:Y506)))</f>
        <v/>
      </c>
      <c r="AA506" s="13" t="str">
        <f aca="false">IF(U506="","",IF(U506&gt;0,"Win",IF(U506&lt;0,"Loss","Scratch")))</f>
        <v/>
      </c>
      <c r="AB506" s="18" t="e">
        <f aca="false">IF(W506="",NA(),W506)</f>
        <v>#N/A</v>
      </c>
      <c r="AC506" s="19" t="e">
        <f aca="false">IF(W506="",NA(),Y506)</f>
        <v>#N/A</v>
      </c>
    </row>
    <row r="507" customFormat="false" ht="15" hidden="false" customHeight="false" outlineLevel="0" collapsed="false">
      <c r="A507" s="10"/>
      <c r="B507" s="10"/>
      <c r="C507" s="24"/>
      <c r="D507" s="24"/>
      <c r="E507" s="24"/>
      <c r="F507" s="24"/>
      <c r="G507" s="11"/>
      <c r="H507" s="12"/>
      <c r="I507" s="12"/>
      <c r="J507" s="12"/>
      <c r="K507" s="5"/>
      <c r="L507" s="5"/>
      <c r="M507" s="5"/>
      <c r="N507" s="24"/>
      <c r="O507" s="7"/>
      <c r="P507" s="13" t="str">
        <f aca="false">IF(C507="","",IF(ISNUMBER(SEARCH("JPY",C507)),100,10000))</f>
        <v/>
      </c>
      <c r="Q507" s="14" t="str">
        <f aca="false">IF(OR(C507="",H507="",J507=""),"",ROUND((J507-H507)*P507*IF(D507="Short",-1,1),1))</f>
        <v/>
      </c>
      <c r="R507" s="14" t="str">
        <f aca="false">IF(OR(C507="",H507="",I507=""),"",ROUND(ABS(H507-I507)*P507,1))</f>
        <v/>
      </c>
      <c r="S507" s="15" t="str">
        <f aca="false">IF(OR(R507="",G507="",K507=""),"",R507*K507*G507)</f>
        <v/>
      </c>
      <c r="T507" s="15" t="str">
        <f aca="false">IF(OR(Q507="",G507="",K507=""),"",Q507*K507*G507)</f>
        <v/>
      </c>
      <c r="U507" s="15" t="str">
        <f aca="false">IF(T507="","",T507+N(L507)-N(M507))</f>
        <v/>
      </c>
      <c r="V507" s="16" t="str">
        <f aca="false">IF(OR(U507="",N(S507)=0),"",U507/S507)</f>
        <v/>
      </c>
      <c r="W507" s="13" t="str">
        <f aca="false">IF(U507="","",COUNT($U$7:U507))</f>
        <v/>
      </c>
      <c r="X507" s="17" t="str">
        <f aca="false">IF(U507="","",DATE(YEAR(IF(B507="",A507,B507)),MONTH(IF(B507="",A507,B507)),1))</f>
        <v/>
      </c>
      <c r="Y507" s="15" t="str">
        <f aca="false">IF(U507="","",N($C$3)+SUM($U$7:U507))</f>
        <v/>
      </c>
      <c r="Z507" s="15" t="str">
        <f aca="false">IF(Y507="","",Y507-MAX(N($C$3),MAX($Y$7:Y507)))</f>
        <v/>
      </c>
      <c r="AA507" s="13" t="str">
        <f aca="false">IF(U507="","",IF(U507&gt;0,"Win",IF(U507&lt;0,"Loss","Scratch")))</f>
        <v/>
      </c>
      <c r="AB507" s="18" t="e">
        <f aca="false">IF(W507="",NA(),W507)</f>
        <v>#N/A</v>
      </c>
      <c r="AC507" s="19" t="e">
        <f aca="false">IF(W507="",NA(),Y507)</f>
        <v>#N/A</v>
      </c>
    </row>
    <row r="508" customFormat="false" ht="15" hidden="false" customHeight="false" outlineLevel="0" collapsed="false">
      <c r="A508" s="10"/>
      <c r="B508" s="10"/>
      <c r="C508" s="24"/>
      <c r="D508" s="24"/>
      <c r="E508" s="24"/>
      <c r="F508" s="24"/>
      <c r="G508" s="11"/>
      <c r="H508" s="12"/>
      <c r="I508" s="12"/>
      <c r="J508" s="12"/>
      <c r="K508" s="5"/>
      <c r="L508" s="5"/>
      <c r="M508" s="5"/>
      <c r="N508" s="24"/>
      <c r="O508" s="7"/>
      <c r="P508" s="13" t="str">
        <f aca="false">IF(C508="","",IF(ISNUMBER(SEARCH("JPY",C508)),100,10000))</f>
        <v/>
      </c>
      <c r="Q508" s="14" t="str">
        <f aca="false">IF(OR(C508="",H508="",J508=""),"",ROUND((J508-H508)*P508*IF(D508="Short",-1,1),1))</f>
        <v/>
      </c>
      <c r="R508" s="14" t="str">
        <f aca="false">IF(OR(C508="",H508="",I508=""),"",ROUND(ABS(H508-I508)*P508,1))</f>
        <v/>
      </c>
      <c r="S508" s="15" t="str">
        <f aca="false">IF(OR(R508="",G508="",K508=""),"",R508*K508*G508)</f>
        <v/>
      </c>
      <c r="T508" s="15" t="str">
        <f aca="false">IF(OR(Q508="",G508="",K508=""),"",Q508*K508*G508)</f>
        <v/>
      </c>
      <c r="U508" s="15" t="str">
        <f aca="false">IF(T508="","",T508+N(L508)-N(M508))</f>
        <v/>
      </c>
      <c r="V508" s="16" t="str">
        <f aca="false">IF(OR(U508="",N(S508)=0),"",U508/S508)</f>
        <v/>
      </c>
      <c r="W508" s="13" t="str">
        <f aca="false">IF(U508="","",COUNT($U$7:U508))</f>
        <v/>
      </c>
      <c r="X508" s="17" t="str">
        <f aca="false">IF(U508="","",DATE(YEAR(IF(B508="",A508,B508)),MONTH(IF(B508="",A508,B508)),1))</f>
        <v/>
      </c>
      <c r="Y508" s="15" t="str">
        <f aca="false">IF(U508="","",N($C$3)+SUM($U$7:U508))</f>
        <v/>
      </c>
      <c r="Z508" s="15" t="str">
        <f aca="false">IF(Y508="","",Y508-MAX(N($C$3),MAX($Y$7:Y508)))</f>
        <v/>
      </c>
      <c r="AA508" s="13" t="str">
        <f aca="false">IF(U508="","",IF(U508&gt;0,"Win",IF(U508&lt;0,"Loss","Scratch")))</f>
        <v/>
      </c>
      <c r="AB508" s="18" t="e">
        <f aca="false">IF(W508="",NA(),W508)</f>
        <v>#N/A</v>
      </c>
      <c r="AC508" s="19" t="e">
        <f aca="false">IF(W508="",NA(),Y508)</f>
        <v>#N/A</v>
      </c>
    </row>
    <row r="509" customFormat="false" ht="15" hidden="false" customHeight="false" outlineLevel="0" collapsed="false">
      <c r="A509" s="10"/>
      <c r="B509" s="10"/>
      <c r="C509" s="24"/>
      <c r="D509" s="24"/>
      <c r="E509" s="24"/>
      <c r="F509" s="24"/>
      <c r="G509" s="11"/>
      <c r="H509" s="12"/>
      <c r="I509" s="12"/>
      <c r="J509" s="12"/>
      <c r="K509" s="5"/>
      <c r="L509" s="5"/>
      <c r="M509" s="5"/>
      <c r="N509" s="24"/>
      <c r="O509" s="7"/>
      <c r="P509" s="13" t="str">
        <f aca="false">IF(C509="","",IF(ISNUMBER(SEARCH("JPY",C509)),100,10000))</f>
        <v/>
      </c>
      <c r="Q509" s="14" t="str">
        <f aca="false">IF(OR(C509="",H509="",J509=""),"",ROUND((J509-H509)*P509*IF(D509="Short",-1,1),1))</f>
        <v/>
      </c>
      <c r="R509" s="14" t="str">
        <f aca="false">IF(OR(C509="",H509="",I509=""),"",ROUND(ABS(H509-I509)*P509,1))</f>
        <v/>
      </c>
      <c r="S509" s="15" t="str">
        <f aca="false">IF(OR(R509="",G509="",K509=""),"",R509*K509*G509)</f>
        <v/>
      </c>
      <c r="T509" s="15" t="str">
        <f aca="false">IF(OR(Q509="",G509="",K509=""),"",Q509*K509*G509)</f>
        <v/>
      </c>
      <c r="U509" s="15" t="str">
        <f aca="false">IF(T509="","",T509+N(L509)-N(M509))</f>
        <v/>
      </c>
      <c r="V509" s="16" t="str">
        <f aca="false">IF(OR(U509="",N(S509)=0),"",U509/S509)</f>
        <v/>
      </c>
      <c r="W509" s="13" t="str">
        <f aca="false">IF(U509="","",COUNT($U$7:U509))</f>
        <v/>
      </c>
      <c r="X509" s="17" t="str">
        <f aca="false">IF(U509="","",DATE(YEAR(IF(B509="",A509,B509)),MONTH(IF(B509="",A509,B509)),1))</f>
        <v/>
      </c>
      <c r="Y509" s="15" t="str">
        <f aca="false">IF(U509="","",N($C$3)+SUM($U$7:U509))</f>
        <v/>
      </c>
      <c r="Z509" s="15" t="str">
        <f aca="false">IF(Y509="","",Y509-MAX(N($C$3),MAX($Y$7:Y509)))</f>
        <v/>
      </c>
      <c r="AA509" s="13" t="str">
        <f aca="false">IF(U509="","",IF(U509&gt;0,"Win",IF(U509&lt;0,"Loss","Scratch")))</f>
        <v/>
      </c>
      <c r="AB509" s="18" t="e">
        <f aca="false">IF(W509="",NA(),W509)</f>
        <v>#N/A</v>
      </c>
      <c r="AC509" s="19" t="e">
        <f aca="false">IF(W509="",NA(),Y509)</f>
        <v>#N/A</v>
      </c>
    </row>
    <row r="510" customFormat="false" ht="15" hidden="false" customHeight="false" outlineLevel="0" collapsed="false">
      <c r="A510" s="10"/>
      <c r="B510" s="10"/>
      <c r="C510" s="24"/>
      <c r="D510" s="24"/>
      <c r="E510" s="24"/>
      <c r="F510" s="24"/>
      <c r="G510" s="11"/>
      <c r="H510" s="12"/>
      <c r="I510" s="12"/>
      <c r="J510" s="12"/>
      <c r="K510" s="5"/>
      <c r="L510" s="5"/>
      <c r="M510" s="5"/>
      <c r="N510" s="24"/>
      <c r="O510" s="7"/>
      <c r="P510" s="13" t="str">
        <f aca="false">IF(C510="","",IF(ISNUMBER(SEARCH("JPY",C510)),100,10000))</f>
        <v/>
      </c>
      <c r="Q510" s="14" t="str">
        <f aca="false">IF(OR(C510="",H510="",J510=""),"",ROUND((J510-H510)*P510*IF(D510="Short",-1,1),1))</f>
        <v/>
      </c>
      <c r="R510" s="14" t="str">
        <f aca="false">IF(OR(C510="",H510="",I510=""),"",ROUND(ABS(H510-I510)*P510,1))</f>
        <v/>
      </c>
      <c r="S510" s="15" t="str">
        <f aca="false">IF(OR(R510="",G510="",K510=""),"",R510*K510*G510)</f>
        <v/>
      </c>
      <c r="T510" s="15" t="str">
        <f aca="false">IF(OR(Q510="",G510="",K510=""),"",Q510*K510*G510)</f>
        <v/>
      </c>
      <c r="U510" s="15" t="str">
        <f aca="false">IF(T510="","",T510+N(L510)-N(M510))</f>
        <v/>
      </c>
      <c r="V510" s="16" t="str">
        <f aca="false">IF(OR(U510="",N(S510)=0),"",U510/S510)</f>
        <v/>
      </c>
      <c r="W510" s="13" t="str">
        <f aca="false">IF(U510="","",COUNT($U$7:U510))</f>
        <v/>
      </c>
      <c r="X510" s="17" t="str">
        <f aca="false">IF(U510="","",DATE(YEAR(IF(B510="",A510,B510)),MONTH(IF(B510="",A510,B510)),1))</f>
        <v/>
      </c>
      <c r="Y510" s="15" t="str">
        <f aca="false">IF(U510="","",N($C$3)+SUM($U$7:U510))</f>
        <v/>
      </c>
      <c r="Z510" s="15" t="str">
        <f aca="false">IF(Y510="","",Y510-MAX(N($C$3),MAX($Y$7:Y510)))</f>
        <v/>
      </c>
      <c r="AA510" s="13" t="str">
        <f aca="false">IF(U510="","",IF(U510&gt;0,"Win",IF(U510&lt;0,"Loss","Scratch")))</f>
        <v/>
      </c>
      <c r="AB510" s="18" t="e">
        <f aca="false">IF(W510="",NA(),W510)</f>
        <v>#N/A</v>
      </c>
      <c r="AC510" s="19" t="e">
        <f aca="false">IF(W510="",NA(),Y510)</f>
        <v>#N/A</v>
      </c>
    </row>
    <row r="511" customFormat="false" ht="15" hidden="false" customHeight="false" outlineLevel="0" collapsed="false">
      <c r="A511" s="10"/>
      <c r="B511" s="10"/>
      <c r="C511" s="24"/>
      <c r="D511" s="24"/>
      <c r="E511" s="24"/>
      <c r="F511" s="24"/>
      <c r="G511" s="11"/>
      <c r="H511" s="12"/>
      <c r="I511" s="12"/>
      <c r="J511" s="12"/>
      <c r="K511" s="5"/>
      <c r="L511" s="5"/>
      <c r="M511" s="5"/>
      <c r="N511" s="24"/>
      <c r="O511" s="7"/>
      <c r="P511" s="13" t="str">
        <f aca="false">IF(C511="","",IF(ISNUMBER(SEARCH("JPY",C511)),100,10000))</f>
        <v/>
      </c>
      <c r="Q511" s="14" t="str">
        <f aca="false">IF(OR(C511="",H511="",J511=""),"",ROUND((J511-H511)*P511*IF(D511="Short",-1,1),1))</f>
        <v/>
      </c>
      <c r="R511" s="14" t="str">
        <f aca="false">IF(OR(C511="",H511="",I511=""),"",ROUND(ABS(H511-I511)*P511,1))</f>
        <v/>
      </c>
      <c r="S511" s="15" t="str">
        <f aca="false">IF(OR(R511="",G511="",K511=""),"",R511*K511*G511)</f>
        <v/>
      </c>
      <c r="T511" s="15" t="str">
        <f aca="false">IF(OR(Q511="",G511="",K511=""),"",Q511*K511*G511)</f>
        <v/>
      </c>
      <c r="U511" s="15" t="str">
        <f aca="false">IF(T511="","",T511+N(L511)-N(M511))</f>
        <v/>
      </c>
      <c r="V511" s="16" t="str">
        <f aca="false">IF(OR(U511="",N(S511)=0),"",U511/S511)</f>
        <v/>
      </c>
      <c r="W511" s="13" t="str">
        <f aca="false">IF(U511="","",COUNT($U$7:U511))</f>
        <v/>
      </c>
      <c r="X511" s="17" t="str">
        <f aca="false">IF(U511="","",DATE(YEAR(IF(B511="",A511,B511)),MONTH(IF(B511="",A511,B511)),1))</f>
        <v/>
      </c>
      <c r="Y511" s="15" t="str">
        <f aca="false">IF(U511="","",N($C$3)+SUM($U$7:U511))</f>
        <v/>
      </c>
      <c r="Z511" s="15" t="str">
        <f aca="false">IF(Y511="","",Y511-MAX(N($C$3),MAX($Y$7:Y511)))</f>
        <v/>
      </c>
      <c r="AA511" s="13" t="str">
        <f aca="false">IF(U511="","",IF(U511&gt;0,"Win",IF(U511&lt;0,"Loss","Scratch")))</f>
        <v/>
      </c>
      <c r="AB511" s="18" t="e">
        <f aca="false">IF(W511="",NA(),W511)</f>
        <v>#N/A</v>
      </c>
      <c r="AC511" s="19" t="e">
        <f aca="false">IF(W511="",NA(),Y511)</f>
        <v>#N/A</v>
      </c>
    </row>
    <row r="512" customFormat="false" ht="15" hidden="false" customHeight="false" outlineLevel="0" collapsed="false">
      <c r="A512" s="10"/>
      <c r="B512" s="10"/>
      <c r="C512" s="24"/>
      <c r="D512" s="24"/>
      <c r="E512" s="24"/>
      <c r="F512" s="24"/>
      <c r="G512" s="11"/>
      <c r="H512" s="12"/>
      <c r="I512" s="12"/>
      <c r="J512" s="12"/>
      <c r="K512" s="5"/>
      <c r="L512" s="5"/>
      <c r="M512" s="5"/>
      <c r="N512" s="24"/>
      <c r="O512" s="7"/>
      <c r="P512" s="13" t="str">
        <f aca="false">IF(C512="","",IF(ISNUMBER(SEARCH("JPY",C512)),100,10000))</f>
        <v/>
      </c>
      <c r="Q512" s="14" t="str">
        <f aca="false">IF(OR(C512="",H512="",J512=""),"",ROUND((J512-H512)*P512*IF(D512="Short",-1,1),1))</f>
        <v/>
      </c>
      <c r="R512" s="14" t="str">
        <f aca="false">IF(OR(C512="",H512="",I512=""),"",ROUND(ABS(H512-I512)*P512,1))</f>
        <v/>
      </c>
      <c r="S512" s="15" t="str">
        <f aca="false">IF(OR(R512="",G512="",K512=""),"",R512*K512*G512)</f>
        <v/>
      </c>
      <c r="T512" s="15" t="str">
        <f aca="false">IF(OR(Q512="",G512="",K512=""),"",Q512*K512*G512)</f>
        <v/>
      </c>
      <c r="U512" s="15" t="str">
        <f aca="false">IF(T512="","",T512+N(L512)-N(M512))</f>
        <v/>
      </c>
      <c r="V512" s="16" t="str">
        <f aca="false">IF(OR(U512="",N(S512)=0),"",U512/S512)</f>
        <v/>
      </c>
      <c r="W512" s="13" t="str">
        <f aca="false">IF(U512="","",COUNT($U$7:U512))</f>
        <v/>
      </c>
      <c r="X512" s="17" t="str">
        <f aca="false">IF(U512="","",DATE(YEAR(IF(B512="",A512,B512)),MONTH(IF(B512="",A512,B512)),1))</f>
        <v/>
      </c>
      <c r="Y512" s="15" t="str">
        <f aca="false">IF(U512="","",N($C$3)+SUM($U$7:U512))</f>
        <v/>
      </c>
      <c r="Z512" s="15" t="str">
        <f aca="false">IF(Y512="","",Y512-MAX(N($C$3),MAX($Y$7:Y512)))</f>
        <v/>
      </c>
      <c r="AA512" s="13" t="str">
        <f aca="false">IF(U512="","",IF(U512&gt;0,"Win",IF(U512&lt;0,"Loss","Scratch")))</f>
        <v/>
      </c>
      <c r="AB512" s="18" t="e">
        <f aca="false">IF(W512="",NA(),W512)</f>
        <v>#N/A</v>
      </c>
      <c r="AC512" s="19" t="e">
        <f aca="false">IF(W512="",NA(),Y512)</f>
        <v>#N/A</v>
      </c>
    </row>
    <row r="513" customFormat="false" ht="15" hidden="false" customHeight="false" outlineLevel="0" collapsed="false">
      <c r="A513" s="10"/>
      <c r="B513" s="10"/>
      <c r="C513" s="24"/>
      <c r="D513" s="24"/>
      <c r="E513" s="24"/>
      <c r="F513" s="24"/>
      <c r="G513" s="11"/>
      <c r="H513" s="12"/>
      <c r="I513" s="12"/>
      <c r="J513" s="12"/>
      <c r="K513" s="5"/>
      <c r="L513" s="5"/>
      <c r="M513" s="5"/>
      <c r="N513" s="24"/>
      <c r="O513" s="7"/>
      <c r="P513" s="13" t="str">
        <f aca="false">IF(C513="","",IF(ISNUMBER(SEARCH("JPY",C513)),100,10000))</f>
        <v/>
      </c>
      <c r="Q513" s="14" t="str">
        <f aca="false">IF(OR(C513="",H513="",J513=""),"",ROUND((J513-H513)*P513*IF(D513="Short",-1,1),1))</f>
        <v/>
      </c>
      <c r="R513" s="14" t="str">
        <f aca="false">IF(OR(C513="",H513="",I513=""),"",ROUND(ABS(H513-I513)*P513,1))</f>
        <v/>
      </c>
      <c r="S513" s="15" t="str">
        <f aca="false">IF(OR(R513="",G513="",K513=""),"",R513*K513*G513)</f>
        <v/>
      </c>
      <c r="T513" s="15" t="str">
        <f aca="false">IF(OR(Q513="",G513="",K513=""),"",Q513*K513*G513)</f>
        <v/>
      </c>
      <c r="U513" s="15" t="str">
        <f aca="false">IF(T513="","",T513+N(L513)-N(M513))</f>
        <v/>
      </c>
      <c r="V513" s="16" t="str">
        <f aca="false">IF(OR(U513="",N(S513)=0),"",U513/S513)</f>
        <v/>
      </c>
      <c r="W513" s="13" t="str">
        <f aca="false">IF(U513="","",COUNT($U$7:U513))</f>
        <v/>
      </c>
      <c r="X513" s="17" t="str">
        <f aca="false">IF(U513="","",DATE(YEAR(IF(B513="",A513,B513)),MONTH(IF(B513="",A513,B513)),1))</f>
        <v/>
      </c>
      <c r="Y513" s="15" t="str">
        <f aca="false">IF(U513="","",N($C$3)+SUM($U$7:U513))</f>
        <v/>
      </c>
      <c r="Z513" s="15" t="str">
        <f aca="false">IF(Y513="","",Y513-MAX(N($C$3),MAX($Y$7:Y513)))</f>
        <v/>
      </c>
      <c r="AA513" s="13" t="str">
        <f aca="false">IF(U513="","",IF(U513&gt;0,"Win",IF(U513&lt;0,"Loss","Scratch")))</f>
        <v/>
      </c>
      <c r="AB513" s="18" t="e">
        <f aca="false">IF(W513="",NA(),W513)</f>
        <v>#N/A</v>
      </c>
      <c r="AC513" s="19" t="e">
        <f aca="false">IF(W513="",NA(),Y513)</f>
        <v>#N/A</v>
      </c>
    </row>
    <row r="514" customFormat="false" ht="15" hidden="false" customHeight="false" outlineLevel="0" collapsed="false">
      <c r="A514" s="10"/>
      <c r="B514" s="10"/>
      <c r="C514" s="24"/>
      <c r="D514" s="24"/>
      <c r="E514" s="24"/>
      <c r="F514" s="24"/>
      <c r="G514" s="11"/>
      <c r="H514" s="12"/>
      <c r="I514" s="12"/>
      <c r="J514" s="12"/>
      <c r="K514" s="5"/>
      <c r="L514" s="5"/>
      <c r="M514" s="5"/>
      <c r="N514" s="24"/>
      <c r="O514" s="7"/>
      <c r="P514" s="13" t="str">
        <f aca="false">IF(C514="","",IF(ISNUMBER(SEARCH("JPY",C514)),100,10000))</f>
        <v/>
      </c>
      <c r="Q514" s="14" t="str">
        <f aca="false">IF(OR(C514="",H514="",J514=""),"",ROUND((J514-H514)*P514*IF(D514="Short",-1,1),1))</f>
        <v/>
      </c>
      <c r="R514" s="14" t="str">
        <f aca="false">IF(OR(C514="",H514="",I514=""),"",ROUND(ABS(H514-I514)*P514,1))</f>
        <v/>
      </c>
      <c r="S514" s="15" t="str">
        <f aca="false">IF(OR(R514="",G514="",K514=""),"",R514*K514*G514)</f>
        <v/>
      </c>
      <c r="T514" s="15" t="str">
        <f aca="false">IF(OR(Q514="",G514="",K514=""),"",Q514*K514*G514)</f>
        <v/>
      </c>
      <c r="U514" s="15" t="str">
        <f aca="false">IF(T514="","",T514+N(L514)-N(M514))</f>
        <v/>
      </c>
      <c r="V514" s="16" t="str">
        <f aca="false">IF(OR(U514="",N(S514)=0),"",U514/S514)</f>
        <v/>
      </c>
      <c r="W514" s="13" t="str">
        <f aca="false">IF(U514="","",COUNT($U$7:U514))</f>
        <v/>
      </c>
      <c r="X514" s="17" t="str">
        <f aca="false">IF(U514="","",DATE(YEAR(IF(B514="",A514,B514)),MONTH(IF(B514="",A514,B514)),1))</f>
        <v/>
      </c>
      <c r="Y514" s="15" t="str">
        <f aca="false">IF(U514="","",N($C$3)+SUM($U$7:U514))</f>
        <v/>
      </c>
      <c r="Z514" s="15" t="str">
        <f aca="false">IF(Y514="","",Y514-MAX(N($C$3),MAX($Y$7:Y514)))</f>
        <v/>
      </c>
      <c r="AA514" s="13" t="str">
        <f aca="false">IF(U514="","",IF(U514&gt;0,"Win",IF(U514&lt;0,"Loss","Scratch")))</f>
        <v/>
      </c>
      <c r="AB514" s="18" t="e">
        <f aca="false">IF(W514="",NA(),W514)</f>
        <v>#N/A</v>
      </c>
      <c r="AC514" s="19" t="e">
        <f aca="false">IF(W514="",NA(),Y514)</f>
        <v>#N/A</v>
      </c>
    </row>
    <row r="515" customFormat="false" ht="15" hidden="false" customHeight="false" outlineLevel="0" collapsed="false">
      <c r="A515" s="10"/>
      <c r="B515" s="10"/>
      <c r="C515" s="24"/>
      <c r="D515" s="24"/>
      <c r="E515" s="24"/>
      <c r="F515" s="24"/>
      <c r="G515" s="11"/>
      <c r="H515" s="12"/>
      <c r="I515" s="12"/>
      <c r="J515" s="12"/>
      <c r="K515" s="5"/>
      <c r="L515" s="5"/>
      <c r="M515" s="5"/>
      <c r="N515" s="24"/>
      <c r="O515" s="7"/>
      <c r="P515" s="13" t="str">
        <f aca="false">IF(C515="","",IF(ISNUMBER(SEARCH("JPY",C515)),100,10000))</f>
        <v/>
      </c>
      <c r="Q515" s="14" t="str">
        <f aca="false">IF(OR(C515="",H515="",J515=""),"",ROUND((J515-H515)*P515*IF(D515="Short",-1,1),1))</f>
        <v/>
      </c>
      <c r="R515" s="14" t="str">
        <f aca="false">IF(OR(C515="",H515="",I515=""),"",ROUND(ABS(H515-I515)*P515,1))</f>
        <v/>
      </c>
      <c r="S515" s="15" t="str">
        <f aca="false">IF(OR(R515="",G515="",K515=""),"",R515*K515*G515)</f>
        <v/>
      </c>
      <c r="T515" s="15" t="str">
        <f aca="false">IF(OR(Q515="",G515="",K515=""),"",Q515*K515*G515)</f>
        <v/>
      </c>
      <c r="U515" s="15" t="str">
        <f aca="false">IF(T515="","",T515+N(L515)-N(M515))</f>
        <v/>
      </c>
      <c r="V515" s="16" t="str">
        <f aca="false">IF(OR(U515="",N(S515)=0),"",U515/S515)</f>
        <v/>
      </c>
      <c r="W515" s="13" t="str">
        <f aca="false">IF(U515="","",COUNT($U$7:U515))</f>
        <v/>
      </c>
      <c r="X515" s="17" t="str">
        <f aca="false">IF(U515="","",DATE(YEAR(IF(B515="",A515,B515)),MONTH(IF(B515="",A515,B515)),1))</f>
        <v/>
      </c>
      <c r="Y515" s="15" t="str">
        <f aca="false">IF(U515="","",N($C$3)+SUM($U$7:U515))</f>
        <v/>
      </c>
      <c r="Z515" s="15" t="str">
        <f aca="false">IF(Y515="","",Y515-MAX(N($C$3),MAX($Y$7:Y515)))</f>
        <v/>
      </c>
      <c r="AA515" s="13" t="str">
        <f aca="false">IF(U515="","",IF(U515&gt;0,"Win",IF(U515&lt;0,"Loss","Scratch")))</f>
        <v/>
      </c>
      <c r="AB515" s="18" t="e">
        <f aca="false">IF(W515="",NA(),W515)</f>
        <v>#N/A</v>
      </c>
      <c r="AC515" s="19" t="e">
        <f aca="false">IF(W515="",NA(),Y515)</f>
        <v>#N/A</v>
      </c>
    </row>
    <row r="516" customFormat="false" ht="15" hidden="false" customHeight="false" outlineLevel="0" collapsed="false">
      <c r="A516" s="10"/>
      <c r="B516" s="10"/>
      <c r="C516" s="24"/>
      <c r="D516" s="24"/>
      <c r="E516" s="24"/>
      <c r="F516" s="24"/>
      <c r="G516" s="11"/>
      <c r="H516" s="12"/>
      <c r="I516" s="12"/>
      <c r="J516" s="12"/>
      <c r="K516" s="5"/>
      <c r="L516" s="5"/>
      <c r="M516" s="5"/>
      <c r="N516" s="24"/>
      <c r="O516" s="7"/>
      <c r="P516" s="13" t="str">
        <f aca="false">IF(C516="","",IF(ISNUMBER(SEARCH("JPY",C516)),100,10000))</f>
        <v/>
      </c>
      <c r="Q516" s="14" t="str">
        <f aca="false">IF(OR(C516="",H516="",J516=""),"",ROUND((J516-H516)*P516*IF(D516="Short",-1,1),1))</f>
        <v/>
      </c>
      <c r="R516" s="14" t="str">
        <f aca="false">IF(OR(C516="",H516="",I516=""),"",ROUND(ABS(H516-I516)*P516,1))</f>
        <v/>
      </c>
      <c r="S516" s="15" t="str">
        <f aca="false">IF(OR(R516="",G516="",K516=""),"",R516*K516*G516)</f>
        <v/>
      </c>
      <c r="T516" s="15" t="str">
        <f aca="false">IF(OR(Q516="",G516="",K516=""),"",Q516*K516*G516)</f>
        <v/>
      </c>
      <c r="U516" s="15" t="str">
        <f aca="false">IF(T516="","",T516+N(L516)-N(M516))</f>
        <v/>
      </c>
      <c r="V516" s="16" t="str">
        <f aca="false">IF(OR(U516="",N(S516)=0),"",U516/S516)</f>
        <v/>
      </c>
      <c r="W516" s="13" t="str">
        <f aca="false">IF(U516="","",COUNT($U$7:U516))</f>
        <v/>
      </c>
      <c r="X516" s="17" t="str">
        <f aca="false">IF(U516="","",DATE(YEAR(IF(B516="",A516,B516)),MONTH(IF(B516="",A516,B516)),1))</f>
        <v/>
      </c>
      <c r="Y516" s="15" t="str">
        <f aca="false">IF(U516="","",N($C$3)+SUM($U$7:U516))</f>
        <v/>
      </c>
      <c r="Z516" s="15" t="str">
        <f aca="false">IF(Y516="","",Y516-MAX(N($C$3),MAX($Y$7:Y516)))</f>
        <v/>
      </c>
      <c r="AA516" s="13" t="str">
        <f aca="false">IF(U516="","",IF(U516&gt;0,"Win",IF(U516&lt;0,"Loss","Scratch")))</f>
        <v/>
      </c>
      <c r="AB516" s="18" t="e">
        <f aca="false">IF(W516="",NA(),W516)</f>
        <v>#N/A</v>
      </c>
      <c r="AC516" s="19" t="e">
        <f aca="false">IF(W516="",NA(),Y516)</f>
        <v>#N/A</v>
      </c>
    </row>
    <row r="517" customFormat="false" ht="15" hidden="false" customHeight="false" outlineLevel="0" collapsed="false">
      <c r="A517" s="10"/>
      <c r="B517" s="10"/>
      <c r="C517" s="24"/>
      <c r="D517" s="24"/>
      <c r="E517" s="24"/>
      <c r="F517" s="24"/>
      <c r="G517" s="11"/>
      <c r="H517" s="12"/>
      <c r="I517" s="12"/>
      <c r="J517" s="12"/>
      <c r="K517" s="5"/>
      <c r="L517" s="5"/>
      <c r="M517" s="5"/>
      <c r="N517" s="24"/>
      <c r="O517" s="7"/>
      <c r="P517" s="13" t="str">
        <f aca="false">IF(C517="","",IF(ISNUMBER(SEARCH("JPY",C517)),100,10000))</f>
        <v/>
      </c>
      <c r="Q517" s="14" t="str">
        <f aca="false">IF(OR(C517="",H517="",J517=""),"",ROUND((J517-H517)*P517*IF(D517="Short",-1,1),1))</f>
        <v/>
      </c>
      <c r="R517" s="14" t="str">
        <f aca="false">IF(OR(C517="",H517="",I517=""),"",ROUND(ABS(H517-I517)*P517,1))</f>
        <v/>
      </c>
      <c r="S517" s="15" t="str">
        <f aca="false">IF(OR(R517="",G517="",K517=""),"",R517*K517*G517)</f>
        <v/>
      </c>
      <c r="T517" s="15" t="str">
        <f aca="false">IF(OR(Q517="",G517="",K517=""),"",Q517*K517*G517)</f>
        <v/>
      </c>
      <c r="U517" s="15" t="str">
        <f aca="false">IF(T517="","",T517+N(L517)-N(M517))</f>
        <v/>
      </c>
      <c r="V517" s="16" t="str">
        <f aca="false">IF(OR(U517="",N(S517)=0),"",U517/S517)</f>
        <v/>
      </c>
      <c r="W517" s="13" t="str">
        <f aca="false">IF(U517="","",COUNT($U$7:U517))</f>
        <v/>
      </c>
      <c r="X517" s="17" t="str">
        <f aca="false">IF(U517="","",DATE(YEAR(IF(B517="",A517,B517)),MONTH(IF(B517="",A517,B517)),1))</f>
        <v/>
      </c>
      <c r="Y517" s="15" t="str">
        <f aca="false">IF(U517="","",N($C$3)+SUM($U$7:U517))</f>
        <v/>
      </c>
      <c r="Z517" s="15" t="str">
        <f aca="false">IF(Y517="","",Y517-MAX(N($C$3),MAX($Y$7:Y517)))</f>
        <v/>
      </c>
      <c r="AA517" s="13" t="str">
        <f aca="false">IF(U517="","",IF(U517&gt;0,"Win",IF(U517&lt;0,"Loss","Scratch")))</f>
        <v/>
      </c>
      <c r="AB517" s="18" t="e">
        <f aca="false">IF(W517="",NA(),W517)</f>
        <v>#N/A</v>
      </c>
      <c r="AC517" s="19" t="e">
        <f aca="false">IF(W517="",NA(),Y517)</f>
        <v>#N/A</v>
      </c>
    </row>
    <row r="518" customFormat="false" ht="15" hidden="false" customHeight="false" outlineLevel="0" collapsed="false">
      <c r="A518" s="10"/>
      <c r="B518" s="10"/>
      <c r="C518" s="24"/>
      <c r="D518" s="24"/>
      <c r="E518" s="24"/>
      <c r="F518" s="24"/>
      <c r="G518" s="11"/>
      <c r="H518" s="12"/>
      <c r="I518" s="12"/>
      <c r="J518" s="12"/>
      <c r="K518" s="5"/>
      <c r="L518" s="5"/>
      <c r="M518" s="5"/>
      <c r="N518" s="24"/>
      <c r="O518" s="7"/>
      <c r="P518" s="13" t="str">
        <f aca="false">IF(C518="","",IF(ISNUMBER(SEARCH("JPY",C518)),100,10000))</f>
        <v/>
      </c>
      <c r="Q518" s="14" t="str">
        <f aca="false">IF(OR(C518="",H518="",J518=""),"",ROUND((J518-H518)*P518*IF(D518="Short",-1,1),1))</f>
        <v/>
      </c>
      <c r="R518" s="14" t="str">
        <f aca="false">IF(OR(C518="",H518="",I518=""),"",ROUND(ABS(H518-I518)*P518,1))</f>
        <v/>
      </c>
      <c r="S518" s="15" t="str">
        <f aca="false">IF(OR(R518="",G518="",K518=""),"",R518*K518*G518)</f>
        <v/>
      </c>
      <c r="T518" s="15" t="str">
        <f aca="false">IF(OR(Q518="",G518="",K518=""),"",Q518*K518*G518)</f>
        <v/>
      </c>
      <c r="U518" s="15" t="str">
        <f aca="false">IF(T518="","",T518+N(L518)-N(M518))</f>
        <v/>
      </c>
      <c r="V518" s="16" t="str">
        <f aca="false">IF(OR(U518="",N(S518)=0),"",U518/S518)</f>
        <v/>
      </c>
      <c r="W518" s="13" t="str">
        <f aca="false">IF(U518="","",COUNT($U$7:U518))</f>
        <v/>
      </c>
      <c r="X518" s="17" t="str">
        <f aca="false">IF(U518="","",DATE(YEAR(IF(B518="",A518,B518)),MONTH(IF(B518="",A518,B518)),1))</f>
        <v/>
      </c>
      <c r="Y518" s="15" t="str">
        <f aca="false">IF(U518="","",N($C$3)+SUM($U$7:U518))</f>
        <v/>
      </c>
      <c r="Z518" s="15" t="str">
        <f aca="false">IF(Y518="","",Y518-MAX(N($C$3),MAX($Y$7:Y518)))</f>
        <v/>
      </c>
      <c r="AA518" s="13" t="str">
        <f aca="false">IF(U518="","",IF(U518&gt;0,"Win",IF(U518&lt;0,"Loss","Scratch")))</f>
        <v/>
      </c>
      <c r="AB518" s="18" t="e">
        <f aca="false">IF(W518="",NA(),W518)</f>
        <v>#N/A</v>
      </c>
      <c r="AC518" s="19" t="e">
        <f aca="false">IF(W518="",NA(),Y518)</f>
        <v>#N/A</v>
      </c>
    </row>
    <row r="519" customFormat="false" ht="15" hidden="false" customHeight="false" outlineLevel="0" collapsed="false">
      <c r="A519" s="10"/>
      <c r="B519" s="10"/>
      <c r="C519" s="24"/>
      <c r="D519" s="24"/>
      <c r="E519" s="24"/>
      <c r="F519" s="24"/>
      <c r="G519" s="11"/>
      <c r="H519" s="12"/>
      <c r="I519" s="12"/>
      <c r="J519" s="12"/>
      <c r="K519" s="5"/>
      <c r="L519" s="5"/>
      <c r="M519" s="5"/>
      <c r="N519" s="24"/>
      <c r="O519" s="7"/>
      <c r="P519" s="13" t="str">
        <f aca="false">IF(C519="","",IF(ISNUMBER(SEARCH("JPY",C519)),100,10000))</f>
        <v/>
      </c>
      <c r="Q519" s="14" t="str">
        <f aca="false">IF(OR(C519="",H519="",J519=""),"",ROUND((J519-H519)*P519*IF(D519="Short",-1,1),1))</f>
        <v/>
      </c>
      <c r="R519" s="14" t="str">
        <f aca="false">IF(OR(C519="",H519="",I519=""),"",ROUND(ABS(H519-I519)*P519,1))</f>
        <v/>
      </c>
      <c r="S519" s="15" t="str">
        <f aca="false">IF(OR(R519="",G519="",K519=""),"",R519*K519*G519)</f>
        <v/>
      </c>
      <c r="T519" s="15" t="str">
        <f aca="false">IF(OR(Q519="",G519="",K519=""),"",Q519*K519*G519)</f>
        <v/>
      </c>
      <c r="U519" s="15" t="str">
        <f aca="false">IF(T519="","",T519+N(L519)-N(M519))</f>
        <v/>
      </c>
      <c r="V519" s="16" t="str">
        <f aca="false">IF(OR(U519="",N(S519)=0),"",U519/S519)</f>
        <v/>
      </c>
      <c r="W519" s="13" t="str">
        <f aca="false">IF(U519="","",COUNT($U$7:U519))</f>
        <v/>
      </c>
      <c r="X519" s="17" t="str">
        <f aca="false">IF(U519="","",DATE(YEAR(IF(B519="",A519,B519)),MONTH(IF(B519="",A519,B519)),1))</f>
        <v/>
      </c>
      <c r="Y519" s="15" t="str">
        <f aca="false">IF(U519="","",N($C$3)+SUM($U$7:U519))</f>
        <v/>
      </c>
      <c r="Z519" s="15" t="str">
        <f aca="false">IF(Y519="","",Y519-MAX(N($C$3),MAX($Y$7:Y519)))</f>
        <v/>
      </c>
      <c r="AA519" s="13" t="str">
        <f aca="false">IF(U519="","",IF(U519&gt;0,"Win",IF(U519&lt;0,"Loss","Scratch")))</f>
        <v/>
      </c>
      <c r="AB519" s="18" t="e">
        <f aca="false">IF(W519="",NA(),W519)</f>
        <v>#N/A</v>
      </c>
      <c r="AC519" s="19" t="e">
        <f aca="false">IF(W519="",NA(),Y519)</f>
        <v>#N/A</v>
      </c>
    </row>
    <row r="520" customFormat="false" ht="15" hidden="false" customHeight="false" outlineLevel="0" collapsed="false">
      <c r="A520" s="10"/>
      <c r="B520" s="10"/>
      <c r="C520" s="24"/>
      <c r="D520" s="24"/>
      <c r="E520" s="24"/>
      <c r="F520" s="24"/>
      <c r="G520" s="11"/>
      <c r="H520" s="12"/>
      <c r="I520" s="12"/>
      <c r="J520" s="12"/>
      <c r="K520" s="5"/>
      <c r="L520" s="5"/>
      <c r="M520" s="5"/>
      <c r="N520" s="24"/>
      <c r="O520" s="7"/>
      <c r="P520" s="13" t="str">
        <f aca="false">IF(C520="","",IF(ISNUMBER(SEARCH("JPY",C520)),100,10000))</f>
        <v/>
      </c>
      <c r="Q520" s="14" t="str">
        <f aca="false">IF(OR(C520="",H520="",J520=""),"",ROUND((J520-H520)*P520*IF(D520="Short",-1,1),1))</f>
        <v/>
      </c>
      <c r="R520" s="14" t="str">
        <f aca="false">IF(OR(C520="",H520="",I520=""),"",ROUND(ABS(H520-I520)*P520,1))</f>
        <v/>
      </c>
      <c r="S520" s="15" t="str">
        <f aca="false">IF(OR(R520="",G520="",K520=""),"",R520*K520*G520)</f>
        <v/>
      </c>
      <c r="T520" s="15" t="str">
        <f aca="false">IF(OR(Q520="",G520="",K520=""),"",Q520*K520*G520)</f>
        <v/>
      </c>
      <c r="U520" s="15" t="str">
        <f aca="false">IF(T520="","",T520+N(L520)-N(M520))</f>
        <v/>
      </c>
      <c r="V520" s="16" t="str">
        <f aca="false">IF(OR(U520="",N(S520)=0),"",U520/S520)</f>
        <v/>
      </c>
      <c r="W520" s="13" t="str">
        <f aca="false">IF(U520="","",COUNT($U$7:U520))</f>
        <v/>
      </c>
      <c r="X520" s="17" t="str">
        <f aca="false">IF(U520="","",DATE(YEAR(IF(B520="",A520,B520)),MONTH(IF(B520="",A520,B520)),1))</f>
        <v/>
      </c>
      <c r="Y520" s="15" t="str">
        <f aca="false">IF(U520="","",N($C$3)+SUM($U$7:U520))</f>
        <v/>
      </c>
      <c r="Z520" s="15" t="str">
        <f aca="false">IF(Y520="","",Y520-MAX(N($C$3),MAX($Y$7:Y520)))</f>
        <v/>
      </c>
      <c r="AA520" s="13" t="str">
        <f aca="false">IF(U520="","",IF(U520&gt;0,"Win",IF(U520&lt;0,"Loss","Scratch")))</f>
        <v/>
      </c>
      <c r="AB520" s="18" t="e">
        <f aca="false">IF(W520="",NA(),W520)</f>
        <v>#N/A</v>
      </c>
      <c r="AC520" s="19" t="e">
        <f aca="false">IF(W520="",NA(),Y520)</f>
        <v>#N/A</v>
      </c>
    </row>
    <row r="521" customFormat="false" ht="15" hidden="false" customHeight="false" outlineLevel="0" collapsed="false">
      <c r="A521" s="10"/>
      <c r="B521" s="10"/>
      <c r="C521" s="24"/>
      <c r="D521" s="24"/>
      <c r="E521" s="24"/>
      <c r="F521" s="24"/>
      <c r="G521" s="11"/>
      <c r="H521" s="12"/>
      <c r="I521" s="12"/>
      <c r="J521" s="12"/>
      <c r="K521" s="5"/>
      <c r="L521" s="5"/>
      <c r="M521" s="5"/>
      <c r="N521" s="24"/>
      <c r="O521" s="7"/>
      <c r="P521" s="13" t="str">
        <f aca="false">IF(C521="","",IF(ISNUMBER(SEARCH("JPY",C521)),100,10000))</f>
        <v/>
      </c>
      <c r="Q521" s="14" t="str">
        <f aca="false">IF(OR(C521="",H521="",J521=""),"",ROUND((J521-H521)*P521*IF(D521="Short",-1,1),1))</f>
        <v/>
      </c>
      <c r="R521" s="14" t="str">
        <f aca="false">IF(OR(C521="",H521="",I521=""),"",ROUND(ABS(H521-I521)*P521,1))</f>
        <v/>
      </c>
      <c r="S521" s="15" t="str">
        <f aca="false">IF(OR(R521="",G521="",K521=""),"",R521*K521*G521)</f>
        <v/>
      </c>
      <c r="T521" s="15" t="str">
        <f aca="false">IF(OR(Q521="",G521="",K521=""),"",Q521*K521*G521)</f>
        <v/>
      </c>
      <c r="U521" s="15" t="str">
        <f aca="false">IF(T521="","",T521+N(L521)-N(M521))</f>
        <v/>
      </c>
      <c r="V521" s="16" t="str">
        <f aca="false">IF(OR(U521="",N(S521)=0),"",U521/S521)</f>
        <v/>
      </c>
      <c r="W521" s="13" t="str">
        <f aca="false">IF(U521="","",COUNT($U$7:U521))</f>
        <v/>
      </c>
      <c r="X521" s="17" t="str">
        <f aca="false">IF(U521="","",DATE(YEAR(IF(B521="",A521,B521)),MONTH(IF(B521="",A521,B521)),1))</f>
        <v/>
      </c>
      <c r="Y521" s="15" t="str">
        <f aca="false">IF(U521="","",N($C$3)+SUM($U$7:U521))</f>
        <v/>
      </c>
      <c r="Z521" s="15" t="str">
        <f aca="false">IF(Y521="","",Y521-MAX(N($C$3),MAX($Y$7:Y521)))</f>
        <v/>
      </c>
      <c r="AA521" s="13" t="str">
        <f aca="false">IF(U521="","",IF(U521&gt;0,"Win",IF(U521&lt;0,"Loss","Scratch")))</f>
        <v/>
      </c>
      <c r="AB521" s="18" t="e">
        <f aca="false">IF(W521="",NA(),W521)</f>
        <v>#N/A</v>
      </c>
      <c r="AC521" s="19" t="e">
        <f aca="false">IF(W521="",NA(),Y521)</f>
        <v>#N/A</v>
      </c>
    </row>
    <row r="522" customFormat="false" ht="15" hidden="false" customHeight="false" outlineLevel="0" collapsed="false">
      <c r="A522" s="10"/>
      <c r="B522" s="10"/>
      <c r="C522" s="24"/>
      <c r="D522" s="24"/>
      <c r="E522" s="24"/>
      <c r="F522" s="24"/>
      <c r="G522" s="11"/>
      <c r="H522" s="12"/>
      <c r="I522" s="12"/>
      <c r="J522" s="12"/>
      <c r="K522" s="5"/>
      <c r="L522" s="5"/>
      <c r="M522" s="5"/>
      <c r="N522" s="24"/>
      <c r="O522" s="7"/>
      <c r="P522" s="13" t="str">
        <f aca="false">IF(C522="","",IF(ISNUMBER(SEARCH("JPY",C522)),100,10000))</f>
        <v/>
      </c>
      <c r="Q522" s="14" t="str">
        <f aca="false">IF(OR(C522="",H522="",J522=""),"",ROUND((J522-H522)*P522*IF(D522="Short",-1,1),1))</f>
        <v/>
      </c>
      <c r="R522" s="14" t="str">
        <f aca="false">IF(OR(C522="",H522="",I522=""),"",ROUND(ABS(H522-I522)*P522,1))</f>
        <v/>
      </c>
      <c r="S522" s="15" t="str">
        <f aca="false">IF(OR(R522="",G522="",K522=""),"",R522*K522*G522)</f>
        <v/>
      </c>
      <c r="T522" s="15" t="str">
        <f aca="false">IF(OR(Q522="",G522="",K522=""),"",Q522*K522*G522)</f>
        <v/>
      </c>
      <c r="U522" s="15" t="str">
        <f aca="false">IF(T522="","",T522+N(L522)-N(M522))</f>
        <v/>
      </c>
      <c r="V522" s="16" t="str">
        <f aca="false">IF(OR(U522="",N(S522)=0),"",U522/S522)</f>
        <v/>
      </c>
      <c r="W522" s="13" t="str">
        <f aca="false">IF(U522="","",COUNT($U$7:U522))</f>
        <v/>
      </c>
      <c r="X522" s="17" t="str">
        <f aca="false">IF(U522="","",DATE(YEAR(IF(B522="",A522,B522)),MONTH(IF(B522="",A522,B522)),1))</f>
        <v/>
      </c>
      <c r="Y522" s="15" t="str">
        <f aca="false">IF(U522="","",N($C$3)+SUM($U$7:U522))</f>
        <v/>
      </c>
      <c r="Z522" s="15" t="str">
        <f aca="false">IF(Y522="","",Y522-MAX(N($C$3),MAX($Y$7:Y522)))</f>
        <v/>
      </c>
      <c r="AA522" s="13" t="str">
        <f aca="false">IF(U522="","",IF(U522&gt;0,"Win",IF(U522&lt;0,"Loss","Scratch")))</f>
        <v/>
      </c>
      <c r="AB522" s="18" t="e">
        <f aca="false">IF(W522="",NA(),W522)</f>
        <v>#N/A</v>
      </c>
      <c r="AC522" s="19" t="e">
        <f aca="false">IF(W522="",NA(),Y522)</f>
        <v>#N/A</v>
      </c>
    </row>
    <row r="523" customFormat="false" ht="15" hidden="false" customHeight="false" outlineLevel="0" collapsed="false">
      <c r="A523" s="10"/>
      <c r="B523" s="10"/>
      <c r="C523" s="24"/>
      <c r="D523" s="24"/>
      <c r="E523" s="24"/>
      <c r="F523" s="24"/>
      <c r="G523" s="11"/>
      <c r="H523" s="12"/>
      <c r="I523" s="12"/>
      <c r="J523" s="12"/>
      <c r="K523" s="5"/>
      <c r="L523" s="5"/>
      <c r="M523" s="5"/>
      <c r="N523" s="24"/>
      <c r="O523" s="7"/>
      <c r="P523" s="13" t="str">
        <f aca="false">IF(C523="","",IF(ISNUMBER(SEARCH("JPY",C523)),100,10000))</f>
        <v/>
      </c>
      <c r="Q523" s="14" t="str">
        <f aca="false">IF(OR(C523="",H523="",J523=""),"",ROUND((J523-H523)*P523*IF(D523="Short",-1,1),1))</f>
        <v/>
      </c>
      <c r="R523" s="14" t="str">
        <f aca="false">IF(OR(C523="",H523="",I523=""),"",ROUND(ABS(H523-I523)*P523,1))</f>
        <v/>
      </c>
      <c r="S523" s="15" t="str">
        <f aca="false">IF(OR(R523="",G523="",K523=""),"",R523*K523*G523)</f>
        <v/>
      </c>
      <c r="T523" s="15" t="str">
        <f aca="false">IF(OR(Q523="",G523="",K523=""),"",Q523*K523*G523)</f>
        <v/>
      </c>
      <c r="U523" s="15" t="str">
        <f aca="false">IF(T523="","",T523+N(L523)-N(M523))</f>
        <v/>
      </c>
      <c r="V523" s="16" t="str">
        <f aca="false">IF(OR(U523="",N(S523)=0),"",U523/S523)</f>
        <v/>
      </c>
      <c r="W523" s="13" t="str">
        <f aca="false">IF(U523="","",COUNT($U$7:U523))</f>
        <v/>
      </c>
      <c r="X523" s="17" t="str">
        <f aca="false">IF(U523="","",DATE(YEAR(IF(B523="",A523,B523)),MONTH(IF(B523="",A523,B523)),1))</f>
        <v/>
      </c>
      <c r="Y523" s="15" t="str">
        <f aca="false">IF(U523="","",N($C$3)+SUM($U$7:U523))</f>
        <v/>
      </c>
      <c r="Z523" s="15" t="str">
        <f aca="false">IF(Y523="","",Y523-MAX(N($C$3),MAX($Y$7:Y523)))</f>
        <v/>
      </c>
      <c r="AA523" s="13" t="str">
        <f aca="false">IF(U523="","",IF(U523&gt;0,"Win",IF(U523&lt;0,"Loss","Scratch")))</f>
        <v/>
      </c>
      <c r="AB523" s="18" t="e">
        <f aca="false">IF(W523="",NA(),W523)</f>
        <v>#N/A</v>
      </c>
      <c r="AC523" s="19" t="e">
        <f aca="false">IF(W523="",NA(),Y523)</f>
        <v>#N/A</v>
      </c>
    </row>
    <row r="524" customFormat="false" ht="15" hidden="false" customHeight="false" outlineLevel="0" collapsed="false">
      <c r="A524" s="10"/>
      <c r="B524" s="10"/>
      <c r="C524" s="24"/>
      <c r="D524" s="24"/>
      <c r="E524" s="24"/>
      <c r="F524" s="24"/>
      <c r="G524" s="11"/>
      <c r="H524" s="12"/>
      <c r="I524" s="12"/>
      <c r="J524" s="12"/>
      <c r="K524" s="5"/>
      <c r="L524" s="5"/>
      <c r="M524" s="5"/>
      <c r="N524" s="24"/>
      <c r="O524" s="7"/>
      <c r="P524" s="13" t="str">
        <f aca="false">IF(C524="","",IF(ISNUMBER(SEARCH("JPY",C524)),100,10000))</f>
        <v/>
      </c>
      <c r="Q524" s="14" t="str">
        <f aca="false">IF(OR(C524="",H524="",J524=""),"",ROUND((J524-H524)*P524*IF(D524="Short",-1,1),1))</f>
        <v/>
      </c>
      <c r="R524" s="14" t="str">
        <f aca="false">IF(OR(C524="",H524="",I524=""),"",ROUND(ABS(H524-I524)*P524,1))</f>
        <v/>
      </c>
      <c r="S524" s="15" t="str">
        <f aca="false">IF(OR(R524="",G524="",K524=""),"",R524*K524*G524)</f>
        <v/>
      </c>
      <c r="T524" s="15" t="str">
        <f aca="false">IF(OR(Q524="",G524="",K524=""),"",Q524*K524*G524)</f>
        <v/>
      </c>
      <c r="U524" s="15" t="str">
        <f aca="false">IF(T524="","",T524+N(L524)-N(M524))</f>
        <v/>
      </c>
      <c r="V524" s="16" t="str">
        <f aca="false">IF(OR(U524="",N(S524)=0),"",U524/S524)</f>
        <v/>
      </c>
      <c r="W524" s="13" t="str">
        <f aca="false">IF(U524="","",COUNT($U$7:U524))</f>
        <v/>
      </c>
      <c r="X524" s="17" t="str">
        <f aca="false">IF(U524="","",DATE(YEAR(IF(B524="",A524,B524)),MONTH(IF(B524="",A524,B524)),1))</f>
        <v/>
      </c>
      <c r="Y524" s="15" t="str">
        <f aca="false">IF(U524="","",N($C$3)+SUM($U$7:U524))</f>
        <v/>
      </c>
      <c r="Z524" s="15" t="str">
        <f aca="false">IF(Y524="","",Y524-MAX(N($C$3),MAX($Y$7:Y524)))</f>
        <v/>
      </c>
      <c r="AA524" s="13" t="str">
        <f aca="false">IF(U524="","",IF(U524&gt;0,"Win",IF(U524&lt;0,"Loss","Scratch")))</f>
        <v/>
      </c>
      <c r="AB524" s="18" t="e">
        <f aca="false">IF(W524="",NA(),W524)</f>
        <v>#N/A</v>
      </c>
      <c r="AC524" s="19" t="e">
        <f aca="false">IF(W524="",NA(),Y524)</f>
        <v>#N/A</v>
      </c>
    </row>
    <row r="525" customFormat="false" ht="15" hidden="false" customHeight="false" outlineLevel="0" collapsed="false">
      <c r="A525" s="10"/>
      <c r="B525" s="10"/>
      <c r="C525" s="24"/>
      <c r="D525" s="24"/>
      <c r="E525" s="24"/>
      <c r="F525" s="24"/>
      <c r="G525" s="11"/>
      <c r="H525" s="12"/>
      <c r="I525" s="12"/>
      <c r="J525" s="12"/>
      <c r="K525" s="5"/>
      <c r="L525" s="5"/>
      <c r="M525" s="5"/>
      <c r="N525" s="24"/>
      <c r="O525" s="7"/>
      <c r="P525" s="13" t="str">
        <f aca="false">IF(C525="","",IF(ISNUMBER(SEARCH("JPY",C525)),100,10000))</f>
        <v/>
      </c>
      <c r="Q525" s="14" t="str">
        <f aca="false">IF(OR(C525="",H525="",J525=""),"",ROUND((J525-H525)*P525*IF(D525="Short",-1,1),1))</f>
        <v/>
      </c>
      <c r="R525" s="14" t="str">
        <f aca="false">IF(OR(C525="",H525="",I525=""),"",ROUND(ABS(H525-I525)*P525,1))</f>
        <v/>
      </c>
      <c r="S525" s="15" t="str">
        <f aca="false">IF(OR(R525="",G525="",K525=""),"",R525*K525*G525)</f>
        <v/>
      </c>
      <c r="T525" s="15" t="str">
        <f aca="false">IF(OR(Q525="",G525="",K525=""),"",Q525*K525*G525)</f>
        <v/>
      </c>
      <c r="U525" s="15" t="str">
        <f aca="false">IF(T525="","",T525+N(L525)-N(M525))</f>
        <v/>
      </c>
      <c r="V525" s="16" t="str">
        <f aca="false">IF(OR(U525="",N(S525)=0),"",U525/S525)</f>
        <v/>
      </c>
      <c r="W525" s="13" t="str">
        <f aca="false">IF(U525="","",COUNT($U$7:U525))</f>
        <v/>
      </c>
      <c r="X525" s="17" t="str">
        <f aca="false">IF(U525="","",DATE(YEAR(IF(B525="",A525,B525)),MONTH(IF(B525="",A525,B525)),1))</f>
        <v/>
      </c>
      <c r="Y525" s="15" t="str">
        <f aca="false">IF(U525="","",N($C$3)+SUM($U$7:U525))</f>
        <v/>
      </c>
      <c r="Z525" s="15" t="str">
        <f aca="false">IF(Y525="","",Y525-MAX(N($C$3),MAX($Y$7:Y525)))</f>
        <v/>
      </c>
      <c r="AA525" s="13" t="str">
        <f aca="false">IF(U525="","",IF(U525&gt;0,"Win",IF(U525&lt;0,"Loss","Scratch")))</f>
        <v/>
      </c>
      <c r="AB525" s="18" t="e">
        <f aca="false">IF(W525="",NA(),W525)</f>
        <v>#N/A</v>
      </c>
      <c r="AC525" s="19" t="e">
        <f aca="false">IF(W525="",NA(),Y525)</f>
        <v>#N/A</v>
      </c>
    </row>
    <row r="526" customFormat="false" ht="15" hidden="false" customHeight="false" outlineLevel="0" collapsed="false">
      <c r="A526" s="10"/>
      <c r="B526" s="10"/>
      <c r="C526" s="24"/>
      <c r="D526" s="24"/>
      <c r="E526" s="24"/>
      <c r="F526" s="24"/>
      <c r="G526" s="11"/>
      <c r="H526" s="12"/>
      <c r="I526" s="12"/>
      <c r="J526" s="12"/>
      <c r="K526" s="5"/>
      <c r="L526" s="5"/>
      <c r="M526" s="5"/>
      <c r="N526" s="24"/>
      <c r="O526" s="7"/>
      <c r="P526" s="13" t="str">
        <f aca="false">IF(C526="","",IF(ISNUMBER(SEARCH("JPY",C526)),100,10000))</f>
        <v/>
      </c>
      <c r="Q526" s="14" t="str">
        <f aca="false">IF(OR(C526="",H526="",J526=""),"",ROUND((J526-H526)*P526*IF(D526="Short",-1,1),1))</f>
        <v/>
      </c>
      <c r="R526" s="14" t="str">
        <f aca="false">IF(OR(C526="",H526="",I526=""),"",ROUND(ABS(H526-I526)*P526,1))</f>
        <v/>
      </c>
      <c r="S526" s="15" t="str">
        <f aca="false">IF(OR(R526="",G526="",K526=""),"",R526*K526*G526)</f>
        <v/>
      </c>
      <c r="T526" s="15" t="str">
        <f aca="false">IF(OR(Q526="",G526="",K526=""),"",Q526*K526*G526)</f>
        <v/>
      </c>
      <c r="U526" s="15" t="str">
        <f aca="false">IF(T526="","",T526+N(L526)-N(M526))</f>
        <v/>
      </c>
      <c r="V526" s="16" t="str">
        <f aca="false">IF(OR(U526="",N(S526)=0),"",U526/S526)</f>
        <v/>
      </c>
      <c r="W526" s="13" t="str">
        <f aca="false">IF(U526="","",COUNT($U$7:U526))</f>
        <v/>
      </c>
      <c r="X526" s="17" t="str">
        <f aca="false">IF(U526="","",DATE(YEAR(IF(B526="",A526,B526)),MONTH(IF(B526="",A526,B526)),1))</f>
        <v/>
      </c>
      <c r="Y526" s="15" t="str">
        <f aca="false">IF(U526="","",N($C$3)+SUM($U$7:U526))</f>
        <v/>
      </c>
      <c r="Z526" s="15" t="str">
        <f aca="false">IF(Y526="","",Y526-MAX(N($C$3),MAX($Y$7:Y526)))</f>
        <v/>
      </c>
      <c r="AA526" s="13" t="str">
        <f aca="false">IF(U526="","",IF(U526&gt;0,"Win",IF(U526&lt;0,"Loss","Scratch")))</f>
        <v/>
      </c>
      <c r="AB526" s="18" t="e">
        <f aca="false">IF(W526="",NA(),W526)</f>
        <v>#N/A</v>
      </c>
      <c r="AC526" s="19" t="e">
        <f aca="false">IF(W526="",NA(),Y526)</f>
        <v>#N/A</v>
      </c>
    </row>
    <row r="527" customFormat="false" ht="15" hidden="false" customHeight="false" outlineLevel="0" collapsed="false">
      <c r="A527" s="10"/>
      <c r="B527" s="10"/>
      <c r="C527" s="24"/>
      <c r="D527" s="24"/>
      <c r="E527" s="24"/>
      <c r="F527" s="24"/>
      <c r="G527" s="11"/>
      <c r="H527" s="12"/>
      <c r="I527" s="12"/>
      <c r="J527" s="12"/>
      <c r="K527" s="5"/>
      <c r="L527" s="5"/>
      <c r="M527" s="5"/>
      <c r="N527" s="24"/>
      <c r="O527" s="7"/>
      <c r="P527" s="13" t="str">
        <f aca="false">IF(C527="","",IF(ISNUMBER(SEARCH("JPY",C527)),100,10000))</f>
        <v/>
      </c>
      <c r="Q527" s="14" t="str">
        <f aca="false">IF(OR(C527="",H527="",J527=""),"",ROUND((J527-H527)*P527*IF(D527="Short",-1,1),1))</f>
        <v/>
      </c>
      <c r="R527" s="14" t="str">
        <f aca="false">IF(OR(C527="",H527="",I527=""),"",ROUND(ABS(H527-I527)*P527,1))</f>
        <v/>
      </c>
      <c r="S527" s="15" t="str">
        <f aca="false">IF(OR(R527="",G527="",K527=""),"",R527*K527*G527)</f>
        <v/>
      </c>
      <c r="T527" s="15" t="str">
        <f aca="false">IF(OR(Q527="",G527="",K527=""),"",Q527*K527*G527)</f>
        <v/>
      </c>
      <c r="U527" s="15" t="str">
        <f aca="false">IF(T527="","",T527+N(L527)-N(M527))</f>
        <v/>
      </c>
      <c r="V527" s="16" t="str">
        <f aca="false">IF(OR(U527="",N(S527)=0),"",U527/S527)</f>
        <v/>
      </c>
      <c r="W527" s="13" t="str">
        <f aca="false">IF(U527="","",COUNT($U$7:U527))</f>
        <v/>
      </c>
      <c r="X527" s="17" t="str">
        <f aca="false">IF(U527="","",DATE(YEAR(IF(B527="",A527,B527)),MONTH(IF(B527="",A527,B527)),1))</f>
        <v/>
      </c>
      <c r="Y527" s="15" t="str">
        <f aca="false">IF(U527="","",N($C$3)+SUM($U$7:U527))</f>
        <v/>
      </c>
      <c r="Z527" s="15" t="str">
        <f aca="false">IF(Y527="","",Y527-MAX(N($C$3),MAX($Y$7:Y527)))</f>
        <v/>
      </c>
      <c r="AA527" s="13" t="str">
        <f aca="false">IF(U527="","",IF(U527&gt;0,"Win",IF(U527&lt;0,"Loss","Scratch")))</f>
        <v/>
      </c>
      <c r="AB527" s="18" t="e">
        <f aca="false">IF(W527="",NA(),W527)</f>
        <v>#N/A</v>
      </c>
      <c r="AC527" s="19" t="e">
        <f aca="false">IF(W527="",NA(),Y527)</f>
        <v>#N/A</v>
      </c>
    </row>
    <row r="528" customFormat="false" ht="15" hidden="false" customHeight="false" outlineLevel="0" collapsed="false">
      <c r="A528" s="10"/>
      <c r="B528" s="10"/>
      <c r="C528" s="24"/>
      <c r="D528" s="24"/>
      <c r="E528" s="24"/>
      <c r="F528" s="24"/>
      <c r="G528" s="11"/>
      <c r="H528" s="12"/>
      <c r="I528" s="12"/>
      <c r="J528" s="12"/>
      <c r="K528" s="5"/>
      <c r="L528" s="5"/>
      <c r="M528" s="5"/>
      <c r="N528" s="24"/>
      <c r="O528" s="7"/>
      <c r="P528" s="13" t="str">
        <f aca="false">IF(C528="","",IF(ISNUMBER(SEARCH("JPY",C528)),100,10000))</f>
        <v/>
      </c>
      <c r="Q528" s="14" t="str">
        <f aca="false">IF(OR(C528="",H528="",J528=""),"",ROUND((J528-H528)*P528*IF(D528="Short",-1,1),1))</f>
        <v/>
      </c>
      <c r="R528" s="14" t="str">
        <f aca="false">IF(OR(C528="",H528="",I528=""),"",ROUND(ABS(H528-I528)*P528,1))</f>
        <v/>
      </c>
      <c r="S528" s="15" t="str">
        <f aca="false">IF(OR(R528="",G528="",K528=""),"",R528*K528*G528)</f>
        <v/>
      </c>
      <c r="T528" s="15" t="str">
        <f aca="false">IF(OR(Q528="",G528="",K528=""),"",Q528*K528*G528)</f>
        <v/>
      </c>
      <c r="U528" s="15" t="str">
        <f aca="false">IF(T528="","",T528+N(L528)-N(M528))</f>
        <v/>
      </c>
      <c r="V528" s="16" t="str">
        <f aca="false">IF(OR(U528="",N(S528)=0),"",U528/S528)</f>
        <v/>
      </c>
      <c r="W528" s="13" t="str">
        <f aca="false">IF(U528="","",COUNT($U$7:U528))</f>
        <v/>
      </c>
      <c r="X528" s="17" t="str">
        <f aca="false">IF(U528="","",DATE(YEAR(IF(B528="",A528,B528)),MONTH(IF(B528="",A528,B528)),1))</f>
        <v/>
      </c>
      <c r="Y528" s="15" t="str">
        <f aca="false">IF(U528="","",N($C$3)+SUM($U$7:U528))</f>
        <v/>
      </c>
      <c r="Z528" s="15" t="str">
        <f aca="false">IF(Y528="","",Y528-MAX(N($C$3),MAX($Y$7:Y528)))</f>
        <v/>
      </c>
      <c r="AA528" s="13" t="str">
        <f aca="false">IF(U528="","",IF(U528&gt;0,"Win",IF(U528&lt;0,"Loss","Scratch")))</f>
        <v/>
      </c>
      <c r="AB528" s="18" t="e">
        <f aca="false">IF(W528="",NA(),W528)</f>
        <v>#N/A</v>
      </c>
      <c r="AC528" s="19" t="e">
        <f aca="false">IF(W528="",NA(),Y528)</f>
        <v>#N/A</v>
      </c>
    </row>
    <row r="529" customFormat="false" ht="15" hidden="false" customHeight="false" outlineLevel="0" collapsed="false">
      <c r="A529" s="10"/>
      <c r="B529" s="10"/>
      <c r="C529" s="24"/>
      <c r="D529" s="24"/>
      <c r="E529" s="24"/>
      <c r="F529" s="24"/>
      <c r="G529" s="11"/>
      <c r="H529" s="12"/>
      <c r="I529" s="12"/>
      <c r="J529" s="12"/>
      <c r="K529" s="5"/>
      <c r="L529" s="5"/>
      <c r="M529" s="5"/>
      <c r="N529" s="24"/>
      <c r="O529" s="7"/>
      <c r="P529" s="13" t="str">
        <f aca="false">IF(C529="","",IF(ISNUMBER(SEARCH("JPY",C529)),100,10000))</f>
        <v/>
      </c>
      <c r="Q529" s="14" t="str">
        <f aca="false">IF(OR(C529="",H529="",J529=""),"",ROUND((J529-H529)*P529*IF(D529="Short",-1,1),1))</f>
        <v/>
      </c>
      <c r="R529" s="14" t="str">
        <f aca="false">IF(OR(C529="",H529="",I529=""),"",ROUND(ABS(H529-I529)*P529,1))</f>
        <v/>
      </c>
      <c r="S529" s="15" t="str">
        <f aca="false">IF(OR(R529="",G529="",K529=""),"",R529*K529*G529)</f>
        <v/>
      </c>
      <c r="T529" s="15" t="str">
        <f aca="false">IF(OR(Q529="",G529="",K529=""),"",Q529*K529*G529)</f>
        <v/>
      </c>
      <c r="U529" s="15" t="str">
        <f aca="false">IF(T529="","",T529+N(L529)-N(M529))</f>
        <v/>
      </c>
      <c r="V529" s="16" t="str">
        <f aca="false">IF(OR(U529="",N(S529)=0),"",U529/S529)</f>
        <v/>
      </c>
      <c r="W529" s="13" t="str">
        <f aca="false">IF(U529="","",COUNT($U$7:U529))</f>
        <v/>
      </c>
      <c r="X529" s="17" t="str">
        <f aca="false">IF(U529="","",DATE(YEAR(IF(B529="",A529,B529)),MONTH(IF(B529="",A529,B529)),1))</f>
        <v/>
      </c>
      <c r="Y529" s="15" t="str">
        <f aca="false">IF(U529="","",N($C$3)+SUM($U$7:U529))</f>
        <v/>
      </c>
      <c r="Z529" s="15" t="str">
        <f aca="false">IF(Y529="","",Y529-MAX(N($C$3),MAX($Y$7:Y529)))</f>
        <v/>
      </c>
      <c r="AA529" s="13" t="str">
        <f aca="false">IF(U529="","",IF(U529&gt;0,"Win",IF(U529&lt;0,"Loss","Scratch")))</f>
        <v/>
      </c>
      <c r="AB529" s="18" t="e">
        <f aca="false">IF(W529="",NA(),W529)</f>
        <v>#N/A</v>
      </c>
      <c r="AC529" s="19" t="e">
        <f aca="false">IF(W529="",NA(),Y529)</f>
        <v>#N/A</v>
      </c>
    </row>
    <row r="530" customFormat="false" ht="15" hidden="false" customHeight="false" outlineLevel="0" collapsed="false">
      <c r="A530" s="10"/>
      <c r="B530" s="10"/>
      <c r="C530" s="24"/>
      <c r="D530" s="24"/>
      <c r="E530" s="24"/>
      <c r="F530" s="24"/>
      <c r="G530" s="11"/>
      <c r="H530" s="12"/>
      <c r="I530" s="12"/>
      <c r="J530" s="12"/>
      <c r="K530" s="5"/>
      <c r="L530" s="5"/>
      <c r="M530" s="5"/>
      <c r="N530" s="24"/>
      <c r="O530" s="7"/>
      <c r="P530" s="13" t="str">
        <f aca="false">IF(C530="","",IF(ISNUMBER(SEARCH("JPY",C530)),100,10000))</f>
        <v/>
      </c>
      <c r="Q530" s="14" t="str">
        <f aca="false">IF(OR(C530="",H530="",J530=""),"",ROUND((J530-H530)*P530*IF(D530="Short",-1,1),1))</f>
        <v/>
      </c>
      <c r="R530" s="14" t="str">
        <f aca="false">IF(OR(C530="",H530="",I530=""),"",ROUND(ABS(H530-I530)*P530,1))</f>
        <v/>
      </c>
      <c r="S530" s="15" t="str">
        <f aca="false">IF(OR(R530="",G530="",K530=""),"",R530*K530*G530)</f>
        <v/>
      </c>
      <c r="T530" s="15" t="str">
        <f aca="false">IF(OR(Q530="",G530="",K530=""),"",Q530*K530*G530)</f>
        <v/>
      </c>
      <c r="U530" s="15" t="str">
        <f aca="false">IF(T530="","",T530+N(L530)-N(M530))</f>
        <v/>
      </c>
      <c r="V530" s="16" t="str">
        <f aca="false">IF(OR(U530="",N(S530)=0),"",U530/S530)</f>
        <v/>
      </c>
      <c r="W530" s="13" t="str">
        <f aca="false">IF(U530="","",COUNT($U$7:U530))</f>
        <v/>
      </c>
      <c r="X530" s="17" t="str">
        <f aca="false">IF(U530="","",DATE(YEAR(IF(B530="",A530,B530)),MONTH(IF(B530="",A530,B530)),1))</f>
        <v/>
      </c>
      <c r="Y530" s="15" t="str">
        <f aca="false">IF(U530="","",N($C$3)+SUM($U$7:U530))</f>
        <v/>
      </c>
      <c r="Z530" s="15" t="str">
        <f aca="false">IF(Y530="","",Y530-MAX(N($C$3),MAX($Y$7:Y530)))</f>
        <v/>
      </c>
      <c r="AA530" s="13" t="str">
        <f aca="false">IF(U530="","",IF(U530&gt;0,"Win",IF(U530&lt;0,"Loss","Scratch")))</f>
        <v/>
      </c>
      <c r="AB530" s="18" t="e">
        <f aca="false">IF(W530="",NA(),W530)</f>
        <v>#N/A</v>
      </c>
      <c r="AC530" s="19" t="e">
        <f aca="false">IF(W530="",NA(),Y530)</f>
        <v>#N/A</v>
      </c>
    </row>
    <row r="531" customFormat="false" ht="15" hidden="false" customHeight="false" outlineLevel="0" collapsed="false">
      <c r="A531" s="10"/>
      <c r="B531" s="10"/>
      <c r="C531" s="24"/>
      <c r="D531" s="24"/>
      <c r="E531" s="24"/>
      <c r="F531" s="24"/>
      <c r="G531" s="11"/>
      <c r="H531" s="12"/>
      <c r="I531" s="12"/>
      <c r="J531" s="12"/>
      <c r="K531" s="5"/>
      <c r="L531" s="5"/>
      <c r="M531" s="5"/>
      <c r="N531" s="24"/>
      <c r="O531" s="7"/>
      <c r="P531" s="13" t="str">
        <f aca="false">IF(C531="","",IF(ISNUMBER(SEARCH("JPY",C531)),100,10000))</f>
        <v/>
      </c>
      <c r="Q531" s="14" t="str">
        <f aca="false">IF(OR(C531="",H531="",J531=""),"",ROUND((J531-H531)*P531*IF(D531="Short",-1,1),1))</f>
        <v/>
      </c>
      <c r="R531" s="14" t="str">
        <f aca="false">IF(OR(C531="",H531="",I531=""),"",ROUND(ABS(H531-I531)*P531,1))</f>
        <v/>
      </c>
      <c r="S531" s="15" t="str">
        <f aca="false">IF(OR(R531="",G531="",K531=""),"",R531*K531*G531)</f>
        <v/>
      </c>
      <c r="T531" s="15" t="str">
        <f aca="false">IF(OR(Q531="",G531="",K531=""),"",Q531*K531*G531)</f>
        <v/>
      </c>
      <c r="U531" s="15" t="str">
        <f aca="false">IF(T531="","",T531+N(L531)-N(M531))</f>
        <v/>
      </c>
      <c r="V531" s="16" t="str">
        <f aca="false">IF(OR(U531="",N(S531)=0),"",U531/S531)</f>
        <v/>
      </c>
      <c r="W531" s="13" t="str">
        <f aca="false">IF(U531="","",COUNT($U$7:U531))</f>
        <v/>
      </c>
      <c r="X531" s="17" t="str">
        <f aca="false">IF(U531="","",DATE(YEAR(IF(B531="",A531,B531)),MONTH(IF(B531="",A531,B531)),1))</f>
        <v/>
      </c>
      <c r="Y531" s="15" t="str">
        <f aca="false">IF(U531="","",N($C$3)+SUM($U$7:U531))</f>
        <v/>
      </c>
      <c r="Z531" s="15" t="str">
        <f aca="false">IF(Y531="","",Y531-MAX(N($C$3),MAX($Y$7:Y531)))</f>
        <v/>
      </c>
      <c r="AA531" s="13" t="str">
        <f aca="false">IF(U531="","",IF(U531&gt;0,"Win",IF(U531&lt;0,"Loss","Scratch")))</f>
        <v/>
      </c>
      <c r="AB531" s="18" t="e">
        <f aca="false">IF(W531="",NA(),W531)</f>
        <v>#N/A</v>
      </c>
      <c r="AC531" s="19" t="e">
        <f aca="false">IF(W531="",NA(),Y531)</f>
        <v>#N/A</v>
      </c>
    </row>
    <row r="532" customFormat="false" ht="15" hidden="false" customHeight="false" outlineLevel="0" collapsed="false">
      <c r="A532" s="10"/>
      <c r="B532" s="10"/>
      <c r="C532" s="24"/>
      <c r="D532" s="24"/>
      <c r="E532" s="24"/>
      <c r="F532" s="24"/>
      <c r="G532" s="11"/>
      <c r="H532" s="12"/>
      <c r="I532" s="12"/>
      <c r="J532" s="12"/>
      <c r="K532" s="5"/>
      <c r="L532" s="5"/>
      <c r="M532" s="5"/>
      <c r="N532" s="24"/>
      <c r="O532" s="7"/>
      <c r="P532" s="13" t="str">
        <f aca="false">IF(C532="","",IF(ISNUMBER(SEARCH("JPY",C532)),100,10000))</f>
        <v/>
      </c>
      <c r="Q532" s="14" t="str">
        <f aca="false">IF(OR(C532="",H532="",J532=""),"",ROUND((J532-H532)*P532*IF(D532="Short",-1,1),1))</f>
        <v/>
      </c>
      <c r="R532" s="14" t="str">
        <f aca="false">IF(OR(C532="",H532="",I532=""),"",ROUND(ABS(H532-I532)*P532,1))</f>
        <v/>
      </c>
      <c r="S532" s="15" t="str">
        <f aca="false">IF(OR(R532="",G532="",K532=""),"",R532*K532*G532)</f>
        <v/>
      </c>
      <c r="T532" s="15" t="str">
        <f aca="false">IF(OR(Q532="",G532="",K532=""),"",Q532*K532*G532)</f>
        <v/>
      </c>
      <c r="U532" s="15" t="str">
        <f aca="false">IF(T532="","",T532+N(L532)-N(M532))</f>
        <v/>
      </c>
      <c r="V532" s="16" t="str">
        <f aca="false">IF(OR(U532="",N(S532)=0),"",U532/S532)</f>
        <v/>
      </c>
      <c r="W532" s="13" t="str">
        <f aca="false">IF(U532="","",COUNT($U$7:U532))</f>
        <v/>
      </c>
      <c r="X532" s="17" t="str">
        <f aca="false">IF(U532="","",DATE(YEAR(IF(B532="",A532,B532)),MONTH(IF(B532="",A532,B532)),1))</f>
        <v/>
      </c>
      <c r="Y532" s="15" t="str">
        <f aca="false">IF(U532="","",N($C$3)+SUM($U$7:U532))</f>
        <v/>
      </c>
      <c r="Z532" s="15" t="str">
        <f aca="false">IF(Y532="","",Y532-MAX(N($C$3),MAX($Y$7:Y532)))</f>
        <v/>
      </c>
      <c r="AA532" s="13" t="str">
        <f aca="false">IF(U532="","",IF(U532&gt;0,"Win",IF(U532&lt;0,"Loss","Scratch")))</f>
        <v/>
      </c>
      <c r="AB532" s="18" t="e">
        <f aca="false">IF(W532="",NA(),W532)</f>
        <v>#N/A</v>
      </c>
      <c r="AC532" s="19" t="e">
        <f aca="false">IF(W532="",NA(),Y532)</f>
        <v>#N/A</v>
      </c>
    </row>
    <row r="533" customFormat="false" ht="15" hidden="false" customHeight="false" outlineLevel="0" collapsed="false">
      <c r="A533" s="10"/>
      <c r="B533" s="10"/>
      <c r="C533" s="24"/>
      <c r="D533" s="24"/>
      <c r="E533" s="24"/>
      <c r="F533" s="24"/>
      <c r="G533" s="11"/>
      <c r="H533" s="12"/>
      <c r="I533" s="12"/>
      <c r="J533" s="12"/>
      <c r="K533" s="5"/>
      <c r="L533" s="5"/>
      <c r="M533" s="5"/>
      <c r="N533" s="24"/>
      <c r="O533" s="7"/>
      <c r="P533" s="13" t="str">
        <f aca="false">IF(C533="","",IF(ISNUMBER(SEARCH("JPY",C533)),100,10000))</f>
        <v/>
      </c>
      <c r="Q533" s="14" t="str">
        <f aca="false">IF(OR(C533="",H533="",J533=""),"",ROUND((J533-H533)*P533*IF(D533="Short",-1,1),1))</f>
        <v/>
      </c>
      <c r="R533" s="14" t="str">
        <f aca="false">IF(OR(C533="",H533="",I533=""),"",ROUND(ABS(H533-I533)*P533,1))</f>
        <v/>
      </c>
      <c r="S533" s="15" t="str">
        <f aca="false">IF(OR(R533="",G533="",K533=""),"",R533*K533*G533)</f>
        <v/>
      </c>
      <c r="T533" s="15" t="str">
        <f aca="false">IF(OR(Q533="",G533="",K533=""),"",Q533*K533*G533)</f>
        <v/>
      </c>
      <c r="U533" s="15" t="str">
        <f aca="false">IF(T533="","",T533+N(L533)-N(M533))</f>
        <v/>
      </c>
      <c r="V533" s="16" t="str">
        <f aca="false">IF(OR(U533="",N(S533)=0),"",U533/S533)</f>
        <v/>
      </c>
      <c r="W533" s="13" t="str">
        <f aca="false">IF(U533="","",COUNT($U$7:U533))</f>
        <v/>
      </c>
      <c r="X533" s="17" t="str">
        <f aca="false">IF(U533="","",DATE(YEAR(IF(B533="",A533,B533)),MONTH(IF(B533="",A533,B533)),1))</f>
        <v/>
      </c>
      <c r="Y533" s="15" t="str">
        <f aca="false">IF(U533="","",N($C$3)+SUM($U$7:U533))</f>
        <v/>
      </c>
      <c r="Z533" s="15" t="str">
        <f aca="false">IF(Y533="","",Y533-MAX(N($C$3),MAX($Y$7:Y533)))</f>
        <v/>
      </c>
      <c r="AA533" s="13" t="str">
        <f aca="false">IF(U533="","",IF(U533&gt;0,"Win",IF(U533&lt;0,"Loss","Scratch")))</f>
        <v/>
      </c>
      <c r="AB533" s="18" t="e">
        <f aca="false">IF(W533="",NA(),W533)</f>
        <v>#N/A</v>
      </c>
      <c r="AC533" s="19" t="e">
        <f aca="false">IF(W533="",NA(),Y533)</f>
        <v>#N/A</v>
      </c>
    </row>
    <row r="534" customFormat="false" ht="15" hidden="false" customHeight="false" outlineLevel="0" collapsed="false">
      <c r="A534" s="10"/>
      <c r="B534" s="10"/>
      <c r="C534" s="24"/>
      <c r="D534" s="24"/>
      <c r="E534" s="24"/>
      <c r="F534" s="24"/>
      <c r="G534" s="11"/>
      <c r="H534" s="12"/>
      <c r="I534" s="12"/>
      <c r="J534" s="12"/>
      <c r="K534" s="5"/>
      <c r="L534" s="5"/>
      <c r="M534" s="5"/>
      <c r="N534" s="24"/>
      <c r="O534" s="7"/>
      <c r="P534" s="13" t="str">
        <f aca="false">IF(C534="","",IF(ISNUMBER(SEARCH("JPY",C534)),100,10000))</f>
        <v/>
      </c>
      <c r="Q534" s="14" t="str">
        <f aca="false">IF(OR(C534="",H534="",J534=""),"",ROUND((J534-H534)*P534*IF(D534="Short",-1,1),1))</f>
        <v/>
      </c>
      <c r="R534" s="14" t="str">
        <f aca="false">IF(OR(C534="",H534="",I534=""),"",ROUND(ABS(H534-I534)*P534,1))</f>
        <v/>
      </c>
      <c r="S534" s="15" t="str">
        <f aca="false">IF(OR(R534="",G534="",K534=""),"",R534*K534*G534)</f>
        <v/>
      </c>
      <c r="T534" s="15" t="str">
        <f aca="false">IF(OR(Q534="",G534="",K534=""),"",Q534*K534*G534)</f>
        <v/>
      </c>
      <c r="U534" s="15" t="str">
        <f aca="false">IF(T534="","",T534+N(L534)-N(M534))</f>
        <v/>
      </c>
      <c r="V534" s="16" t="str">
        <f aca="false">IF(OR(U534="",N(S534)=0),"",U534/S534)</f>
        <v/>
      </c>
      <c r="W534" s="13" t="str">
        <f aca="false">IF(U534="","",COUNT($U$7:U534))</f>
        <v/>
      </c>
      <c r="X534" s="17" t="str">
        <f aca="false">IF(U534="","",DATE(YEAR(IF(B534="",A534,B534)),MONTH(IF(B534="",A534,B534)),1))</f>
        <v/>
      </c>
      <c r="Y534" s="15" t="str">
        <f aca="false">IF(U534="","",N($C$3)+SUM($U$7:U534))</f>
        <v/>
      </c>
      <c r="Z534" s="15" t="str">
        <f aca="false">IF(Y534="","",Y534-MAX(N($C$3),MAX($Y$7:Y534)))</f>
        <v/>
      </c>
      <c r="AA534" s="13" t="str">
        <f aca="false">IF(U534="","",IF(U534&gt;0,"Win",IF(U534&lt;0,"Loss","Scratch")))</f>
        <v/>
      </c>
      <c r="AB534" s="18" t="e">
        <f aca="false">IF(W534="",NA(),W534)</f>
        <v>#N/A</v>
      </c>
      <c r="AC534" s="19" t="e">
        <f aca="false">IF(W534="",NA(),Y534)</f>
        <v>#N/A</v>
      </c>
    </row>
    <row r="535" customFormat="false" ht="15" hidden="false" customHeight="false" outlineLevel="0" collapsed="false">
      <c r="A535" s="10"/>
      <c r="B535" s="10"/>
      <c r="C535" s="24"/>
      <c r="D535" s="24"/>
      <c r="E535" s="24"/>
      <c r="F535" s="24"/>
      <c r="G535" s="11"/>
      <c r="H535" s="12"/>
      <c r="I535" s="12"/>
      <c r="J535" s="12"/>
      <c r="K535" s="5"/>
      <c r="L535" s="5"/>
      <c r="M535" s="5"/>
      <c r="N535" s="24"/>
      <c r="O535" s="7"/>
      <c r="P535" s="13" t="str">
        <f aca="false">IF(C535="","",IF(ISNUMBER(SEARCH("JPY",C535)),100,10000))</f>
        <v/>
      </c>
      <c r="Q535" s="14" t="str">
        <f aca="false">IF(OR(C535="",H535="",J535=""),"",ROUND((J535-H535)*P535*IF(D535="Short",-1,1),1))</f>
        <v/>
      </c>
      <c r="R535" s="14" t="str">
        <f aca="false">IF(OR(C535="",H535="",I535=""),"",ROUND(ABS(H535-I535)*P535,1))</f>
        <v/>
      </c>
      <c r="S535" s="15" t="str">
        <f aca="false">IF(OR(R535="",G535="",K535=""),"",R535*K535*G535)</f>
        <v/>
      </c>
      <c r="T535" s="15" t="str">
        <f aca="false">IF(OR(Q535="",G535="",K535=""),"",Q535*K535*G535)</f>
        <v/>
      </c>
      <c r="U535" s="15" t="str">
        <f aca="false">IF(T535="","",T535+N(L535)-N(M535))</f>
        <v/>
      </c>
      <c r="V535" s="16" t="str">
        <f aca="false">IF(OR(U535="",N(S535)=0),"",U535/S535)</f>
        <v/>
      </c>
      <c r="W535" s="13" t="str">
        <f aca="false">IF(U535="","",COUNT($U$7:U535))</f>
        <v/>
      </c>
      <c r="X535" s="17" t="str">
        <f aca="false">IF(U535="","",DATE(YEAR(IF(B535="",A535,B535)),MONTH(IF(B535="",A535,B535)),1))</f>
        <v/>
      </c>
      <c r="Y535" s="15" t="str">
        <f aca="false">IF(U535="","",N($C$3)+SUM($U$7:U535))</f>
        <v/>
      </c>
      <c r="Z535" s="15" t="str">
        <f aca="false">IF(Y535="","",Y535-MAX(N($C$3),MAX($Y$7:Y535)))</f>
        <v/>
      </c>
      <c r="AA535" s="13" t="str">
        <f aca="false">IF(U535="","",IF(U535&gt;0,"Win",IF(U535&lt;0,"Loss","Scratch")))</f>
        <v/>
      </c>
      <c r="AB535" s="18" t="e">
        <f aca="false">IF(W535="",NA(),W535)</f>
        <v>#N/A</v>
      </c>
      <c r="AC535" s="19" t="e">
        <f aca="false">IF(W535="",NA(),Y535)</f>
        <v>#N/A</v>
      </c>
    </row>
    <row r="536" customFormat="false" ht="15" hidden="false" customHeight="false" outlineLevel="0" collapsed="false">
      <c r="A536" s="10"/>
      <c r="B536" s="10"/>
      <c r="C536" s="24"/>
      <c r="D536" s="24"/>
      <c r="E536" s="24"/>
      <c r="F536" s="24"/>
      <c r="G536" s="11"/>
      <c r="H536" s="12"/>
      <c r="I536" s="12"/>
      <c r="J536" s="12"/>
      <c r="K536" s="5"/>
      <c r="L536" s="5"/>
      <c r="M536" s="5"/>
      <c r="N536" s="24"/>
      <c r="O536" s="7"/>
      <c r="P536" s="13" t="str">
        <f aca="false">IF(C536="","",IF(ISNUMBER(SEARCH("JPY",C536)),100,10000))</f>
        <v/>
      </c>
      <c r="Q536" s="14" t="str">
        <f aca="false">IF(OR(C536="",H536="",J536=""),"",ROUND((J536-H536)*P536*IF(D536="Short",-1,1),1))</f>
        <v/>
      </c>
      <c r="R536" s="14" t="str">
        <f aca="false">IF(OR(C536="",H536="",I536=""),"",ROUND(ABS(H536-I536)*P536,1))</f>
        <v/>
      </c>
      <c r="S536" s="15" t="str">
        <f aca="false">IF(OR(R536="",G536="",K536=""),"",R536*K536*G536)</f>
        <v/>
      </c>
      <c r="T536" s="15" t="str">
        <f aca="false">IF(OR(Q536="",G536="",K536=""),"",Q536*K536*G536)</f>
        <v/>
      </c>
      <c r="U536" s="15" t="str">
        <f aca="false">IF(T536="","",T536+N(L536)-N(M536))</f>
        <v/>
      </c>
      <c r="V536" s="16" t="str">
        <f aca="false">IF(OR(U536="",N(S536)=0),"",U536/S536)</f>
        <v/>
      </c>
      <c r="W536" s="13" t="str">
        <f aca="false">IF(U536="","",COUNT($U$7:U536))</f>
        <v/>
      </c>
      <c r="X536" s="17" t="str">
        <f aca="false">IF(U536="","",DATE(YEAR(IF(B536="",A536,B536)),MONTH(IF(B536="",A536,B536)),1))</f>
        <v/>
      </c>
      <c r="Y536" s="15" t="str">
        <f aca="false">IF(U536="","",N($C$3)+SUM($U$7:U536))</f>
        <v/>
      </c>
      <c r="Z536" s="15" t="str">
        <f aca="false">IF(Y536="","",Y536-MAX(N($C$3),MAX($Y$7:Y536)))</f>
        <v/>
      </c>
      <c r="AA536" s="13" t="str">
        <f aca="false">IF(U536="","",IF(U536&gt;0,"Win",IF(U536&lt;0,"Loss","Scratch")))</f>
        <v/>
      </c>
      <c r="AB536" s="18" t="e">
        <f aca="false">IF(W536="",NA(),W536)</f>
        <v>#N/A</v>
      </c>
      <c r="AC536" s="19" t="e">
        <f aca="false">IF(W536="",NA(),Y536)</f>
        <v>#N/A</v>
      </c>
    </row>
    <row r="537" customFormat="false" ht="15" hidden="false" customHeight="false" outlineLevel="0" collapsed="false">
      <c r="A537" s="10"/>
      <c r="B537" s="10"/>
      <c r="C537" s="24"/>
      <c r="D537" s="24"/>
      <c r="E537" s="24"/>
      <c r="F537" s="24"/>
      <c r="G537" s="11"/>
      <c r="H537" s="12"/>
      <c r="I537" s="12"/>
      <c r="J537" s="12"/>
      <c r="K537" s="5"/>
      <c r="L537" s="5"/>
      <c r="M537" s="5"/>
      <c r="N537" s="24"/>
      <c r="O537" s="7"/>
      <c r="P537" s="13" t="str">
        <f aca="false">IF(C537="","",IF(ISNUMBER(SEARCH("JPY",C537)),100,10000))</f>
        <v/>
      </c>
      <c r="Q537" s="14" t="str">
        <f aca="false">IF(OR(C537="",H537="",J537=""),"",ROUND((J537-H537)*P537*IF(D537="Short",-1,1),1))</f>
        <v/>
      </c>
      <c r="R537" s="14" t="str">
        <f aca="false">IF(OR(C537="",H537="",I537=""),"",ROUND(ABS(H537-I537)*P537,1))</f>
        <v/>
      </c>
      <c r="S537" s="15" t="str">
        <f aca="false">IF(OR(R537="",G537="",K537=""),"",R537*K537*G537)</f>
        <v/>
      </c>
      <c r="T537" s="15" t="str">
        <f aca="false">IF(OR(Q537="",G537="",K537=""),"",Q537*K537*G537)</f>
        <v/>
      </c>
      <c r="U537" s="15" t="str">
        <f aca="false">IF(T537="","",T537+N(L537)-N(M537))</f>
        <v/>
      </c>
      <c r="V537" s="16" t="str">
        <f aca="false">IF(OR(U537="",N(S537)=0),"",U537/S537)</f>
        <v/>
      </c>
      <c r="W537" s="13" t="str">
        <f aca="false">IF(U537="","",COUNT($U$7:U537))</f>
        <v/>
      </c>
      <c r="X537" s="17" t="str">
        <f aca="false">IF(U537="","",DATE(YEAR(IF(B537="",A537,B537)),MONTH(IF(B537="",A537,B537)),1))</f>
        <v/>
      </c>
      <c r="Y537" s="15" t="str">
        <f aca="false">IF(U537="","",N($C$3)+SUM($U$7:U537))</f>
        <v/>
      </c>
      <c r="Z537" s="15" t="str">
        <f aca="false">IF(Y537="","",Y537-MAX(N($C$3),MAX($Y$7:Y537)))</f>
        <v/>
      </c>
      <c r="AA537" s="13" t="str">
        <f aca="false">IF(U537="","",IF(U537&gt;0,"Win",IF(U537&lt;0,"Loss","Scratch")))</f>
        <v/>
      </c>
      <c r="AB537" s="18" t="e">
        <f aca="false">IF(W537="",NA(),W537)</f>
        <v>#N/A</v>
      </c>
      <c r="AC537" s="19" t="e">
        <f aca="false">IF(W537="",NA(),Y537)</f>
        <v>#N/A</v>
      </c>
    </row>
    <row r="538" customFormat="false" ht="15" hidden="false" customHeight="false" outlineLevel="0" collapsed="false">
      <c r="A538" s="10"/>
      <c r="B538" s="10"/>
      <c r="C538" s="24"/>
      <c r="D538" s="24"/>
      <c r="E538" s="24"/>
      <c r="F538" s="24"/>
      <c r="G538" s="11"/>
      <c r="H538" s="12"/>
      <c r="I538" s="12"/>
      <c r="J538" s="12"/>
      <c r="K538" s="5"/>
      <c r="L538" s="5"/>
      <c r="M538" s="5"/>
      <c r="N538" s="24"/>
      <c r="O538" s="7"/>
      <c r="P538" s="13" t="str">
        <f aca="false">IF(C538="","",IF(ISNUMBER(SEARCH("JPY",C538)),100,10000))</f>
        <v/>
      </c>
      <c r="Q538" s="14" t="str">
        <f aca="false">IF(OR(C538="",H538="",J538=""),"",ROUND((J538-H538)*P538*IF(D538="Short",-1,1),1))</f>
        <v/>
      </c>
      <c r="R538" s="14" t="str">
        <f aca="false">IF(OR(C538="",H538="",I538=""),"",ROUND(ABS(H538-I538)*P538,1))</f>
        <v/>
      </c>
      <c r="S538" s="15" t="str">
        <f aca="false">IF(OR(R538="",G538="",K538=""),"",R538*K538*G538)</f>
        <v/>
      </c>
      <c r="T538" s="15" t="str">
        <f aca="false">IF(OR(Q538="",G538="",K538=""),"",Q538*K538*G538)</f>
        <v/>
      </c>
      <c r="U538" s="15" t="str">
        <f aca="false">IF(T538="","",T538+N(L538)-N(M538))</f>
        <v/>
      </c>
      <c r="V538" s="16" t="str">
        <f aca="false">IF(OR(U538="",N(S538)=0),"",U538/S538)</f>
        <v/>
      </c>
      <c r="W538" s="13" t="str">
        <f aca="false">IF(U538="","",COUNT($U$7:U538))</f>
        <v/>
      </c>
      <c r="X538" s="17" t="str">
        <f aca="false">IF(U538="","",DATE(YEAR(IF(B538="",A538,B538)),MONTH(IF(B538="",A538,B538)),1))</f>
        <v/>
      </c>
      <c r="Y538" s="15" t="str">
        <f aca="false">IF(U538="","",N($C$3)+SUM($U$7:U538))</f>
        <v/>
      </c>
      <c r="Z538" s="15" t="str">
        <f aca="false">IF(Y538="","",Y538-MAX(N($C$3),MAX($Y$7:Y538)))</f>
        <v/>
      </c>
      <c r="AA538" s="13" t="str">
        <f aca="false">IF(U538="","",IF(U538&gt;0,"Win",IF(U538&lt;0,"Loss","Scratch")))</f>
        <v/>
      </c>
      <c r="AB538" s="18" t="e">
        <f aca="false">IF(W538="",NA(),W538)</f>
        <v>#N/A</v>
      </c>
      <c r="AC538" s="19" t="e">
        <f aca="false">IF(W538="",NA(),Y538)</f>
        <v>#N/A</v>
      </c>
    </row>
    <row r="539" customFormat="false" ht="15" hidden="false" customHeight="false" outlineLevel="0" collapsed="false">
      <c r="A539" s="10"/>
      <c r="B539" s="10"/>
      <c r="C539" s="24"/>
      <c r="D539" s="24"/>
      <c r="E539" s="24"/>
      <c r="F539" s="24"/>
      <c r="G539" s="11"/>
      <c r="H539" s="12"/>
      <c r="I539" s="12"/>
      <c r="J539" s="12"/>
      <c r="K539" s="5"/>
      <c r="L539" s="5"/>
      <c r="M539" s="5"/>
      <c r="N539" s="24"/>
      <c r="O539" s="7"/>
      <c r="P539" s="13" t="str">
        <f aca="false">IF(C539="","",IF(ISNUMBER(SEARCH("JPY",C539)),100,10000))</f>
        <v/>
      </c>
      <c r="Q539" s="14" t="str">
        <f aca="false">IF(OR(C539="",H539="",J539=""),"",ROUND((J539-H539)*P539*IF(D539="Short",-1,1),1))</f>
        <v/>
      </c>
      <c r="R539" s="14" t="str">
        <f aca="false">IF(OR(C539="",H539="",I539=""),"",ROUND(ABS(H539-I539)*P539,1))</f>
        <v/>
      </c>
      <c r="S539" s="15" t="str">
        <f aca="false">IF(OR(R539="",G539="",K539=""),"",R539*K539*G539)</f>
        <v/>
      </c>
      <c r="T539" s="15" t="str">
        <f aca="false">IF(OR(Q539="",G539="",K539=""),"",Q539*K539*G539)</f>
        <v/>
      </c>
      <c r="U539" s="15" t="str">
        <f aca="false">IF(T539="","",T539+N(L539)-N(M539))</f>
        <v/>
      </c>
      <c r="V539" s="16" t="str">
        <f aca="false">IF(OR(U539="",N(S539)=0),"",U539/S539)</f>
        <v/>
      </c>
      <c r="W539" s="13" t="str">
        <f aca="false">IF(U539="","",COUNT($U$7:U539))</f>
        <v/>
      </c>
      <c r="X539" s="17" t="str">
        <f aca="false">IF(U539="","",DATE(YEAR(IF(B539="",A539,B539)),MONTH(IF(B539="",A539,B539)),1))</f>
        <v/>
      </c>
      <c r="Y539" s="15" t="str">
        <f aca="false">IF(U539="","",N($C$3)+SUM($U$7:U539))</f>
        <v/>
      </c>
      <c r="Z539" s="15" t="str">
        <f aca="false">IF(Y539="","",Y539-MAX(N($C$3),MAX($Y$7:Y539)))</f>
        <v/>
      </c>
      <c r="AA539" s="13" t="str">
        <f aca="false">IF(U539="","",IF(U539&gt;0,"Win",IF(U539&lt;0,"Loss","Scratch")))</f>
        <v/>
      </c>
      <c r="AB539" s="18" t="e">
        <f aca="false">IF(W539="",NA(),W539)</f>
        <v>#N/A</v>
      </c>
      <c r="AC539" s="19" t="e">
        <f aca="false">IF(W539="",NA(),Y539)</f>
        <v>#N/A</v>
      </c>
    </row>
    <row r="540" customFormat="false" ht="15" hidden="false" customHeight="false" outlineLevel="0" collapsed="false">
      <c r="A540" s="10"/>
      <c r="B540" s="10"/>
      <c r="C540" s="24"/>
      <c r="D540" s="24"/>
      <c r="E540" s="24"/>
      <c r="F540" s="24"/>
      <c r="G540" s="11"/>
      <c r="H540" s="12"/>
      <c r="I540" s="12"/>
      <c r="J540" s="12"/>
      <c r="K540" s="5"/>
      <c r="L540" s="5"/>
      <c r="M540" s="5"/>
      <c r="N540" s="24"/>
      <c r="O540" s="7"/>
      <c r="P540" s="13" t="str">
        <f aca="false">IF(C540="","",IF(ISNUMBER(SEARCH("JPY",C540)),100,10000))</f>
        <v/>
      </c>
      <c r="Q540" s="14" t="str">
        <f aca="false">IF(OR(C540="",H540="",J540=""),"",ROUND((J540-H540)*P540*IF(D540="Short",-1,1),1))</f>
        <v/>
      </c>
      <c r="R540" s="14" t="str">
        <f aca="false">IF(OR(C540="",H540="",I540=""),"",ROUND(ABS(H540-I540)*P540,1))</f>
        <v/>
      </c>
      <c r="S540" s="15" t="str">
        <f aca="false">IF(OR(R540="",G540="",K540=""),"",R540*K540*G540)</f>
        <v/>
      </c>
      <c r="T540" s="15" t="str">
        <f aca="false">IF(OR(Q540="",G540="",K540=""),"",Q540*K540*G540)</f>
        <v/>
      </c>
      <c r="U540" s="15" t="str">
        <f aca="false">IF(T540="","",T540+N(L540)-N(M540))</f>
        <v/>
      </c>
      <c r="V540" s="16" t="str">
        <f aca="false">IF(OR(U540="",N(S540)=0),"",U540/S540)</f>
        <v/>
      </c>
      <c r="W540" s="13" t="str">
        <f aca="false">IF(U540="","",COUNT($U$7:U540))</f>
        <v/>
      </c>
      <c r="X540" s="17" t="str">
        <f aca="false">IF(U540="","",DATE(YEAR(IF(B540="",A540,B540)),MONTH(IF(B540="",A540,B540)),1))</f>
        <v/>
      </c>
      <c r="Y540" s="15" t="str">
        <f aca="false">IF(U540="","",N($C$3)+SUM($U$7:U540))</f>
        <v/>
      </c>
      <c r="Z540" s="15" t="str">
        <f aca="false">IF(Y540="","",Y540-MAX(N($C$3),MAX($Y$7:Y540)))</f>
        <v/>
      </c>
      <c r="AA540" s="13" t="str">
        <f aca="false">IF(U540="","",IF(U540&gt;0,"Win",IF(U540&lt;0,"Loss","Scratch")))</f>
        <v/>
      </c>
      <c r="AB540" s="18" t="e">
        <f aca="false">IF(W540="",NA(),W540)</f>
        <v>#N/A</v>
      </c>
      <c r="AC540" s="19" t="e">
        <f aca="false">IF(W540="",NA(),Y540)</f>
        <v>#N/A</v>
      </c>
    </row>
    <row r="541" customFormat="false" ht="15" hidden="false" customHeight="false" outlineLevel="0" collapsed="false">
      <c r="A541" s="10"/>
      <c r="B541" s="10"/>
      <c r="C541" s="24"/>
      <c r="D541" s="24"/>
      <c r="E541" s="24"/>
      <c r="F541" s="24"/>
      <c r="G541" s="11"/>
      <c r="H541" s="12"/>
      <c r="I541" s="12"/>
      <c r="J541" s="12"/>
      <c r="K541" s="5"/>
      <c r="L541" s="5"/>
      <c r="M541" s="5"/>
      <c r="N541" s="24"/>
      <c r="O541" s="7"/>
      <c r="P541" s="13" t="str">
        <f aca="false">IF(C541="","",IF(ISNUMBER(SEARCH("JPY",C541)),100,10000))</f>
        <v/>
      </c>
      <c r="Q541" s="14" t="str">
        <f aca="false">IF(OR(C541="",H541="",J541=""),"",ROUND((J541-H541)*P541*IF(D541="Short",-1,1),1))</f>
        <v/>
      </c>
      <c r="R541" s="14" t="str">
        <f aca="false">IF(OR(C541="",H541="",I541=""),"",ROUND(ABS(H541-I541)*P541,1))</f>
        <v/>
      </c>
      <c r="S541" s="15" t="str">
        <f aca="false">IF(OR(R541="",G541="",K541=""),"",R541*K541*G541)</f>
        <v/>
      </c>
      <c r="T541" s="15" t="str">
        <f aca="false">IF(OR(Q541="",G541="",K541=""),"",Q541*K541*G541)</f>
        <v/>
      </c>
      <c r="U541" s="15" t="str">
        <f aca="false">IF(T541="","",T541+N(L541)-N(M541))</f>
        <v/>
      </c>
      <c r="V541" s="16" t="str">
        <f aca="false">IF(OR(U541="",N(S541)=0),"",U541/S541)</f>
        <v/>
      </c>
      <c r="W541" s="13" t="str">
        <f aca="false">IF(U541="","",COUNT($U$7:U541))</f>
        <v/>
      </c>
      <c r="X541" s="17" t="str">
        <f aca="false">IF(U541="","",DATE(YEAR(IF(B541="",A541,B541)),MONTH(IF(B541="",A541,B541)),1))</f>
        <v/>
      </c>
      <c r="Y541" s="15" t="str">
        <f aca="false">IF(U541="","",N($C$3)+SUM($U$7:U541))</f>
        <v/>
      </c>
      <c r="Z541" s="15" t="str">
        <f aca="false">IF(Y541="","",Y541-MAX(N($C$3),MAX($Y$7:Y541)))</f>
        <v/>
      </c>
      <c r="AA541" s="13" t="str">
        <f aca="false">IF(U541="","",IF(U541&gt;0,"Win",IF(U541&lt;0,"Loss","Scratch")))</f>
        <v/>
      </c>
      <c r="AB541" s="18" t="e">
        <f aca="false">IF(W541="",NA(),W541)</f>
        <v>#N/A</v>
      </c>
      <c r="AC541" s="19" t="e">
        <f aca="false">IF(W541="",NA(),Y541)</f>
        <v>#N/A</v>
      </c>
    </row>
    <row r="542" customFormat="false" ht="15" hidden="false" customHeight="false" outlineLevel="0" collapsed="false">
      <c r="A542" s="10"/>
      <c r="B542" s="10"/>
      <c r="C542" s="24"/>
      <c r="D542" s="24"/>
      <c r="E542" s="24"/>
      <c r="F542" s="24"/>
      <c r="G542" s="11"/>
      <c r="H542" s="12"/>
      <c r="I542" s="12"/>
      <c r="J542" s="12"/>
      <c r="K542" s="5"/>
      <c r="L542" s="5"/>
      <c r="M542" s="5"/>
      <c r="N542" s="24"/>
      <c r="O542" s="7"/>
      <c r="P542" s="13" t="str">
        <f aca="false">IF(C542="","",IF(ISNUMBER(SEARCH("JPY",C542)),100,10000))</f>
        <v/>
      </c>
      <c r="Q542" s="14" t="str">
        <f aca="false">IF(OR(C542="",H542="",J542=""),"",ROUND((J542-H542)*P542*IF(D542="Short",-1,1),1))</f>
        <v/>
      </c>
      <c r="R542" s="14" t="str">
        <f aca="false">IF(OR(C542="",H542="",I542=""),"",ROUND(ABS(H542-I542)*P542,1))</f>
        <v/>
      </c>
      <c r="S542" s="15" t="str">
        <f aca="false">IF(OR(R542="",G542="",K542=""),"",R542*K542*G542)</f>
        <v/>
      </c>
      <c r="T542" s="15" t="str">
        <f aca="false">IF(OR(Q542="",G542="",K542=""),"",Q542*K542*G542)</f>
        <v/>
      </c>
      <c r="U542" s="15" t="str">
        <f aca="false">IF(T542="","",T542+N(L542)-N(M542))</f>
        <v/>
      </c>
      <c r="V542" s="16" t="str">
        <f aca="false">IF(OR(U542="",N(S542)=0),"",U542/S542)</f>
        <v/>
      </c>
      <c r="W542" s="13" t="str">
        <f aca="false">IF(U542="","",COUNT($U$7:U542))</f>
        <v/>
      </c>
      <c r="X542" s="17" t="str">
        <f aca="false">IF(U542="","",DATE(YEAR(IF(B542="",A542,B542)),MONTH(IF(B542="",A542,B542)),1))</f>
        <v/>
      </c>
      <c r="Y542" s="15" t="str">
        <f aca="false">IF(U542="","",N($C$3)+SUM($U$7:U542))</f>
        <v/>
      </c>
      <c r="Z542" s="15" t="str">
        <f aca="false">IF(Y542="","",Y542-MAX(N($C$3),MAX($Y$7:Y542)))</f>
        <v/>
      </c>
      <c r="AA542" s="13" t="str">
        <f aca="false">IF(U542="","",IF(U542&gt;0,"Win",IF(U542&lt;0,"Loss","Scratch")))</f>
        <v/>
      </c>
      <c r="AB542" s="18" t="e">
        <f aca="false">IF(W542="",NA(),W542)</f>
        <v>#N/A</v>
      </c>
      <c r="AC542" s="19" t="e">
        <f aca="false">IF(W542="",NA(),Y542)</f>
        <v>#N/A</v>
      </c>
    </row>
    <row r="543" customFormat="false" ht="15" hidden="false" customHeight="false" outlineLevel="0" collapsed="false">
      <c r="A543" s="10"/>
      <c r="B543" s="10"/>
      <c r="C543" s="24"/>
      <c r="D543" s="24"/>
      <c r="E543" s="24"/>
      <c r="F543" s="24"/>
      <c r="G543" s="11"/>
      <c r="H543" s="12"/>
      <c r="I543" s="12"/>
      <c r="J543" s="12"/>
      <c r="K543" s="5"/>
      <c r="L543" s="5"/>
      <c r="M543" s="5"/>
      <c r="N543" s="24"/>
      <c r="O543" s="7"/>
      <c r="P543" s="13" t="str">
        <f aca="false">IF(C543="","",IF(ISNUMBER(SEARCH("JPY",C543)),100,10000))</f>
        <v/>
      </c>
      <c r="Q543" s="14" t="str">
        <f aca="false">IF(OR(C543="",H543="",J543=""),"",ROUND((J543-H543)*P543*IF(D543="Short",-1,1),1))</f>
        <v/>
      </c>
      <c r="R543" s="14" t="str">
        <f aca="false">IF(OR(C543="",H543="",I543=""),"",ROUND(ABS(H543-I543)*P543,1))</f>
        <v/>
      </c>
      <c r="S543" s="15" t="str">
        <f aca="false">IF(OR(R543="",G543="",K543=""),"",R543*K543*G543)</f>
        <v/>
      </c>
      <c r="T543" s="15" t="str">
        <f aca="false">IF(OR(Q543="",G543="",K543=""),"",Q543*K543*G543)</f>
        <v/>
      </c>
      <c r="U543" s="15" t="str">
        <f aca="false">IF(T543="","",T543+N(L543)-N(M543))</f>
        <v/>
      </c>
      <c r="V543" s="16" t="str">
        <f aca="false">IF(OR(U543="",N(S543)=0),"",U543/S543)</f>
        <v/>
      </c>
      <c r="W543" s="13" t="str">
        <f aca="false">IF(U543="","",COUNT($U$7:U543))</f>
        <v/>
      </c>
      <c r="X543" s="17" t="str">
        <f aca="false">IF(U543="","",DATE(YEAR(IF(B543="",A543,B543)),MONTH(IF(B543="",A543,B543)),1))</f>
        <v/>
      </c>
      <c r="Y543" s="15" t="str">
        <f aca="false">IF(U543="","",N($C$3)+SUM($U$7:U543))</f>
        <v/>
      </c>
      <c r="Z543" s="15" t="str">
        <f aca="false">IF(Y543="","",Y543-MAX(N($C$3),MAX($Y$7:Y543)))</f>
        <v/>
      </c>
      <c r="AA543" s="13" t="str">
        <f aca="false">IF(U543="","",IF(U543&gt;0,"Win",IF(U543&lt;0,"Loss","Scratch")))</f>
        <v/>
      </c>
      <c r="AB543" s="18" t="e">
        <f aca="false">IF(W543="",NA(),W543)</f>
        <v>#N/A</v>
      </c>
      <c r="AC543" s="19" t="e">
        <f aca="false">IF(W543="",NA(),Y543)</f>
        <v>#N/A</v>
      </c>
    </row>
    <row r="544" customFormat="false" ht="15" hidden="false" customHeight="false" outlineLevel="0" collapsed="false">
      <c r="A544" s="10"/>
      <c r="B544" s="10"/>
      <c r="C544" s="24"/>
      <c r="D544" s="24"/>
      <c r="E544" s="24"/>
      <c r="F544" s="24"/>
      <c r="G544" s="11"/>
      <c r="H544" s="12"/>
      <c r="I544" s="12"/>
      <c r="J544" s="12"/>
      <c r="K544" s="5"/>
      <c r="L544" s="5"/>
      <c r="M544" s="5"/>
      <c r="N544" s="24"/>
      <c r="O544" s="7"/>
      <c r="P544" s="13" t="str">
        <f aca="false">IF(C544="","",IF(ISNUMBER(SEARCH("JPY",C544)),100,10000))</f>
        <v/>
      </c>
      <c r="Q544" s="14" t="str">
        <f aca="false">IF(OR(C544="",H544="",J544=""),"",ROUND((J544-H544)*P544*IF(D544="Short",-1,1),1))</f>
        <v/>
      </c>
      <c r="R544" s="14" t="str">
        <f aca="false">IF(OR(C544="",H544="",I544=""),"",ROUND(ABS(H544-I544)*P544,1))</f>
        <v/>
      </c>
      <c r="S544" s="15" t="str">
        <f aca="false">IF(OR(R544="",G544="",K544=""),"",R544*K544*G544)</f>
        <v/>
      </c>
      <c r="T544" s="15" t="str">
        <f aca="false">IF(OR(Q544="",G544="",K544=""),"",Q544*K544*G544)</f>
        <v/>
      </c>
      <c r="U544" s="15" t="str">
        <f aca="false">IF(T544="","",T544+N(L544)-N(M544))</f>
        <v/>
      </c>
      <c r="V544" s="16" t="str">
        <f aca="false">IF(OR(U544="",N(S544)=0),"",U544/S544)</f>
        <v/>
      </c>
      <c r="W544" s="13" t="str">
        <f aca="false">IF(U544="","",COUNT($U$7:U544))</f>
        <v/>
      </c>
      <c r="X544" s="17" t="str">
        <f aca="false">IF(U544="","",DATE(YEAR(IF(B544="",A544,B544)),MONTH(IF(B544="",A544,B544)),1))</f>
        <v/>
      </c>
      <c r="Y544" s="15" t="str">
        <f aca="false">IF(U544="","",N($C$3)+SUM($U$7:U544))</f>
        <v/>
      </c>
      <c r="Z544" s="15" t="str">
        <f aca="false">IF(Y544="","",Y544-MAX(N($C$3),MAX($Y$7:Y544)))</f>
        <v/>
      </c>
      <c r="AA544" s="13" t="str">
        <f aca="false">IF(U544="","",IF(U544&gt;0,"Win",IF(U544&lt;0,"Loss","Scratch")))</f>
        <v/>
      </c>
      <c r="AB544" s="18" t="e">
        <f aca="false">IF(W544="",NA(),W544)</f>
        <v>#N/A</v>
      </c>
      <c r="AC544" s="19" t="e">
        <f aca="false">IF(W544="",NA(),Y544)</f>
        <v>#N/A</v>
      </c>
    </row>
    <row r="545" customFormat="false" ht="15" hidden="false" customHeight="false" outlineLevel="0" collapsed="false">
      <c r="A545" s="10"/>
      <c r="B545" s="10"/>
      <c r="C545" s="24"/>
      <c r="D545" s="24"/>
      <c r="E545" s="24"/>
      <c r="F545" s="24"/>
      <c r="G545" s="11"/>
      <c r="H545" s="12"/>
      <c r="I545" s="12"/>
      <c r="J545" s="12"/>
      <c r="K545" s="5"/>
      <c r="L545" s="5"/>
      <c r="M545" s="5"/>
      <c r="N545" s="24"/>
      <c r="O545" s="7"/>
      <c r="P545" s="13" t="str">
        <f aca="false">IF(C545="","",IF(ISNUMBER(SEARCH("JPY",C545)),100,10000))</f>
        <v/>
      </c>
      <c r="Q545" s="14" t="str">
        <f aca="false">IF(OR(C545="",H545="",J545=""),"",ROUND((J545-H545)*P545*IF(D545="Short",-1,1),1))</f>
        <v/>
      </c>
      <c r="R545" s="14" t="str">
        <f aca="false">IF(OR(C545="",H545="",I545=""),"",ROUND(ABS(H545-I545)*P545,1))</f>
        <v/>
      </c>
      <c r="S545" s="15" t="str">
        <f aca="false">IF(OR(R545="",G545="",K545=""),"",R545*K545*G545)</f>
        <v/>
      </c>
      <c r="T545" s="15" t="str">
        <f aca="false">IF(OR(Q545="",G545="",K545=""),"",Q545*K545*G545)</f>
        <v/>
      </c>
      <c r="U545" s="15" t="str">
        <f aca="false">IF(T545="","",T545+N(L545)-N(M545))</f>
        <v/>
      </c>
      <c r="V545" s="16" t="str">
        <f aca="false">IF(OR(U545="",N(S545)=0),"",U545/S545)</f>
        <v/>
      </c>
      <c r="W545" s="13" t="str">
        <f aca="false">IF(U545="","",COUNT($U$7:U545))</f>
        <v/>
      </c>
      <c r="X545" s="17" t="str">
        <f aca="false">IF(U545="","",DATE(YEAR(IF(B545="",A545,B545)),MONTH(IF(B545="",A545,B545)),1))</f>
        <v/>
      </c>
      <c r="Y545" s="15" t="str">
        <f aca="false">IF(U545="","",N($C$3)+SUM($U$7:U545))</f>
        <v/>
      </c>
      <c r="Z545" s="15" t="str">
        <f aca="false">IF(Y545="","",Y545-MAX(N($C$3),MAX($Y$7:Y545)))</f>
        <v/>
      </c>
      <c r="AA545" s="13" t="str">
        <f aca="false">IF(U545="","",IF(U545&gt;0,"Win",IF(U545&lt;0,"Loss","Scratch")))</f>
        <v/>
      </c>
      <c r="AB545" s="18" t="e">
        <f aca="false">IF(W545="",NA(),W545)</f>
        <v>#N/A</v>
      </c>
      <c r="AC545" s="19" t="e">
        <f aca="false">IF(W545="",NA(),Y545)</f>
        <v>#N/A</v>
      </c>
    </row>
    <row r="546" customFormat="false" ht="15" hidden="false" customHeight="false" outlineLevel="0" collapsed="false">
      <c r="A546" s="10"/>
      <c r="B546" s="10"/>
      <c r="C546" s="24"/>
      <c r="D546" s="24"/>
      <c r="E546" s="24"/>
      <c r="F546" s="24"/>
      <c r="G546" s="11"/>
      <c r="H546" s="12"/>
      <c r="I546" s="12"/>
      <c r="J546" s="12"/>
      <c r="K546" s="5"/>
      <c r="L546" s="5"/>
      <c r="M546" s="5"/>
      <c r="N546" s="24"/>
      <c r="O546" s="7"/>
      <c r="P546" s="13" t="str">
        <f aca="false">IF(C546="","",IF(ISNUMBER(SEARCH("JPY",C546)),100,10000))</f>
        <v/>
      </c>
      <c r="Q546" s="14" t="str">
        <f aca="false">IF(OR(C546="",H546="",J546=""),"",ROUND((J546-H546)*P546*IF(D546="Short",-1,1),1))</f>
        <v/>
      </c>
      <c r="R546" s="14" t="str">
        <f aca="false">IF(OR(C546="",H546="",I546=""),"",ROUND(ABS(H546-I546)*P546,1))</f>
        <v/>
      </c>
      <c r="S546" s="15" t="str">
        <f aca="false">IF(OR(R546="",G546="",K546=""),"",R546*K546*G546)</f>
        <v/>
      </c>
      <c r="T546" s="15" t="str">
        <f aca="false">IF(OR(Q546="",G546="",K546=""),"",Q546*K546*G546)</f>
        <v/>
      </c>
      <c r="U546" s="15" t="str">
        <f aca="false">IF(T546="","",T546+N(L546)-N(M546))</f>
        <v/>
      </c>
      <c r="V546" s="16" t="str">
        <f aca="false">IF(OR(U546="",N(S546)=0),"",U546/S546)</f>
        <v/>
      </c>
      <c r="W546" s="13" t="str">
        <f aca="false">IF(U546="","",COUNT($U$7:U546))</f>
        <v/>
      </c>
      <c r="X546" s="17" t="str">
        <f aca="false">IF(U546="","",DATE(YEAR(IF(B546="",A546,B546)),MONTH(IF(B546="",A546,B546)),1))</f>
        <v/>
      </c>
      <c r="Y546" s="15" t="str">
        <f aca="false">IF(U546="","",N($C$3)+SUM($U$7:U546))</f>
        <v/>
      </c>
      <c r="Z546" s="15" t="str">
        <f aca="false">IF(Y546="","",Y546-MAX(N($C$3),MAX($Y$7:Y546)))</f>
        <v/>
      </c>
      <c r="AA546" s="13" t="str">
        <f aca="false">IF(U546="","",IF(U546&gt;0,"Win",IF(U546&lt;0,"Loss","Scratch")))</f>
        <v/>
      </c>
      <c r="AB546" s="18" t="e">
        <f aca="false">IF(W546="",NA(),W546)</f>
        <v>#N/A</v>
      </c>
      <c r="AC546" s="19" t="e">
        <f aca="false">IF(W546="",NA(),Y546)</f>
        <v>#N/A</v>
      </c>
    </row>
    <row r="547" customFormat="false" ht="15" hidden="false" customHeight="false" outlineLevel="0" collapsed="false">
      <c r="A547" s="10"/>
      <c r="B547" s="10"/>
      <c r="C547" s="24"/>
      <c r="D547" s="24"/>
      <c r="E547" s="24"/>
      <c r="F547" s="24"/>
      <c r="G547" s="11"/>
      <c r="H547" s="12"/>
      <c r="I547" s="12"/>
      <c r="J547" s="12"/>
      <c r="K547" s="5"/>
      <c r="L547" s="5"/>
      <c r="M547" s="5"/>
      <c r="N547" s="24"/>
      <c r="O547" s="7"/>
      <c r="P547" s="13" t="str">
        <f aca="false">IF(C547="","",IF(ISNUMBER(SEARCH("JPY",C547)),100,10000))</f>
        <v/>
      </c>
      <c r="Q547" s="14" t="str">
        <f aca="false">IF(OR(C547="",H547="",J547=""),"",ROUND((J547-H547)*P547*IF(D547="Short",-1,1),1))</f>
        <v/>
      </c>
      <c r="R547" s="14" t="str">
        <f aca="false">IF(OR(C547="",H547="",I547=""),"",ROUND(ABS(H547-I547)*P547,1))</f>
        <v/>
      </c>
      <c r="S547" s="15" t="str">
        <f aca="false">IF(OR(R547="",G547="",K547=""),"",R547*K547*G547)</f>
        <v/>
      </c>
      <c r="T547" s="15" t="str">
        <f aca="false">IF(OR(Q547="",G547="",K547=""),"",Q547*K547*G547)</f>
        <v/>
      </c>
      <c r="U547" s="15" t="str">
        <f aca="false">IF(T547="","",T547+N(L547)-N(M547))</f>
        <v/>
      </c>
      <c r="V547" s="16" t="str">
        <f aca="false">IF(OR(U547="",N(S547)=0),"",U547/S547)</f>
        <v/>
      </c>
      <c r="W547" s="13" t="str">
        <f aca="false">IF(U547="","",COUNT($U$7:U547))</f>
        <v/>
      </c>
      <c r="X547" s="17" t="str">
        <f aca="false">IF(U547="","",DATE(YEAR(IF(B547="",A547,B547)),MONTH(IF(B547="",A547,B547)),1))</f>
        <v/>
      </c>
      <c r="Y547" s="15" t="str">
        <f aca="false">IF(U547="","",N($C$3)+SUM($U$7:U547))</f>
        <v/>
      </c>
      <c r="Z547" s="15" t="str">
        <f aca="false">IF(Y547="","",Y547-MAX(N($C$3),MAX($Y$7:Y547)))</f>
        <v/>
      </c>
      <c r="AA547" s="13" t="str">
        <f aca="false">IF(U547="","",IF(U547&gt;0,"Win",IF(U547&lt;0,"Loss","Scratch")))</f>
        <v/>
      </c>
      <c r="AB547" s="18" t="e">
        <f aca="false">IF(W547="",NA(),W547)</f>
        <v>#N/A</v>
      </c>
      <c r="AC547" s="19" t="e">
        <f aca="false">IF(W547="",NA(),Y547)</f>
        <v>#N/A</v>
      </c>
    </row>
    <row r="548" customFormat="false" ht="15" hidden="false" customHeight="false" outlineLevel="0" collapsed="false">
      <c r="A548" s="10"/>
      <c r="B548" s="10"/>
      <c r="C548" s="24"/>
      <c r="D548" s="24"/>
      <c r="E548" s="24"/>
      <c r="F548" s="24"/>
      <c r="G548" s="11"/>
      <c r="H548" s="12"/>
      <c r="I548" s="12"/>
      <c r="J548" s="12"/>
      <c r="K548" s="5"/>
      <c r="L548" s="5"/>
      <c r="M548" s="5"/>
      <c r="N548" s="24"/>
      <c r="O548" s="7"/>
      <c r="P548" s="13" t="str">
        <f aca="false">IF(C548="","",IF(ISNUMBER(SEARCH("JPY",C548)),100,10000))</f>
        <v/>
      </c>
      <c r="Q548" s="14" t="str">
        <f aca="false">IF(OR(C548="",H548="",J548=""),"",ROUND((J548-H548)*P548*IF(D548="Short",-1,1),1))</f>
        <v/>
      </c>
      <c r="R548" s="14" t="str">
        <f aca="false">IF(OR(C548="",H548="",I548=""),"",ROUND(ABS(H548-I548)*P548,1))</f>
        <v/>
      </c>
      <c r="S548" s="15" t="str">
        <f aca="false">IF(OR(R548="",G548="",K548=""),"",R548*K548*G548)</f>
        <v/>
      </c>
      <c r="T548" s="15" t="str">
        <f aca="false">IF(OR(Q548="",G548="",K548=""),"",Q548*K548*G548)</f>
        <v/>
      </c>
      <c r="U548" s="15" t="str">
        <f aca="false">IF(T548="","",T548+N(L548)-N(M548))</f>
        <v/>
      </c>
      <c r="V548" s="16" t="str">
        <f aca="false">IF(OR(U548="",N(S548)=0),"",U548/S548)</f>
        <v/>
      </c>
      <c r="W548" s="13" t="str">
        <f aca="false">IF(U548="","",COUNT($U$7:U548))</f>
        <v/>
      </c>
      <c r="X548" s="17" t="str">
        <f aca="false">IF(U548="","",DATE(YEAR(IF(B548="",A548,B548)),MONTH(IF(B548="",A548,B548)),1))</f>
        <v/>
      </c>
      <c r="Y548" s="15" t="str">
        <f aca="false">IF(U548="","",N($C$3)+SUM($U$7:U548))</f>
        <v/>
      </c>
      <c r="Z548" s="15" t="str">
        <f aca="false">IF(Y548="","",Y548-MAX(N($C$3),MAX($Y$7:Y548)))</f>
        <v/>
      </c>
      <c r="AA548" s="13" t="str">
        <f aca="false">IF(U548="","",IF(U548&gt;0,"Win",IF(U548&lt;0,"Loss","Scratch")))</f>
        <v/>
      </c>
      <c r="AB548" s="18" t="e">
        <f aca="false">IF(W548="",NA(),W548)</f>
        <v>#N/A</v>
      </c>
      <c r="AC548" s="19" t="e">
        <f aca="false">IF(W548="",NA(),Y548)</f>
        <v>#N/A</v>
      </c>
    </row>
    <row r="549" customFormat="false" ht="15" hidden="false" customHeight="false" outlineLevel="0" collapsed="false">
      <c r="A549" s="10"/>
      <c r="B549" s="10"/>
      <c r="C549" s="24"/>
      <c r="D549" s="24"/>
      <c r="E549" s="24"/>
      <c r="F549" s="24"/>
      <c r="G549" s="11"/>
      <c r="H549" s="12"/>
      <c r="I549" s="12"/>
      <c r="J549" s="12"/>
      <c r="K549" s="5"/>
      <c r="L549" s="5"/>
      <c r="M549" s="5"/>
      <c r="N549" s="24"/>
      <c r="O549" s="7"/>
      <c r="P549" s="13" t="str">
        <f aca="false">IF(C549="","",IF(ISNUMBER(SEARCH("JPY",C549)),100,10000))</f>
        <v/>
      </c>
      <c r="Q549" s="14" t="str">
        <f aca="false">IF(OR(C549="",H549="",J549=""),"",ROUND((J549-H549)*P549*IF(D549="Short",-1,1),1))</f>
        <v/>
      </c>
      <c r="R549" s="14" t="str">
        <f aca="false">IF(OR(C549="",H549="",I549=""),"",ROUND(ABS(H549-I549)*P549,1))</f>
        <v/>
      </c>
      <c r="S549" s="15" t="str">
        <f aca="false">IF(OR(R549="",G549="",K549=""),"",R549*K549*G549)</f>
        <v/>
      </c>
      <c r="T549" s="15" t="str">
        <f aca="false">IF(OR(Q549="",G549="",K549=""),"",Q549*K549*G549)</f>
        <v/>
      </c>
      <c r="U549" s="15" t="str">
        <f aca="false">IF(T549="","",T549+N(L549)-N(M549))</f>
        <v/>
      </c>
      <c r="V549" s="16" t="str">
        <f aca="false">IF(OR(U549="",N(S549)=0),"",U549/S549)</f>
        <v/>
      </c>
      <c r="W549" s="13" t="str">
        <f aca="false">IF(U549="","",COUNT($U$7:U549))</f>
        <v/>
      </c>
      <c r="X549" s="17" t="str">
        <f aca="false">IF(U549="","",DATE(YEAR(IF(B549="",A549,B549)),MONTH(IF(B549="",A549,B549)),1))</f>
        <v/>
      </c>
      <c r="Y549" s="15" t="str">
        <f aca="false">IF(U549="","",N($C$3)+SUM($U$7:U549))</f>
        <v/>
      </c>
      <c r="Z549" s="15" t="str">
        <f aca="false">IF(Y549="","",Y549-MAX(N($C$3),MAX($Y$7:Y549)))</f>
        <v/>
      </c>
      <c r="AA549" s="13" t="str">
        <f aca="false">IF(U549="","",IF(U549&gt;0,"Win",IF(U549&lt;0,"Loss","Scratch")))</f>
        <v/>
      </c>
      <c r="AB549" s="18" t="e">
        <f aca="false">IF(W549="",NA(),W549)</f>
        <v>#N/A</v>
      </c>
      <c r="AC549" s="19" t="e">
        <f aca="false">IF(W549="",NA(),Y549)</f>
        <v>#N/A</v>
      </c>
    </row>
    <row r="550" customFormat="false" ht="15" hidden="false" customHeight="false" outlineLevel="0" collapsed="false">
      <c r="A550" s="10"/>
      <c r="B550" s="10"/>
      <c r="C550" s="24"/>
      <c r="D550" s="24"/>
      <c r="E550" s="24"/>
      <c r="F550" s="24"/>
      <c r="G550" s="11"/>
      <c r="H550" s="12"/>
      <c r="I550" s="12"/>
      <c r="J550" s="12"/>
      <c r="K550" s="5"/>
      <c r="L550" s="5"/>
      <c r="M550" s="5"/>
      <c r="N550" s="24"/>
      <c r="O550" s="7"/>
      <c r="P550" s="13" t="str">
        <f aca="false">IF(C550="","",IF(ISNUMBER(SEARCH("JPY",C550)),100,10000))</f>
        <v/>
      </c>
      <c r="Q550" s="14" t="str">
        <f aca="false">IF(OR(C550="",H550="",J550=""),"",ROUND((J550-H550)*P550*IF(D550="Short",-1,1),1))</f>
        <v/>
      </c>
      <c r="R550" s="14" t="str">
        <f aca="false">IF(OR(C550="",H550="",I550=""),"",ROUND(ABS(H550-I550)*P550,1))</f>
        <v/>
      </c>
      <c r="S550" s="15" t="str">
        <f aca="false">IF(OR(R550="",G550="",K550=""),"",R550*K550*G550)</f>
        <v/>
      </c>
      <c r="T550" s="15" t="str">
        <f aca="false">IF(OR(Q550="",G550="",K550=""),"",Q550*K550*G550)</f>
        <v/>
      </c>
      <c r="U550" s="15" t="str">
        <f aca="false">IF(T550="","",T550+N(L550)-N(M550))</f>
        <v/>
      </c>
      <c r="V550" s="16" t="str">
        <f aca="false">IF(OR(U550="",N(S550)=0),"",U550/S550)</f>
        <v/>
      </c>
      <c r="W550" s="13" t="str">
        <f aca="false">IF(U550="","",COUNT($U$7:U550))</f>
        <v/>
      </c>
      <c r="X550" s="17" t="str">
        <f aca="false">IF(U550="","",DATE(YEAR(IF(B550="",A550,B550)),MONTH(IF(B550="",A550,B550)),1))</f>
        <v/>
      </c>
      <c r="Y550" s="15" t="str">
        <f aca="false">IF(U550="","",N($C$3)+SUM($U$7:U550))</f>
        <v/>
      </c>
      <c r="Z550" s="15" t="str">
        <f aca="false">IF(Y550="","",Y550-MAX(N($C$3),MAX($Y$7:Y550)))</f>
        <v/>
      </c>
      <c r="AA550" s="13" t="str">
        <f aca="false">IF(U550="","",IF(U550&gt;0,"Win",IF(U550&lt;0,"Loss","Scratch")))</f>
        <v/>
      </c>
      <c r="AB550" s="18" t="e">
        <f aca="false">IF(W550="",NA(),W550)</f>
        <v>#N/A</v>
      </c>
      <c r="AC550" s="19" t="e">
        <f aca="false">IF(W550="",NA(),Y550)</f>
        <v>#N/A</v>
      </c>
    </row>
    <row r="551" customFormat="false" ht="15" hidden="false" customHeight="false" outlineLevel="0" collapsed="false">
      <c r="A551" s="10"/>
      <c r="B551" s="10"/>
      <c r="C551" s="24"/>
      <c r="D551" s="24"/>
      <c r="E551" s="24"/>
      <c r="F551" s="24"/>
      <c r="G551" s="11"/>
      <c r="H551" s="12"/>
      <c r="I551" s="12"/>
      <c r="J551" s="12"/>
      <c r="K551" s="5"/>
      <c r="L551" s="5"/>
      <c r="M551" s="5"/>
      <c r="N551" s="24"/>
      <c r="O551" s="7"/>
      <c r="P551" s="13" t="str">
        <f aca="false">IF(C551="","",IF(ISNUMBER(SEARCH("JPY",C551)),100,10000))</f>
        <v/>
      </c>
      <c r="Q551" s="14" t="str">
        <f aca="false">IF(OR(C551="",H551="",J551=""),"",ROUND((J551-H551)*P551*IF(D551="Short",-1,1),1))</f>
        <v/>
      </c>
      <c r="R551" s="14" t="str">
        <f aca="false">IF(OR(C551="",H551="",I551=""),"",ROUND(ABS(H551-I551)*P551,1))</f>
        <v/>
      </c>
      <c r="S551" s="15" t="str">
        <f aca="false">IF(OR(R551="",G551="",K551=""),"",R551*K551*G551)</f>
        <v/>
      </c>
      <c r="T551" s="15" t="str">
        <f aca="false">IF(OR(Q551="",G551="",K551=""),"",Q551*K551*G551)</f>
        <v/>
      </c>
      <c r="U551" s="15" t="str">
        <f aca="false">IF(T551="","",T551+N(L551)-N(M551))</f>
        <v/>
      </c>
      <c r="V551" s="16" t="str">
        <f aca="false">IF(OR(U551="",N(S551)=0),"",U551/S551)</f>
        <v/>
      </c>
      <c r="W551" s="13" t="str">
        <f aca="false">IF(U551="","",COUNT($U$7:U551))</f>
        <v/>
      </c>
      <c r="X551" s="17" t="str">
        <f aca="false">IF(U551="","",DATE(YEAR(IF(B551="",A551,B551)),MONTH(IF(B551="",A551,B551)),1))</f>
        <v/>
      </c>
      <c r="Y551" s="15" t="str">
        <f aca="false">IF(U551="","",N($C$3)+SUM($U$7:U551))</f>
        <v/>
      </c>
      <c r="Z551" s="15" t="str">
        <f aca="false">IF(Y551="","",Y551-MAX(N($C$3),MAX($Y$7:Y551)))</f>
        <v/>
      </c>
      <c r="AA551" s="13" t="str">
        <f aca="false">IF(U551="","",IF(U551&gt;0,"Win",IF(U551&lt;0,"Loss","Scratch")))</f>
        <v/>
      </c>
      <c r="AB551" s="18" t="e">
        <f aca="false">IF(W551="",NA(),W551)</f>
        <v>#N/A</v>
      </c>
      <c r="AC551" s="19" t="e">
        <f aca="false">IF(W551="",NA(),Y551)</f>
        <v>#N/A</v>
      </c>
    </row>
    <row r="552" customFormat="false" ht="15" hidden="false" customHeight="false" outlineLevel="0" collapsed="false">
      <c r="A552" s="10"/>
      <c r="B552" s="10"/>
      <c r="C552" s="24"/>
      <c r="D552" s="24"/>
      <c r="E552" s="24"/>
      <c r="F552" s="24"/>
      <c r="G552" s="11"/>
      <c r="H552" s="12"/>
      <c r="I552" s="12"/>
      <c r="J552" s="12"/>
      <c r="K552" s="5"/>
      <c r="L552" s="5"/>
      <c r="M552" s="5"/>
      <c r="N552" s="24"/>
      <c r="O552" s="7"/>
      <c r="P552" s="13" t="str">
        <f aca="false">IF(C552="","",IF(ISNUMBER(SEARCH("JPY",C552)),100,10000))</f>
        <v/>
      </c>
      <c r="Q552" s="14" t="str">
        <f aca="false">IF(OR(C552="",H552="",J552=""),"",ROUND((J552-H552)*P552*IF(D552="Short",-1,1),1))</f>
        <v/>
      </c>
      <c r="R552" s="14" t="str">
        <f aca="false">IF(OR(C552="",H552="",I552=""),"",ROUND(ABS(H552-I552)*P552,1))</f>
        <v/>
      </c>
      <c r="S552" s="15" t="str">
        <f aca="false">IF(OR(R552="",G552="",K552=""),"",R552*K552*G552)</f>
        <v/>
      </c>
      <c r="T552" s="15" t="str">
        <f aca="false">IF(OR(Q552="",G552="",K552=""),"",Q552*K552*G552)</f>
        <v/>
      </c>
      <c r="U552" s="15" t="str">
        <f aca="false">IF(T552="","",T552+N(L552)-N(M552))</f>
        <v/>
      </c>
      <c r="V552" s="16" t="str">
        <f aca="false">IF(OR(U552="",N(S552)=0),"",U552/S552)</f>
        <v/>
      </c>
      <c r="W552" s="13" t="str">
        <f aca="false">IF(U552="","",COUNT($U$7:U552))</f>
        <v/>
      </c>
      <c r="X552" s="17" t="str">
        <f aca="false">IF(U552="","",DATE(YEAR(IF(B552="",A552,B552)),MONTH(IF(B552="",A552,B552)),1))</f>
        <v/>
      </c>
      <c r="Y552" s="15" t="str">
        <f aca="false">IF(U552="","",N($C$3)+SUM($U$7:U552))</f>
        <v/>
      </c>
      <c r="Z552" s="15" t="str">
        <f aca="false">IF(Y552="","",Y552-MAX(N($C$3),MAX($Y$7:Y552)))</f>
        <v/>
      </c>
      <c r="AA552" s="13" t="str">
        <f aca="false">IF(U552="","",IF(U552&gt;0,"Win",IF(U552&lt;0,"Loss","Scratch")))</f>
        <v/>
      </c>
      <c r="AB552" s="18" t="e">
        <f aca="false">IF(W552="",NA(),W552)</f>
        <v>#N/A</v>
      </c>
      <c r="AC552" s="19" t="e">
        <f aca="false">IF(W552="",NA(),Y552)</f>
        <v>#N/A</v>
      </c>
    </row>
    <row r="553" customFormat="false" ht="15" hidden="false" customHeight="false" outlineLevel="0" collapsed="false">
      <c r="A553" s="10"/>
      <c r="B553" s="10"/>
      <c r="C553" s="24"/>
      <c r="D553" s="24"/>
      <c r="E553" s="24"/>
      <c r="F553" s="24"/>
      <c r="G553" s="11"/>
      <c r="H553" s="12"/>
      <c r="I553" s="12"/>
      <c r="J553" s="12"/>
      <c r="K553" s="5"/>
      <c r="L553" s="5"/>
      <c r="M553" s="5"/>
      <c r="N553" s="24"/>
      <c r="O553" s="7"/>
      <c r="P553" s="13" t="str">
        <f aca="false">IF(C553="","",IF(ISNUMBER(SEARCH("JPY",C553)),100,10000))</f>
        <v/>
      </c>
      <c r="Q553" s="14" t="str">
        <f aca="false">IF(OR(C553="",H553="",J553=""),"",ROUND((J553-H553)*P553*IF(D553="Short",-1,1),1))</f>
        <v/>
      </c>
      <c r="R553" s="14" t="str">
        <f aca="false">IF(OR(C553="",H553="",I553=""),"",ROUND(ABS(H553-I553)*P553,1))</f>
        <v/>
      </c>
      <c r="S553" s="15" t="str">
        <f aca="false">IF(OR(R553="",G553="",K553=""),"",R553*K553*G553)</f>
        <v/>
      </c>
      <c r="T553" s="15" t="str">
        <f aca="false">IF(OR(Q553="",G553="",K553=""),"",Q553*K553*G553)</f>
        <v/>
      </c>
      <c r="U553" s="15" t="str">
        <f aca="false">IF(T553="","",T553+N(L553)-N(M553))</f>
        <v/>
      </c>
      <c r="V553" s="16" t="str">
        <f aca="false">IF(OR(U553="",N(S553)=0),"",U553/S553)</f>
        <v/>
      </c>
      <c r="W553" s="13" t="str">
        <f aca="false">IF(U553="","",COUNT($U$7:U553))</f>
        <v/>
      </c>
      <c r="X553" s="17" t="str">
        <f aca="false">IF(U553="","",DATE(YEAR(IF(B553="",A553,B553)),MONTH(IF(B553="",A553,B553)),1))</f>
        <v/>
      </c>
      <c r="Y553" s="15" t="str">
        <f aca="false">IF(U553="","",N($C$3)+SUM($U$7:U553))</f>
        <v/>
      </c>
      <c r="Z553" s="15" t="str">
        <f aca="false">IF(Y553="","",Y553-MAX(N($C$3),MAX($Y$7:Y553)))</f>
        <v/>
      </c>
      <c r="AA553" s="13" t="str">
        <f aca="false">IF(U553="","",IF(U553&gt;0,"Win",IF(U553&lt;0,"Loss","Scratch")))</f>
        <v/>
      </c>
      <c r="AB553" s="18" t="e">
        <f aca="false">IF(W553="",NA(),W553)</f>
        <v>#N/A</v>
      </c>
      <c r="AC553" s="19" t="e">
        <f aca="false">IF(W553="",NA(),Y553)</f>
        <v>#N/A</v>
      </c>
    </row>
    <row r="554" customFormat="false" ht="15" hidden="false" customHeight="false" outlineLevel="0" collapsed="false">
      <c r="A554" s="10"/>
      <c r="B554" s="10"/>
      <c r="C554" s="24"/>
      <c r="D554" s="24"/>
      <c r="E554" s="24"/>
      <c r="F554" s="24"/>
      <c r="G554" s="11"/>
      <c r="H554" s="12"/>
      <c r="I554" s="12"/>
      <c r="J554" s="12"/>
      <c r="K554" s="5"/>
      <c r="L554" s="5"/>
      <c r="M554" s="5"/>
      <c r="N554" s="24"/>
      <c r="O554" s="7"/>
      <c r="P554" s="13" t="str">
        <f aca="false">IF(C554="","",IF(ISNUMBER(SEARCH("JPY",C554)),100,10000))</f>
        <v/>
      </c>
      <c r="Q554" s="14" t="str">
        <f aca="false">IF(OR(C554="",H554="",J554=""),"",ROUND((J554-H554)*P554*IF(D554="Short",-1,1),1))</f>
        <v/>
      </c>
      <c r="R554" s="14" t="str">
        <f aca="false">IF(OR(C554="",H554="",I554=""),"",ROUND(ABS(H554-I554)*P554,1))</f>
        <v/>
      </c>
      <c r="S554" s="15" t="str">
        <f aca="false">IF(OR(R554="",G554="",K554=""),"",R554*K554*G554)</f>
        <v/>
      </c>
      <c r="T554" s="15" t="str">
        <f aca="false">IF(OR(Q554="",G554="",K554=""),"",Q554*K554*G554)</f>
        <v/>
      </c>
      <c r="U554" s="15" t="str">
        <f aca="false">IF(T554="","",T554+N(L554)-N(M554))</f>
        <v/>
      </c>
      <c r="V554" s="16" t="str">
        <f aca="false">IF(OR(U554="",N(S554)=0),"",U554/S554)</f>
        <v/>
      </c>
      <c r="W554" s="13" t="str">
        <f aca="false">IF(U554="","",COUNT($U$7:U554))</f>
        <v/>
      </c>
      <c r="X554" s="17" t="str">
        <f aca="false">IF(U554="","",DATE(YEAR(IF(B554="",A554,B554)),MONTH(IF(B554="",A554,B554)),1))</f>
        <v/>
      </c>
      <c r="Y554" s="15" t="str">
        <f aca="false">IF(U554="","",N($C$3)+SUM($U$7:U554))</f>
        <v/>
      </c>
      <c r="Z554" s="15" t="str">
        <f aca="false">IF(Y554="","",Y554-MAX(N($C$3),MAX($Y$7:Y554)))</f>
        <v/>
      </c>
      <c r="AA554" s="13" t="str">
        <f aca="false">IF(U554="","",IF(U554&gt;0,"Win",IF(U554&lt;0,"Loss","Scratch")))</f>
        <v/>
      </c>
      <c r="AB554" s="18" t="e">
        <f aca="false">IF(W554="",NA(),W554)</f>
        <v>#N/A</v>
      </c>
      <c r="AC554" s="19" t="e">
        <f aca="false">IF(W554="",NA(),Y554)</f>
        <v>#N/A</v>
      </c>
    </row>
    <row r="555" customFormat="false" ht="15" hidden="false" customHeight="false" outlineLevel="0" collapsed="false">
      <c r="A555" s="10"/>
      <c r="B555" s="10"/>
      <c r="C555" s="24"/>
      <c r="D555" s="24"/>
      <c r="E555" s="24"/>
      <c r="F555" s="24"/>
      <c r="G555" s="11"/>
      <c r="H555" s="12"/>
      <c r="I555" s="12"/>
      <c r="J555" s="12"/>
      <c r="K555" s="5"/>
      <c r="L555" s="5"/>
      <c r="M555" s="5"/>
      <c r="N555" s="24"/>
      <c r="O555" s="7"/>
      <c r="P555" s="13" t="str">
        <f aca="false">IF(C555="","",IF(ISNUMBER(SEARCH("JPY",C555)),100,10000))</f>
        <v/>
      </c>
      <c r="Q555" s="14" t="str">
        <f aca="false">IF(OR(C555="",H555="",J555=""),"",ROUND((J555-H555)*P555*IF(D555="Short",-1,1),1))</f>
        <v/>
      </c>
      <c r="R555" s="14" t="str">
        <f aca="false">IF(OR(C555="",H555="",I555=""),"",ROUND(ABS(H555-I555)*P555,1))</f>
        <v/>
      </c>
      <c r="S555" s="15" t="str">
        <f aca="false">IF(OR(R555="",G555="",K555=""),"",R555*K555*G555)</f>
        <v/>
      </c>
      <c r="T555" s="15" t="str">
        <f aca="false">IF(OR(Q555="",G555="",K555=""),"",Q555*K555*G555)</f>
        <v/>
      </c>
      <c r="U555" s="15" t="str">
        <f aca="false">IF(T555="","",T555+N(L555)-N(M555))</f>
        <v/>
      </c>
      <c r="V555" s="16" t="str">
        <f aca="false">IF(OR(U555="",N(S555)=0),"",U555/S555)</f>
        <v/>
      </c>
      <c r="W555" s="13" t="str">
        <f aca="false">IF(U555="","",COUNT($U$7:U555))</f>
        <v/>
      </c>
      <c r="X555" s="17" t="str">
        <f aca="false">IF(U555="","",DATE(YEAR(IF(B555="",A555,B555)),MONTH(IF(B555="",A555,B555)),1))</f>
        <v/>
      </c>
      <c r="Y555" s="15" t="str">
        <f aca="false">IF(U555="","",N($C$3)+SUM($U$7:U555))</f>
        <v/>
      </c>
      <c r="Z555" s="15" t="str">
        <f aca="false">IF(Y555="","",Y555-MAX(N($C$3),MAX($Y$7:Y555)))</f>
        <v/>
      </c>
      <c r="AA555" s="13" t="str">
        <f aca="false">IF(U555="","",IF(U555&gt;0,"Win",IF(U555&lt;0,"Loss","Scratch")))</f>
        <v/>
      </c>
      <c r="AB555" s="18" t="e">
        <f aca="false">IF(W555="",NA(),W555)</f>
        <v>#N/A</v>
      </c>
      <c r="AC555" s="19" t="e">
        <f aca="false">IF(W555="",NA(),Y555)</f>
        <v>#N/A</v>
      </c>
    </row>
    <row r="556" customFormat="false" ht="15" hidden="false" customHeight="false" outlineLevel="0" collapsed="false">
      <c r="A556" s="10"/>
      <c r="B556" s="10"/>
      <c r="C556" s="24"/>
      <c r="D556" s="24"/>
      <c r="E556" s="24"/>
      <c r="F556" s="24"/>
      <c r="G556" s="11"/>
      <c r="H556" s="12"/>
      <c r="I556" s="12"/>
      <c r="J556" s="12"/>
      <c r="K556" s="5"/>
      <c r="L556" s="5"/>
      <c r="M556" s="5"/>
      <c r="N556" s="24"/>
      <c r="O556" s="7"/>
      <c r="P556" s="13" t="str">
        <f aca="false">IF(C556="","",IF(ISNUMBER(SEARCH("JPY",C556)),100,10000))</f>
        <v/>
      </c>
      <c r="Q556" s="14" t="str">
        <f aca="false">IF(OR(C556="",H556="",J556=""),"",ROUND((J556-H556)*P556*IF(D556="Short",-1,1),1))</f>
        <v/>
      </c>
      <c r="R556" s="14" t="str">
        <f aca="false">IF(OR(C556="",H556="",I556=""),"",ROUND(ABS(H556-I556)*P556,1))</f>
        <v/>
      </c>
      <c r="S556" s="15" t="str">
        <f aca="false">IF(OR(R556="",G556="",K556=""),"",R556*K556*G556)</f>
        <v/>
      </c>
      <c r="T556" s="15" t="str">
        <f aca="false">IF(OR(Q556="",G556="",K556=""),"",Q556*K556*G556)</f>
        <v/>
      </c>
      <c r="U556" s="15" t="str">
        <f aca="false">IF(T556="","",T556+N(L556)-N(M556))</f>
        <v/>
      </c>
      <c r="V556" s="16" t="str">
        <f aca="false">IF(OR(U556="",N(S556)=0),"",U556/S556)</f>
        <v/>
      </c>
      <c r="W556" s="13" t="str">
        <f aca="false">IF(U556="","",COUNT($U$7:U556))</f>
        <v/>
      </c>
      <c r="X556" s="17" t="str">
        <f aca="false">IF(U556="","",DATE(YEAR(IF(B556="",A556,B556)),MONTH(IF(B556="",A556,B556)),1))</f>
        <v/>
      </c>
      <c r="Y556" s="15" t="str">
        <f aca="false">IF(U556="","",N($C$3)+SUM($U$7:U556))</f>
        <v/>
      </c>
      <c r="Z556" s="15" t="str">
        <f aca="false">IF(Y556="","",Y556-MAX(N($C$3),MAX($Y$7:Y556)))</f>
        <v/>
      </c>
      <c r="AA556" s="13" t="str">
        <f aca="false">IF(U556="","",IF(U556&gt;0,"Win",IF(U556&lt;0,"Loss","Scratch")))</f>
        <v/>
      </c>
      <c r="AB556" s="18" t="e">
        <f aca="false">IF(W556="",NA(),W556)</f>
        <v>#N/A</v>
      </c>
      <c r="AC556" s="19" t="e">
        <f aca="false">IF(W556="",NA(),Y556)</f>
        <v>#N/A</v>
      </c>
    </row>
    <row r="557" customFormat="false" ht="15" hidden="false" customHeight="false" outlineLevel="0" collapsed="false">
      <c r="A557" s="10"/>
      <c r="B557" s="10"/>
      <c r="C557" s="24"/>
      <c r="D557" s="24"/>
      <c r="E557" s="24"/>
      <c r="F557" s="24"/>
      <c r="G557" s="11"/>
      <c r="H557" s="12"/>
      <c r="I557" s="12"/>
      <c r="J557" s="12"/>
      <c r="K557" s="5"/>
      <c r="L557" s="5"/>
      <c r="M557" s="5"/>
      <c r="N557" s="24"/>
      <c r="O557" s="7"/>
      <c r="P557" s="13" t="str">
        <f aca="false">IF(C557="","",IF(ISNUMBER(SEARCH("JPY",C557)),100,10000))</f>
        <v/>
      </c>
      <c r="Q557" s="14" t="str">
        <f aca="false">IF(OR(C557="",H557="",J557=""),"",ROUND((J557-H557)*P557*IF(D557="Short",-1,1),1))</f>
        <v/>
      </c>
      <c r="R557" s="14" t="str">
        <f aca="false">IF(OR(C557="",H557="",I557=""),"",ROUND(ABS(H557-I557)*P557,1))</f>
        <v/>
      </c>
      <c r="S557" s="15" t="str">
        <f aca="false">IF(OR(R557="",G557="",K557=""),"",R557*K557*G557)</f>
        <v/>
      </c>
      <c r="T557" s="15" t="str">
        <f aca="false">IF(OR(Q557="",G557="",K557=""),"",Q557*K557*G557)</f>
        <v/>
      </c>
      <c r="U557" s="15" t="str">
        <f aca="false">IF(T557="","",T557+N(L557)-N(M557))</f>
        <v/>
      </c>
      <c r="V557" s="16" t="str">
        <f aca="false">IF(OR(U557="",N(S557)=0),"",U557/S557)</f>
        <v/>
      </c>
      <c r="W557" s="13" t="str">
        <f aca="false">IF(U557="","",COUNT($U$7:U557))</f>
        <v/>
      </c>
      <c r="X557" s="17" t="str">
        <f aca="false">IF(U557="","",DATE(YEAR(IF(B557="",A557,B557)),MONTH(IF(B557="",A557,B557)),1))</f>
        <v/>
      </c>
      <c r="Y557" s="15" t="str">
        <f aca="false">IF(U557="","",N($C$3)+SUM($U$7:U557))</f>
        <v/>
      </c>
      <c r="Z557" s="15" t="str">
        <f aca="false">IF(Y557="","",Y557-MAX(N($C$3),MAX($Y$7:Y557)))</f>
        <v/>
      </c>
      <c r="AA557" s="13" t="str">
        <f aca="false">IF(U557="","",IF(U557&gt;0,"Win",IF(U557&lt;0,"Loss","Scratch")))</f>
        <v/>
      </c>
      <c r="AB557" s="18" t="e">
        <f aca="false">IF(W557="",NA(),W557)</f>
        <v>#N/A</v>
      </c>
      <c r="AC557" s="19" t="e">
        <f aca="false">IF(W557="",NA(),Y557)</f>
        <v>#N/A</v>
      </c>
    </row>
    <row r="558" customFormat="false" ht="15" hidden="false" customHeight="false" outlineLevel="0" collapsed="false">
      <c r="A558" s="10"/>
      <c r="B558" s="10"/>
      <c r="C558" s="24"/>
      <c r="D558" s="24"/>
      <c r="E558" s="24"/>
      <c r="F558" s="24"/>
      <c r="G558" s="11"/>
      <c r="H558" s="12"/>
      <c r="I558" s="12"/>
      <c r="J558" s="12"/>
      <c r="K558" s="5"/>
      <c r="L558" s="5"/>
      <c r="M558" s="5"/>
      <c r="N558" s="24"/>
      <c r="O558" s="7"/>
      <c r="P558" s="13" t="str">
        <f aca="false">IF(C558="","",IF(ISNUMBER(SEARCH("JPY",C558)),100,10000))</f>
        <v/>
      </c>
      <c r="Q558" s="14" t="str">
        <f aca="false">IF(OR(C558="",H558="",J558=""),"",ROUND((J558-H558)*P558*IF(D558="Short",-1,1),1))</f>
        <v/>
      </c>
      <c r="R558" s="14" t="str">
        <f aca="false">IF(OR(C558="",H558="",I558=""),"",ROUND(ABS(H558-I558)*P558,1))</f>
        <v/>
      </c>
      <c r="S558" s="15" t="str">
        <f aca="false">IF(OR(R558="",G558="",K558=""),"",R558*K558*G558)</f>
        <v/>
      </c>
      <c r="T558" s="15" t="str">
        <f aca="false">IF(OR(Q558="",G558="",K558=""),"",Q558*K558*G558)</f>
        <v/>
      </c>
      <c r="U558" s="15" t="str">
        <f aca="false">IF(T558="","",T558+N(L558)-N(M558))</f>
        <v/>
      </c>
      <c r="V558" s="16" t="str">
        <f aca="false">IF(OR(U558="",N(S558)=0),"",U558/S558)</f>
        <v/>
      </c>
      <c r="W558" s="13" t="str">
        <f aca="false">IF(U558="","",COUNT($U$7:U558))</f>
        <v/>
      </c>
      <c r="X558" s="17" t="str">
        <f aca="false">IF(U558="","",DATE(YEAR(IF(B558="",A558,B558)),MONTH(IF(B558="",A558,B558)),1))</f>
        <v/>
      </c>
      <c r="Y558" s="15" t="str">
        <f aca="false">IF(U558="","",N($C$3)+SUM($U$7:U558))</f>
        <v/>
      </c>
      <c r="Z558" s="15" t="str">
        <f aca="false">IF(Y558="","",Y558-MAX(N($C$3),MAX($Y$7:Y558)))</f>
        <v/>
      </c>
      <c r="AA558" s="13" t="str">
        <f aca="false">IF(U558="","",IF(U558&gt;0,"Win",IF(U558&lt;0,"Loss","Scratch")))</f>
        <v/>
      </c>
      <c r="AB558" s="18" t="e">
        <f aca="false">IF(W558="",NA(),W558)</f>
        <v>#N/A</v>
      </c>
      <c r="AC558" s="19" t="e">
        <f aca="false">IF(W558="",NA(),Y558)</f>
        <v>#N/A</v>
      </c>
    </row>
    <row r="559" customFormat="false" ht="15" hidden="false" customHeight="false" outlineLevel="0" collapsed="false">
      <c r="A559" s="10"/>
      <c r="B559" s="10"/>
      <c r="C559" s="24"/>
      <c r="D559" s="24"/>
      <c r="E559" s="24"/>
      <c r="F559" s="24"/>
      <c r="G559" s="11"/>
      <c r="H559" s="12"/>
      <c r="I559" s="12"/>
      <c r="J559" s="12"/>
      <c r="K559" s="5"/>
      <c r="L559" s="5"/>
      <c r="M559" s="5"/>
      <c r="N559" s="24"/>
      <c r="O559" s="7"/>
      <c r="P559" s="13" t="str">
        <f aca="false">IF(C559="","",IF(ISNUMBER(SEARCH("JPY",C559)),100,10000))</f>
        <v/>
      </c>
      <c r="Q559" s="14" t="str">
        <f aca="false">IF(OR(C559="",H559="",J559=""),"",ROUND((J559-H559)*P559*IF(D559="Short",-1,1),1))</f>
        <v/>
      </c>
      <c r="R559" s="14" t="str">
        <f aca="false">IF(OR(C559="",H559="",I559=""),"",ROUND(ABS(H559-I559)*P559,1))</f>
        <v/>
      </c>
      <c r="S559" s="15" t="str">
        <f aca="false">IF(OR(R559="",G559="",K559=""),"",R559*K559*G559)</f>
        <v/>
      </c>
      <c r="T559" s="15" t="str">
        <f aca="false">IF(OR(Q559="",G559="",K559=""),"",Q559*K559*G559)</f>
        <v/>
      </c>
      <c r="U559" s="15" t="str">
        <f aca="false">IF(T559="","",T559+N(L559)-N(M559))</f>
        <v/>
      </c>
      <c r="V559" s="16" t="str">
        <f aca="false">IF(OR(U559="",N(S559)=0),"",U559/S559)</f>
        <v/>
      </c>
      <c r="W559" s="13" t="str">
        <f aca="false">IF(U559="","",COUNT($U$7:U559))</f>
        <v/>
      </c>
      <c r="X559" s="17" t="str">
        <f aca="false">IF(U559="","",DATE(YEAR(IF(B559="",A559,B559)),MONTH(IF(B559="",A559,B559)),1))</f>
        <v/>
      </c>
      <c r="Y559" s="15" t="str">
        <f aca="false">IF(U559="","",N($C$3)+SUM($U$7:U559))</f>
        <v/>
      </c>
      <c r="Z559" s="15" t="str">
        <f aca="false">IF(Y559="","",Y559-MAX(N($C$3),MAX($Y$7:Y559)))</f>
        <v/>
      </c>
      <c r="AA559" s="13" t="str">
        <f aca="false">IF(U559="","",IF(U559&gt;0,"Win",IF(U559&lt;0,"Loss","Scratch")))</f>
        <v/>
      </c>
      <c r="AB559" s="18" t="e">
        <f aca="false">IF(W559="",NA(),W559)</f>
        <v>#N/A</v>
      </c>
      <c r="AC559" s="19" t="e">
        <f aca="false">IF(W559="",NA(),Y559)</f>
        <v>#N/A</v>
      </c>
    </row>
    <row r="560" customFormat="false" ht="15" hidden="false" customHeight="false" outlineLevel="0" collapsed="false">
      <c r="A560" s="10"/>
      <c r="B560" s="10"/>
      <c r="C560" s="24"/>
      <c r="D560" s="24"/>
      <c r="E560" s="24"/>
      <c r="F560" s="24"/>
      <c r="G560" s="11"/>
      <c r="H560" s="12"/>
      <c r="I560" s="12"/>
      <c r="J560" s="12"/>
      <c r="K560" s="5"/>
      <c r="L560" s="5"/>
      <c r="M560" s="5"/>
      <c r="N560" s="24"/>
      <c r="O560" s="7"/>
      <c r="P560" s="13" t="str">
        <f aca="false">IF(C560="","",IF(ISNUMBER(SEARCH("JPY",C560)),100,10000))</f>
        <v/>
      </c>
      <c r="Q560" s="14" t="str">
        <f aca="false">IF(OR(C560="",H560="",J560=""),"",ROUND((J560-H560)*P560*IF(D560="Short",-1,1),1))</f>
        <v/>
      </c>
      <c r="R560" s="14" t="str">
        <f aca="false">IF(OR(C560="",H560="",I560=""),"",ROUND(ABS(H560-I560)*P560,1))</f>
        <v/>
      </c>
      <c r="S560" s="15" t="str">
        <f aca="false">IF(OR(R560="",G560="",K560=""),"",R560*K560*G560)</f>
        <v/>
      </c>
      <c r="T560" s="15" t="str">
        <f aca="false">IF(OR(Q560="",G560="",K560=""),"",Q560*K560*G560)</f>
        <v/>
      </c>
      <c r="U560" s="15" t="str">
        <f aca="false">IF(T560="","",T560+N(L560)-N(M560))</f>
        <v/>
      </c>
      <c r="V560" s="16" t="str">
        <f aca="false">IF(OR(U560="",N(S560)=0),"",U560/S560)</f>
        <v/>
      </c>
      <c r="W560" s="13" t="str">
        <f aca="false">IF(U560="","",COUNT($U$7:U560))</f>
        <v/>
      </c>
      <c r="X560" s="17" t="str">
        <f aca="false">IF(U560="","",DATE(YEAR(IF(B560="",A560,B560)),MONTH(IF(B560="",A560,B560)),1))</f>
        <v/>
      </c>
      <c r="Y560" s="15" t="str">
        <f aca="false">IF(U560="","",N($C$3)+SUM($U$7:U560))</f>
        <v/>
      </c>
      <c r="Z560" s="15" t="str">
        <f aca="false">IF(Y560="","",Y560-MAX(N($C$3),MAX($Y$7:Y560)))</f>
        <v/>
      </c>
      <c r="AA560" s="13" t="str">
        <f aca="false">IF(U560="","",IF(U560&gt;0,"Win",IF(U560&lt;0,"Loss","Scratch")))</f>
        <v/>
      </c>
      <c r="AB560" s="18" t="e">
        <f aca="false">IF(W560="",NA(),W560)</f>
        <v>#N/A</v>
      </c>
      <c r="AC560" s="19" t="e">
        <f aca="false">IF(W560="",NA(),Y560)</f>
        <v>#N/A</v>
      </c>
    </row>
    <row r="561" customFormat="false" ht="15" hidden="false" customHeight="false" outlineLevel="0" collapsed="false">
      <c r="A561" s="10"/>
      <c r="B561" s="10"/>
      <c r="C561" s="24"/>
      <c r="D561" s="24"/>
      <c r="E561" s="24"/>
      <c r="F561" s="24"/>
      <c r="G561" s="11"/>
      <c r="H561" s="12"/>
      <c r="I561" s="12"/>
      <c r="J561" s="12"/>
      <c r="K561" s="5"/>
      <c r="L561" s="5"/>
      <c r="M561" s="5"/>
      <c r="N561" s="24"/>
      <c r="O561" s="7"/>
      <c r="P561" s="13" t="str">
        <f aca="false">IF(C561="","",IF(ISNUMBER(SEARCH("JPY",C561)),100,10000))</f>
        <v/>
      </c>
      <c r="Q561" s="14" t="str">
        <f aca="false">IF(OR(C561="",H561="",J561=""),"",ROUND((J561-H561)*P561*IF(D561="Short",-1,1),1))</f>
        <v/>
      </c>
      <c r="R561" s="14" t="str">
        <f aca="false">IF(OR(C561="",H561="",I561=""),"",ROUND(ABS(H561-I561)*P561,1))</f>
        <v/>
      </c>
      <c r="S561" s="15" t="str">
        <f aca="false">IF(OR(R561="",G561="",K561=""),"",R561*K561*G561)</f>
        <v/>
      </c>
      <c r="T561" s="15" t="str">
        <f aca="false">IF(OR(Q561="",G561="",K561=""),"",Q561*K561*G561)</f>
        <v/>
      </c>
      <c r="U561" s="15" t="str">
        <f aca="false">IF(T561="","",T561+N(L561)-N(M561))</f>
        <v/>
      </c>
      <c r="V561" s="16" t="str">
        <f aca="false">IF(OR(U561="",N(S561)=0),"",U561/S561)</f>
        <v/>
      </c>
      <c r="W561" s="13" t="str">
        <f aca="false">IF(U561="","",COUNT($U$7:U561))</f>
        <v/>
      </c>
      <c r="X561" s="17" t="str">
        <f aca="false">IF(U561="","",DATE(YEAR(IF(B561="",A561,B561)),MONTH(IF(B561="",A561,B561)),1))</f>
        <v/>
      </c>
      <c r="Y561" s="15" t="str">
        <f aca="false">IF(U561="","",N($C$3)+SUM($U$7:U561))</f>
        <v/>
      </c>
      <c r="Z561" s="15" t="str">
        <f aca="false">IF(Y561="","",Y561-MAX(N($C$3),MAX($Y$7:Y561)))</f>
        <v/>
      </c>
      <c r="AA561" s="13" t="str">
        <f aca="false">IF(U561="","",IF(U561&gt;0,"Win",IF(U561&lt;0,"Loss","Scratch")))</f>
        <v/>
      </c>
      <c r="AB561" s="18" t="e">
        <f aca="false">IF(W561="",NA(),W561)</f>
        <v>#N/A</v>
      </c>
      <c r="AC561" s="19" t="e">
        <f aca="false">IF(W561="",NA(),Y561)</f>
        <v>#N/A</v>
      </c>
    </row>
    <row r="562" customFormat="false" ht="15" hidden="false" customHeight="false" outlineLevel="0" collapsed="false">
      <c r="A562" s="10"/>
      <c r="B562" s="10"/>
      <c r="C562" s="24"/>
      <c r="D562" s="24"/>
      <c r="E562" s="24"/>
      <c r="F562" s="24"/>
      <c r="G562" s="11"/>
      <c r="H562" s="12"/>
      <c r="I562" s="12"/>
      <c r="J562" s="12"/>
      <c r="K562" s="5"/>
      <c r="L562" s="5"/>
      <c r="M562" s="5"/>
      <c r="N562" s="24"/>
      <c r="O562" s="7"/>
      <c r="P562" s="13" t="str">
        <f aca="false">IF(C562="","",IF(ISNUMBER(SEARCH("JPY",C562)),100,10000))</f>
        <v/>
      </c>
      <c r="Q562" s="14" t="str">
        <f aca="false">IF(OR(C562="",H562="",J562=""),"",ROUND((J562-H562)*P562*IF(D562="Short",-1,1),1))</f>
        <v/>
      </c>
      <c r="R562" s="14" t="str">
        <f aca="false">IF(OR(C562="",H562="",I562=""),"",ROUND(ABS(H562-I562)*P562,1))</f>
        <v/>
      </c>
      <c r="S562" s="15" t="str">
        <f aca="false">IF(OR(R562="",G562="",K562=""),"",R562*K562*G562)</f>
        <v/>
      </c>
      <c r="T562" s="15" t="str">
        <f aca="false">IF(OR(Q562="",G562="",K562=""),"",Q562*K562*G562)</f>
        <v/>
      </c>
      <c r="U562" s="15" t="str">
        <f aca="false">IF(T562="","",T562+N(L562)-N(M562))</f>
        <v/>
      </c>
      <c r="V562" s="16" t="str">
        <f aca="false">IF(OR(U562="",N(S562)=0),"",U562/S562)</f>
        <v/>
      </c>
      <c r="W562" s="13" t="str">
        <f aca="false">IF(U562="","",COUNT($U$7:U562))</f>
        <v/>
      </c>
      <c r="X562" s="17" t="str">
        <f aca="false">IF(U562="","",DATE(YEAR(IF(B562="",A562,B562)),MONTH(IF(B562="",A562,B562)),1))</f>
        <v/>
      </c>
      <c r="Y562" s="15" t="str">
        <f aca="false">IF(U562="","",N($C$3)+SUM($U$7:U562))</f>
        <v/>
      </c>
      <c r="Z562" s="15" t="str">
        <f aca="false">IF(Y562="","",Y562-MAX(N($C$3),MAX($Y$7:Y562)))</f>
        <v/>
      </c>
      <c r="AA562" s="13" t="str">
        <f aca="false">IF(U562="","",IF(U562&gt;0,"Win",IF(U562&lt;0,"Loss","Scratch")))</f>
        <v/>
      </c>
      <c r="AB562" s="18" t="e">
        <f aca="false">IF(W562="",NA(),W562)</f>
        <v>#N/A</v>
      </c>
      <c r="AC562" s="19" t="e">
        <f aca="false">IF(W562="",NA(),Y562)</f>
        <v>#N/A</v>
      </c>
    </row>
    <row r="563" customFormat="false" ht="15" hidden="false" customHeight="false" outlineLevel="0" collapsed="false">
      <c r="A563" s="10"/>
      <c r="B563" s="10"/>
      <c r="C563" s="24"/>
      <c r="D563" s="24"/>
      <c r="E563" s="24"/>
      <c r="F563" s="24"/>
      <c r="G563" s="11"/>
      <c r="H563" s="12"/>
      <c r="I563" s="12"/>
      <c r="J563" s="12"/>
      <c r="K563" s="5"/>
      <c r="L563" s="5"/>
      <c r="M563" s="5"/>
      <c r="N563" s="24"/>
      <c r="O563" s="7"/>
      <c r="P563" s="13" t="str">
        <f aca="false">IF(C563="","",IF(ISNUMBER(SEARCH("JPY",C563)),100,10000))</f>
        <v/>
      </c>
      <c r="Q563" s="14" t="str">
        <f aca="false">IF(OR(C563="",H563="",J563=""),"",ROUND((J563-H563)*P563*IF(D563="Short",-1,1),1))</f>
        <v/>
      </c>
      <c r="R563" s="14" t="str">
        <f aca="false">IF(OR(C563="",H563="",I563=""),"",ROUND(ABS(H563-I563)*P563,1))</f>
        <v/>
      </c>
      <c r="S563" s="15" t="str">
        <f aca="false">IF(OR(R563="",G563="",K563=""),"",R563*K563*G563)</f>
        <v/>
      </c>
      <c r="T563" s="15" t="str">
        <f aca="false">IF(OR(Q563="",G563="",K563=""),"",Q563*K563*G563)</f>
        <v/>
      </c>
      <c r="U563" s="15" t="str">
        <f aca="false">IF(T563="","",T563+N(L563)-N(M563))</f>
        <v/>
      </c>
      <c r="V563" s="16" t="str">
        <f aca="false">IF(OR(U563="",N(S563)=0),"",U563/S563)</f>
        <v/>
      </c>
      <c r="W563" s="13" t="str">
        <f aca="false">IF(U563="","",COUNT($U$7:U563))</f>
        <v/>
      </c>
      <c r="X563" s="17" t="str">
        <f aca="false">IF(U563="","",DATE(YEAR(IF(B563="",A563,B563)),MONTH(IF(B563="",A563,B563)),1))</f>
        <v/>
      </c>
      <c r="Y563" s="15" t="str">
        <f aca="false">IF(U563="","",N($C$3)+SUM($U$7:U563))</f>
        <v/>
      </c>
      <c r="Z563" s="15" t="str">
        <f aca="false">IF(Y563="","",Y563-MAX(N($C$3),MAX($Y$7:Y563)))</f>
        <v/>
      </c>
      <c r="AA563" s="13" t="str">
        <f aca="false">IF(U563="","",IF(U563&gt;0,"Win",IF(U563&lt;0,"Loss","Scratch")))</f>
        <v/>
      </c>
      <c r="AB563" s="18" t="e">
        <f aca="false">IF(W563="",NA(),W563)</f>
        <v>#N/A</v>
      </c>
      <c r="AC563" s="19" t="e">
        <f aca="false">IF(W563="",NA(),Y563)</f>
        <v>#N/A</v>
      </c>
    </row>
    <row r="564" customFormat="false" ht="15" hidden="false" customHeight="false" outlineLevel="0" collapsed="false">
      <c r="A564" s="10"/>
      <c r="B564" s="10"/>
      <c r="C564" s="24"/>
      <c r="D564" s="24"/>
      <c r="E564" s="24"/>
      <c r="F564" s="24"/>
      <c r="G564" s="11"/>
      <c r="H564" s="12"/>
      <c r="I564" s="12"/>
      <c r="J564" s="12"/>
      <c r="K564" s="5"/>
      <c r="L564" s="5"/>
      <c r="M564" s="5"/>
      <c r="N564" s="24"/>
      <c r="O564" s="7"/>
      <c r="P564" s="13" t="str">
        <f aca="false">IF(C564="","",IF(ISNUMBER(SEARCH("JPY",C564)),100,10000))</f>
        <v/>
      </c>
      <c r="Q564" s="14" t="str">
        <f aca="false">IF(OR(C564="",H564="",J564=""),"",ROUND((J564-H564)*P564*IF(D564="Short",-1,1),1))</f>
        <v/>
      </c>
      <c r="R564" s="14" t="str">
        <f aca="false">IF(OR(C564="",H564="",I564=""),"",ROUND(ABS(H564-I564)*P564,1))</f>
        <v/>
      </c>
      <c r="S564" s="15" t="str">
        <f aca="false">IF(OR(R564="",G564="",K564=""),"",R564*K564*G564)</f>
        <v/>
      </c>
      <c r="T564" s="15" t="str">
        <f aca="false">IF(OR(Q564="",G564="",K564=""),"",Q564*K564*G564)</f>
        <v/>
      </c>
      <c r="U564" s="15" t="str">
        <f aca="false">IF(T564="","",T564+N(L564)-N(M564))</f>
        <v/>
      </c>
      <c r="V564" s="16" t="str">
        <f aca="false">IF(OR(U564="",N(S564)=0),"",U564/S564)</f>
        <v/>
      </c>
      <c r="W564" s="13" t="str">
        <f aca="false">IF(U564="","",COUNT($U$7:U564))</f>
        <v/>
      </c>
      <c r="X564" s="17" t="str">
        <f aca="false">IF(U564="","",DATE(YEAR(IF(B564="",A564,B564)),MONTH(IF(B564="",A564,B564)),1))</f>
        <v/>
      </c>
      <c r="Y564" s="15" t="str">
        <f aca="false">IF(U564="","",N($C$3)+SUM($U$7:U564))</f>
        <v/>
      </c>
      <c r="Z564" s="15" t="str">
        <f aca="false">IF(Y564="","",Y564-MAX(N($C$3),MAX($Y$7:Y564)))</f>
        <v/>
      </c>
      <c r="AA564" s="13" t="str">
        <f aca="false">IF(U564="","",IF(U564&gt;0,"Win",IF(U564&lt;0,"Loss","Scratch")))</f>
        <v/>
      </c>
      <c r="AB564" s="18" t="e">
        <f aca="false">IF(W564="",NA(),W564)</f>
        <v>#N/A</v>
      </c>
      <c r="AC564" s="19" t="e">
        <f aca="false">IF(W564="",NA(),Y564)</f>
        <v>#N/A</v>
      </c>
    </row>
    <row r="565" customFormat="false" ht="15" hidden="false" customHeight="false" outlineLevel="0" collapsed="false">
      <c r="A565" s="10"/>
      <c r="B565" s="10"/>
      <c r="C565" s="24"/>
      <c r="D565" s="24"/>
      <c r="E565" s="24"/>
      <c r="F565" s="24"/>
      <c r="G565" s="11"/>
      <c r="H565" s="12"/>
      <c r="I565" s="12"/>
      <c r="J565" s="12"/>
      <c r="K565" s="5"/>
      <c r="L565" s="5"/>
      <c r="M565" s="5"/>
      <c r="N565" s="24"/>
      <c r="O565" s="7"/>
      <c r="P565" s="13" t="str">
        <f aca="false">IF(C565="","",IF(ISNUMBER(SEARCH("JPY",C565)),100,10000))</f>
        <v/>
      </c>
      <c r="Q565" s="14" t="str">
        <f aca="false">IF(OR(C565="",H565="",J565=""),"",ROUND((J565-H565)*P565*IF(D565="Short",-1,1),1))</f>
        <v/>
      </c>
      <c r="R565" s="14" t="str">
        <f aca="false">IF(OR(C565="",H565="",I565=""),"",ROUND(ABS(H565-I565)*P565,1))</f>
        <v/>
      </c>
      <c r="S565" s="15" t="str">
        <f aca="false">IF(OR(R565="",G565="",K565=""),"",R565*K565*G565)</f>
        <v/>
      </c>
      <c r="T565" s="15" t="str">
        <f aca="false">IF(OR(Q565="",G565="",K565=""),"",Q565*K565*G565)</f>
        <v/>
      </c>
      <c r="U565" s="15" t="str">
        <f aca="false">IF(T565="","",T565+N(L565)-N(M565))</f>
        <v/>
      </c>
      <c r="V565" s="16" t="str">
        <f aca="false">IF(OR(U565="",N(S565)=0),"",U565/S565)</f>
        <v/>
      </c>
      <c r="W565" s="13" t="str">
        <f aca="false">IF(U565="","",COUNT($U$7:U565))</f>
        <v/>
      </c>
      <c r="X565" s="17" t="str">
        <f aca="false">IF(U565="","",DATE(YEAR(IF(B565="",A565,B565)),MONTH(IF(B565="",A565,B565)),1))</f>
        <v/>
      </c>
      <c r="Y565" s="15" t="str">
        <f aca="false">IF(U565="","",N($C$3)+SUM($U$7:U565))</f>
        <v/>
      </c>
      <c r="Z565" s="15" t="str">
        <f aca="false">IF(Y565="","",Y565-MAX(N($C$3),MAX($Y$7:Y565)))</f>
        <v/>
      </c>
      <c r="AA565" s="13" t="str">
        <f aca="false">IF(U565="","",IF(U565&gt;0,"Win",IF(U565&lt;0,"Loss","Scratch")))</f>
        <v/>
      </c>
      <c r="AB565" s="18" t="e">
        <f aca="false">IF(W565="",NA(),W565)</f>
        <v>#N/A</v>
      </c>
      <c r="AC565" s="19" t="e">
        <f aca="false">IF(W565="",NA(),Y565)</f>
        <v>#N/A</v>
      </c>
    </row>
    <row r="566" customFormat="false" ht="15" hidden="false" customHeight="false" outlineLevel="0" collapsed="false">
      <c r="A566" s="10"/>
      <c r="B566" s="10"/>
      <c r="C566" s="24"/>
      <c r="D566" s="24"/>
      <c r="E566" s="24"/>
      <c r="F566" s="24"/>
      <c r="G566" s="11"/>
      <c r="H566" s="12"/>
      <c r="I566" s="12"/>
      <c r="J566" s="12"/>
      <c r="K566" s="5"/>
      <c r="L566" s="5"/>
      <c r="M566" s="5"/>
      <c r="N566" s="24"/>
      <c r="O566" s="7"/>
      <c r="P566" s="13" t="str">
        <f aca="false">IF(C566="","",IF(ISNUMBER(SEARCH("JPY",C566)),100,10000))</f>
        <v/>
      </c>
      <c r="Q566" s="14" t="str">
        <f aca="false">IF(OR(C566="",H566="",J566=""),"",ROUND((J566-H566)*P566*IF(D566="Short",-1,1),1))</f>
        <v/>
      </c>
      <c r="R566" s="14" t="str">
        <f aca="false">IF(OR(C566="",H566="",I566=""),"",ROUND(ABS(H566-I566)*P566,1))</f>
        <v/>
      </c>
      <c r="S566" s="15" t="str">
        <f aca="false">IF(OR(R566="",G566="",K566=""),"",R566*K566*G566)</f>
        <v/>
      </c>
      <c r="T566" s="15" t="str">
        <f aca="false">IF(OR(Q566="",G566="",K566=""),"",Q566*K566*G566)</f>
        <v/>
      </c>
      <c r="U566" s="15" t="str">
        <f aca="false">IF(T566="","",T566+N(L566)-N(M566))</f>
        <v/>
      </c>
      <c r="V566" s="16" t="str">
        <f aca="false">IF(OR(U566="",N(S566)=0),"",U566/S566)</f>
        <v/>
      </c>
      <c r="W566" s="13" t="str">
        <f aca="false">IF(U566="","",COUNT($U$7:U566))</f>
        <v/>
      </c>
      <c r="X566" s="17" t="str">
        <f aca="false">IF(U566="","",DATE(YEAR(IF(B566="",A566,B566)),MONTH(IF(B566="",A566,B566)),1))</f>
        <v/>
      </c>
      <c r="Y566" s="15" t="str">
        <f aca="false">IF(U566="","",N($C$3)+SUM($U$7:U566))</f>
        <v/>
      </c>
      <c r="Z566" s="15" t="str">
        <f aca="false">IF(Y566="","",Y566-MAX(N($C$3),MAX($Y$7:Y566)))</f>
        <v/>
      </c>
      <c r="AA566" s="13" t="str">
        <f aca="false">IF(U566="","",IF(U566&gt;0,"Win",IF(U566&lt;0,"Loss","Scratch")))</f>
        <v/>
      </c>
      <c r="AB566" s="18" t="e">
        <f aca="false">IF(W566="",NA(),W566)</f>
        <v>#N/A</v>
      </c>
      <c r="AC566" s="19" t="e">
        <f aca="false">IF(W566="",NA(),Y566)</f>
        <v>#N/A</v>
      </c>
    </row>
    <row r="567" customFormat="false" ht="15" hidden="false" customHeight="false" outlineLevel="0" collapsed="false">
      <c r="A567" s="10"/>
      <c r="B567" s="10"/>
      <c r="C567" s="24"/>
      <c r="D567" s="24"/>
      <c r="E567" s="24"/>
      <c r="F567" s="24"/>
      <c r="G567" s="11"/>
      <c r="H567" s="12"/>
      <c r="I567" s="12"/>
      <c r="J567" s="12"/>
      <c r="K567" s="5"/>
      <c r="L567" s="5"/>
      <c r="M567" s="5"/>
      <c r="N567" s="24"/>
      <c r="O567" s="7"/>
      <c r="P567" s="13" t="str">
        <f aca="false">IF(C567="","",IF(ISNUMBER(SEARCH("JPY",C567)),100,10000))</f>
        <v/>
      </c>
      <c r="Q567" s="14" t="str">
        <f aca="false">IF(OR(C567="",H567="",J567=""),"",ROUND((J567-H567)*P567*IF(D567="Short",-1,1),1))</f>
        <v/>
      </c>
      <c r="R567" s="14" t="str">
        <f aca="false">IF(OR(C567="",H567="",I567=""),"",ROUND(ABS(H567-I567)*P567,1))</f>
        <v/>
      </c>
      <c r="S567" s="15" t="str">
        <f aca="false">IF(OR(R567="",G567="",K567=""),"",R567*K567*G567)</f>
        <v/>
      </c>
      <c r="T567" s="15" t="str">
        <f aca="false">IF(OR(Q567="",G567="",K567=""),"",Q567*K567*G567)</f>
        <v/>
      </c>
      <c r="U567" s="15" t="str">
        <f aca="false">IF(T567="","",T567+N(L567)-N(M567))</f>
        <v/>
      </c>
      <c r="V567" s="16" t="str">
        <f aca="false">IF(OR(U567="",N(S567)=0),"",U567/S567)</f>
        <v/>
      </c>
      <c r="W567" s="13" t="str">
        <f aca="false">IF(U567="","",COUNT($U$7:U567))</f>
        <v/>
      </c>
      <c r="X567" s="17" t="str">
        <f aca="false">IF(U567="","",DATE(YEAR(IF(B567="",A567,B567)),MONTH(IF(B567="",A567,B567)),1))</f>
        <v/>
      </c>
      <c r="Y567" s="15" t="str">
        <f aca="false">IF(U567="","",N($C$3)+SUM($U$7:U567))</f>
        <v/>
      </c>
      <c r="Z567" s="15" t="str">
        <f aca="false">IF(Y567="","",Y567-MAX(N($C$3),MAX($Y$7:Y567)))</f>
        <v/>
      </c>
      <c r="AA567" s="13" t="str">
        <f aca="false">IF(U567="","",IF(U567&gt;0,"Win",IF(U567&lt;0,"Loss","Scratch")))</f>
        <v/>
      </c>
      <c r="AB567" s="18" t="e">
        <f aca="false">IF(W567="",NA(),W567)</f>
        <v>#N/A</v>
      </c>
      <c r="AC567" s="19" t="e">
        <f aca="false">IF(W567="",NA(),Y567)</f>
        <v>#N/A</v>
      </c>
    </row>
    <row r="568" customFormat="false" ht="15" hidden="false" customHeight="false" outlineLevel="0" collapsed="false">
      <c r="A568" s="10"/>
      <c r="B568" s="10"/>
      <c r="C568" s="24"/>
      <c r="D568" s="24"/>
      <c r="E568" s="24"/>
      <c r="F568" s="24"/>
      <c r="G568" s="11"/>
      <c r="H568" s="12"/>
      <c r="I568" s="12"/>
      <c r="J568" s="12"/>
      <c r="K568" s="5"/>
      <c r="L568" s="5"/>
      <c r="M568" s="5"/>
      <c r="N568" s="24"/>
      <c r="O568" s="7"/>
      <c r="P568" s="13" t="str">
        <f aca="false">IF(C568="","",IF(ISNUMBER(SEARCH("JPY",C568)),100,10000))</f>
        <v/>
      </c>
      <c r="Q568" s="14" t="str">
        <f aca="false">IF(OR(C568="",H568="",J568=""),"",ROUND((J568-H568)*P568*IF(D568="Short",-1,1),1))</f>
        <v/>
      </c>
      <c r="R568" s="14" t="str">
        <f aca="false">IF(OR(C568="",H568="",I568=""),"",ROUND(ABS(H568-I568)*P568,1))</f>
        <v/>
      </c>
      <c r="S568" s="15" t="str">
        <f aca="false">IF(OR(R568="",G568="",K568=""),"",R568*K568*G568)</f>
        <v/>
      </c>
      <c r="T568" s="15" t="str">
        <f aca="false">IF(OR(Q568="",G568="",K568=""),"",Q568*K568*G568)</f>
        <v/>
      </c>
      <c r="U568" s="15" t="str">
        <f aca="false">IF(T568="","",T568+N(L568)-N(M568))</f>
        <v/>
      </c>
      <c r="V568" s="16" t="str">
        <f aca="false">IF(OR(U568="",N(S568)=0),"",U568/S568)</f>
        <v/>
      </c>
      <c r="W568" s="13" t="str">
        <f aca="false">IF(U568="","",COUNT($U$7:U568))</f>
        <v/>
      </c>
      <c r="X568" s="17" t="str">
        <f aca="false">IF(U568="","",DATE(YEAR(IF(B568="",A568,B568)),MONTH(IF(B568="",A568,B568)),1))</f>
        <v/>
      </c>
      <c r="Y568" s="15" t="str">
        <f aca="false">IF(U568="","",N($C$3)+SUM($U$7:U568))</f>
        <v/>
      </c>
      <c r="Z568" s="15" t="str">
        <f aca="false">IF(Y568="","",Y568-MAX(N($C$3),MAX($Y$7:Y568)))</f>
        <v/>
      </c>
      <c r="AA568" s="13" t="str">
        <f aca="false">IF(U568="","",IF(U568&gt;0,"Win",IF(U568&lt;0,"Loss","Scratch")))</f>
        <v/>
      </c>
      <c r="AB568" s="18" t="e">
        <f aca="false">IF(W568="",NA(),W568)</f>
        <v>#N/A</v>
      </c>
      <c r="AC568" s="19" t="e">
        <f aca="false">IF(W568="",NA(),Y568)</f>
        <v>#N/A</v>
      </c>
    </row>
    <row r="569" customFormat="false" ht="15" hidden="false" customHeight="false" outlineLevel="0" collapsed="false">
      <c r="A569" s="10"/>
      <c r="B569" s="10"/>
      <c r="C569" s="24"/>
      <c r="D569" s="24"/>
      <c r="E569" s="24"/>
      <c r="F569" s="24"/>
      <c r="G569" s="11"/>
      <c r="H569" s="12"/>
      <c r="I569" s="12"/>
      <c r="J569" s="12"/>
      <c r="K569" s="5"/>
      <c r="L569" s="5"/>
      <c r="M569" s="5"/>
      <c r="N569" s="24"/>
      <c r="O569" s="7"/>
      <c r="P569" s="13" t="str">
        <f aca="false">IF(C569="","",IF(ISNUMBER(SEARCH("JPY",C569)),100,10000))</f>
        <v/>
      </c>
      <c r="Q569" s="14" t="str">
        <f aca="false">IF(OR(C569="",H569="",J569=""),"",ROUND((J569-H569)*P569*IF(D569="Short",-1,1),1))</f>
        <v/>
      </c>
      <c r="R569" s="14" t="str">
        <f aca="false">IF(OR(C569="",H569="",I569=""),"",ROUND(ABS(H569-I569)*P569,1))</f>
        <v/>
      </c>
      <c r="S569" s="15" t="str">
        <f aca="false">IF(OR(R569="",G569="",K569=""),"",R569*K569*G569)</f>
        <v/>
      </c>
      <c r="T569" s="15" t="str">
        <f aca="false">IF(OR(Q569="",G569="",K569=""),"",Q569*K569*G569)</f>
        <v/>
      </c>
      <c r="U569" s="15" t="str">
        <f aca="false">IF(T569="","",T569+N(L569)-N(M569))</f>
        <v/>
      </c>
      <c r="V569" s="16" t="str">
        <f aca="false">IF(OR(U569="",N(S569)=0),"",U569/S569)</f>
        <v/>
      </c>
      <c r="W569" s="13" t="str">
        <f aca="false">IF(U569="","",COUNT($U$7:U569))</f>
        <v/>
      </c>
      <c r="X569" s="17" t="str">
        <f aca="false">IF(U569="","",DATE(YEAR(IF(B569="",A569,B569)),MONTH(IF(B569="",A569,B569)),1))</f>
        <v/>
      </c>
      <c r="Y569" s="15" t="str">
        <f aca="false">IF(U569="","",N($C$3)+SUM($U$7:U569))</f>
        <v/>
      </c>
      <c r="Z569" s="15" t="str">
        <f aca="false">IF(Y569="","",Y569-MAX(N($C$3),MAX($Y$7:Y569)))</f>
        <v/>
      </c>
      <c r="AA569" s="13" t="str">
        <f aca="false">IF(U569="","",IF(U569&gt;0,"Win",IF(U569&lt;0,"Loss","Scratch")))</f>
        <v/>
      </c>
      <c r="AB569" s="18" t="e">
        <f aca="false">IF(W569="",NA(),W569)</f>
        <v>#N/A</v>
      </c>
      <c r="AC569" s="19" t="e">
        <f aca="false">IF(W569="",NA(),Y569)</f>
        <v>#N/A</v>
      </c>
    </row>
    <row r="570" customFormat="false" ht="15" hidden="false" customHeight="false" outlineLevel="0" collapsed="false">
      <c r="A570" s="10"/>
      <c r="B570" s="10"/>
      <c r="C570" s="24"/>
      <c r="D570" s="24"/>
      <c r="E570" s="24"/>
      <c r="F570" s="24"/>
      <c r="G570" s="11"/>
      <c r="H570" s="12"/>
      <c r="I570" s="12"/>
      <c r="J570" s="12"/>
      <c r="K570" s="5"/>
      <c r="L570" s="5"/>
      <c r="M570" s="5"/>
      <c r="N570" s="24"/>
      <c r="O570" s="7"/>
      <c r="P570" s="13" t="str">
        <f aca="false">IF(C570="","",IF(ISNUMBER(SEARCH("JPY",C570)),100,10000))</f>
        <v/>
      </c>
      <c r="Q570" s="14" t="str">
        <f aca="false">IF(OR(C570="",H570="",J570=""),"",ROUND((J570-H570)*P570*IF(D570="Short",-1,1),1))</f>
        <v/>
      </c>
      <c r="R570" s="14" t="str">
        <f aca="false">IF(OR(C570="",H570="",I570=""),"",ROUND(ABS(H570-I570)*P570,1))</f>
        <v/>
      </c>
      <c r="S570" s="15" t="str">
        <f aca="false">IF(OR(R570="",G570="",K570=""),"",R570*K570*G570)</f>
        <v/>
      </c>
      <c r="T570" s="15" t="str">
        <f aca="false">IF(OR(Q570="",G570="",K570=""),"",Q570*K570*G570)</f>
        <v/>
      </c>
      <c r="U570" s="15" t="str">
        <f aca="false">IF(T570="","",T570+N(L570)-N(M570))</f>
        <v/>
      </c>
      <c r="V570" s="16" t="str">
        <f aca="false">IF(OR(U570="",N(S570)=0),"",U570/S570)</f>
        <v/>
      </c>
      <c r="W570" s="13" t="str">
        <f aca="false">IF(U570="","",COUNT($U$7:U570))</f>
        <v/>
      </c>
      <c r="X570" s="17" t="str">
        <f aca="false">IF(U570="","",DATE(YEAR(IF(B570="",A570,B570)),MONTH(IF(B570="",A570,B570)),1))</f>
        <v/>
      </c>
      <c r="Y570" s="15" t="str">
        <f aca="false">IF(U570="","",N($C$3)+SUM($U$7:U570))</f>
        <v/>
      </c>
      <c r="Z570" s="15" t="str">
        <f aca="false">IF(Y570="","",Y570-MAX(N($C$3),MAX($Y$7:Y570)))</f>
        <v/>
      </c>
      <c r="AA570" s="13" t="str">
        <f aca="false">IF(U570="","",IF(U570&gt;0,"Win",IF(U570&lt;0,"Loss","Scratch")))</f>
        <v/>
      </c>
      <c r="AB570" s="18" t="e">
        <f aca="false">IF(W570="",NA(),W570)</f>
        <v>#N/A</v>
      </c>
      <c r="AC570" s="19" t="e">
        <f aca="false">IF(W570="",NA(),Y570)</f>
        <v>#N/A</v>
      </c>
    </row>
    <row r="571" customFormat="false" ht="15" hidden="false" customHeight="false" outlineLevel="0" collapsed="false">
      <c r="A571" s="10"/>
      <c r="B571" s="10"/>
      <c r="C571" s="24"/>
      <c r="D571" s="24"/>
      <c r="E571" s="24"/>
      <c r="F571" s="24"/>
      <c r="G571" s="11"/>
      <c r="H571" s="12"/>
      <c r="I571" s="12"/>
      <c r="J571" s="12"/>
      <c r="K571" s="5"/>
      <c r="L571" s="5"/>
      <c r="M571" s="5"/>
      <c r="N571" s="24"/>
      <c r="O571" s="7"/>
      <c r="P571" s="13" t="str">
        <f aca="false">IF(C571="","",IF(ISNUMBER(SEARCH("JPY",C571)),100,10000))</f>
        <v/>
      </c>
      <c r="Q571" s="14" t="str">
        <f aca="false">IF(OR(C571="",H571="",J571=""),"",ROUND((J571-H571)*P571*IF(D571="Short",-1,1),1))</f>
        <v/>
      </c>
      <c r="R571" s="14" t="str">
        <f aca="false">IF(OR(C571="",H571="",I571=""),"",ROUND(ABS(H571-I571)*P571,1))</f>
        <v/>
      </c>
      <c r="S571" s="15" t="str">
        <f aca="false">IF(OR(R571="",G571="",K571=""),"",R571*K571*G571)</f>
        <v/>
      </c>
      <c r="T571" s="15" t="str">
        <f aca="false">IF(OR(Q571="",G571="",K571=""),"",Q571*K571*G571)</f>
        <v/>
      </c>
      <c r="U571" s="15" t="str">
        <f aca="false">IF(T571="","",T571+N(L571)-N(M571))</f>
        <v/>
      </c>
      <c r="V571" s="16" t="str">
        <f aca="false">IF(OR(U571="",N(S571)=0),"",U571/S571)</f>
        <v/>
      </c>
      <c r="W571" s="13" t="str">
        <f aca="false">IF(U571="","",COUNT($U$7:U571))</f>
        <v/>
      </c>
      <c r="X571" s="17" t="str">
        <f aca="false">IF(U571="","",DATE(YEAR(IF(B571="",A571,B571)),MONTH(IF(B571="",A571,B571)),1))</f>
        <v/>
      </c>
      <c r="Y571" s="15" t="str">
        <f aca="false">IF(U571="","",N($C$3)+SUM($U$7:U571))</f>
        <v/>
      </c>
      <c r="Z571" s="15" t="str">
        <f aca="false">IF(Y571="","",Y571-MAX(N($C$3),MAX($Y$7:Y571)))</f>
        <v/>
      </c>
      <c r="AA571" s="13" t="str">
        <f aca="false">IF(U571="","",IF(U571&gt;0,"Win",IF(U571&lt;0,"Loss","Scratch")))</f>
        <v/>
      </c>
      <c r="AB571" s="18" t="e">
        <f aca="false">IF(W571="",NA(),W571)</f>
        <v>#N/A</v>
      </c>
      <c r="AC571" s="19" t="e">
        <f aca="false">IF(W571="",NA(),Y571)</f>
        <v>#N/A</v>
      </c>
    </row>
    <row r="572" customFormat="false" ht="15" hidden="false" customHeight="false" outlineLevel="0" collapsed="false">
      <c r="A572" s="10"/>
      <c r="B572" s="10"/>
      <c r="C572" s="24"/>
      <c r="D572" s="24"/>
      <c r="E572" s="24"/>
      <c r="F572" s="24"/>
      <c r="G572" s="11"/>
      <c r="H572" s="12"/>
      <c r="I572" s="12"/>
      <c r="J572" s="12"/>
      <c r="K572" s="5"/>
      <c r="L572" s="5"/>
      <c r="M572" s="5"/>
      <c r="N572" s="24"/>
      <c r="O572" s="7"/>
      <c r="P572" s="13" t="str">
        <f aca="false">IF(C572="","",IF(ISNUMBER(SEARCH("JPY",C572)),100,10000))</f>
        <v/>
      </c>
      <c r="Q572" s="14" t="str">
        <f aca="false">IF(OR(C572="",H572="",J572=""),"",ROUND((J572-H572)*P572*IF(D572="Short",-1,1),1))</f>
        <v/>
      </c>
      <c r="R572" s="14" t="str">
        <f aca="false">IF(OR(C572="",H572="",I572=""),"",ROUND(ABS(H572-I572)*P572,1))</f>
        <v/>
      </c>
      <c r="S572" s="15" t="str">
        <f aca="false">IF(OR(R572="",G572="",K572=""),"",R572*K572*G572)</f>
        <v/>
      </c>
      <c r="T572" s="15" t="str">
        <f aca="false">IF(OR(Q572="",G572="",K572=""),"",Q572*K572*G572)</f>
        <v/>
      </c>
      <c r="U572" s="15" t="str">
        <f aca="false">IF(T572="","",T572+N(L572)-N(M572))</f>
        <v/>
      </c>
      <c r="V572" s="16" t="str">
        <f aca="false">IF(OR(U572="",N(S572)=0),"",U572/S572)</f>
        <v/>
      </c>
      <c r="W572" s="13" t="str">
        <f aca="false">IF(U572="","",COUNT($U$7:U572))</f>
        <v/>
      </c>
      <c r="X572" s="17" t="str">
        <f aca="false">IF(U572="","",DATE(YEAR(IF(B572="",A572,B572)),MONTH(IF(B572="",A572,B572)),1))</f>
        <v/>
      </c>
      <c r="Y572" s="15" t="str">
        <f aca="false">IF(U572="","",N($C$3)+SUM($U$7:U572))</f>
        <v/>
      </c>
      <c r="Z572" s="15" t="str">
        <f aca="false">IF(Y572="","",Y572-MAX(N($C$3),MAX($Y$7:Y572)))</f>
        <v/>
      </c>
      <c r="AA572" s="13" t="str">
        <f aca="false">IF(U572="","",IF(U572&gt;0,"Win",IF(U572&lt;0,"Loss","Scratch")))</f>
        <v/>
      </c>
      <c r="AB572" s="18" t="e">
        <f aca="false">IF(W572="",NA(),W572)</f>
        <v>#N/A</v>
      </c>
      <c r="AC572" s="19" t="e">
        <f aca="false">IF(W572="",NA(),Y572)</f>
        <v>#N/A</v>
      </c>
    </row>
    <row r="573" customFormat="false" ht="15" hidden="false" customHeight="false" outlineLevel="0" collapsed="false">
      <c r="A573" s="10"/>
      <c r="B573" s="10"/>
      <c r="C573" s="24"/>
      <c r="D573" s="24"/>
      <c r="E573" s="24"/>
      <c r="F573" s="24"/>
      <c r="G573" s="11"/>
      <c r="H573" s="12"/>
      <c r="I573" s="12"/>
      <c r="J573" s="12"/>
      <c r="K573" s="5"/>
      <c r="L573" s="5"/>
      <c r="M573" s="5"/>
      <c r="N573" s="24"/>
      <c r="O573" s="7"/>
      <c r="P573" s="13" t="str">
        <f aca="false">IF(C573="","",IF(ISNUMBER(SEARCH("JPY",C573)),100,10000))</f>
        <v/>
      </c>
      <c r="Q573" s="14" t="str">
        <f aca="false">IF(OR(C573="",H573="",J573=""),"",ROUND((J573-H573)*P573*IF(D573="Short",-1,1),1))</f>
        <v/>
      </c>
      <c r="R573" s="14" t="str">
        <f aca="false">IF(OR(C573="",H573="",I573=""),"",ROUND(ABS(H573-I573)*P573,1))</f>
        <v/>
      </c>
      <c r="S573" s="15" t="str">
        <f aca="false">IF(OR(R573="",G573="",K573=""),"",R573*K573*G573)</f>
        <v/>
      </c>
      <c r="T573" s="15" t="str">
        <f aca="false">IF(OR(Q573="",G573="",K573=""),"",Q573*K573*G573)</f>
        <v/>
      </c>
      <c r="U573" s="15" t="str">
        <f aca="false">IF(T573="","",T573+N(L573)-N(M573))</f>
        <v/>
      </c>
      <c r="V573" s="16" t="str">
        <f aca="false">IF(OR(U573="",N(S573)=0),"",U573/S573)</f>
        <v/>
      </c>
      <c r="W573" s="13" t="str">
        <f aca="false">IF(U573="","",COUNT($U$7:U573))</f>
        <v/>
      </c>
      <c r="X573" s="17" t="str">
        <f aca="false">IF(U573="","",DATE(YEAR(IF(B573="",A573,B573)),MONTH(IF(B573="",A573,B573)),1))</f>
        <v/>
      </c>
      <c r="Y573" s="15" t="str">
        <f aca="false">IF(U573="","",N($C$3)+SUM($U$7:U573))</f>
        <v/>
      </c>
      <c r="Z573" s="15" t="str">
        <f aca="false">IF(Y573="","",Y573-MAX(N($C$3),MAX($Y$7:Y573)))</f>
        <v/>
      </c>
      <c r="AA573" s="13" t="str">
        <f aca="false">IF(U573="","",IF(U573&gt;0,"Win",IF(U573&lt;0,"Loss","Scratch")))</f>
        <v/>
      </c>
      <c r="AB573" s="18" t="e">
        <f aca="false">IF(W573="",NA(),W573)</f>
        <v>#N/A</v>
      </c>
      <c r="AC573" s="19" t="e">
        <f aca="false">IF(W573="",NA(),Y573)</f>
        <v>#N/A</v>
      </c>
    </row>
    <row r="574" customFormat="false" ht="15" hidden="false" customHeight="false" outlineLevel="0" collapsed="false">
      <c r="A574" s="10"/>
      <c r="B574" s="10"/>
      <c r="C574" s="24"/>
      <c r="D574" s="24"/>
      <c r="E574" s="24"/>
      <c r="F574" s="24"/>
      <c r="G574" s="11"/>
      <c r="H574" s="12"/>
      <c r="I574" s="12"/>
      <c r="J574" s="12"/>
      <c r="K574" s="5"/>
      <c r="L574" s="5"/>
      <c r="M574" s="5"/>
      <c r="N574" s="24"/>
      <c r="O574" s="7"/>
      <c r="P574" s="13" t="str">
        <f aca="false">IF(C574="","",IF(ISNUMBER(SEARCH("JPY",C574)),100,10000))</f>
        <v/>
      </c>
      <c r="Q574" s="14" t="str">
        <f aca="false">IF(OR(C574="",H574="",J574=""),"",ROUND((J574-H574)*P574*IF(D574="Short",-1,1),1))</f>
        <v/>
      </c>
      <c r="R574" s="14" t="str">
        <f aca="false">IF(OR(C574="",H574="",I574=""),"",ROUND(ABS(H574-I574)*P574,1))</f>
        <v/>
      </c>
      <c r="S574" s="15" t="str">
        <f aca="false">IF(OR(R574="",G574="",K574=""),"",R574*K574*G574)</f>
        <v/>
      </c>
      <c r="T574" s="15" t="str">
        <f aca="false">IF(OR(Q574="",G574="",K574=""),"",Q574*K574*G574)</f>
        <v/>
      </c>
      <c r="U574" s="15" t="str">
        <f aca="false">IF(T574="","",T574+N(L574)-N(M574))</f>
        <v/>
      </c>
      <c r="V574" s="16" t="str">
        <f aca="false">IF(OR(U574="",N(S574)=0),"",U574/S574)</f>
        <v/>
      </c>
      <c r="W574" s="13" t="str">
        <f aca="false">IF(U574="","",COUNT($U$7:U574))</f>
        <v/>
      </c>
      <c r="X574" s="17" t="str">
        <f aca="false">IF(U574="","",DATE(YEAR(IF(B574="",A574,B574)),MONTH(IF(B574="",A574,B574)),1))</f>
        <v/>
      </c>
      <c r="Y574" s="15" t="str">
        <f aca="false">IF(U574="","",N($C$3)+SUM($U$7:U574))</f>
        <v/>
      </c>
      <c r="Z574" s="15" t="str">
        <f aca="false">IF(Y574="","",Y574-MAX(N($C$3),MAX($Y$7:Y574)))</f>
        <v/>
      </c>
      <c r="AA574" s="13" t="str">
        <f aca="false">IF(U574="","",IF(U574&gt;0,"Win",IF(U574&lt;0,"Loss","Scratch")))</f>
        <v/>
      </c>
      <c r="AB574" s="18" t="e">
        <f aca="false">IF(W574="",NA(),W574)</f>
        <v>#N/A</v>
      </c>
      <c r="AC574" s="19" t="e">
        <f aca="false">IF(W574="",NA(),Y574)</f>
        <v>#N/A</v>
      </c>
    </row>
    <row r="575" customFormat="false" ht="15" hidden="false" customHeight="false" outlineLevel="0" collapsed="false">
      <c r="A575" s="10"/>
      <c r="B575" s="10"/>
      <c r="C575" s="24"/>
      <c r="D575" s="24"/>
      <c r="E575" s="24"/>
      <c r="F575" s="24"/>
      <c r="G575" s="11"/>
      <c r="H575" s="12"/>
      <c r="I575" s="12"/>
      <c r="J575" s="12"/>
      <c r="K575" s="5"/>
      <c r="L575" s="5"/>
      <c r="M575" s="5"/>
      <c r="N575" s="24"/>
      <c r="O575" s="7"/>
      <c r="P575" s="13" t="str">
        <f aca="false">IF(C575="","",IF(ISNUMBER(SEARCH("JPY",C575)),100,10000))</f>
        <v/>
      </c>
      <c r="Q575" s="14" t="str">
        <f aca="false">IF(OR(C575="",H575="",J575=""),"",ROUND((J575-H575)*P575*IF(D575="Short",-1,1),1))</f>
        <v/>
      </c>
      <c r="R575" s="14" t="str">
        <f aca="false">IF(OR(C575="",H575="",I575=""),"",ROUND(ABS(H575-I575)*P575,1))</f>
        <v/>
      </c>
      <c r="S575" s="15" t="str">
        <f aca="false">IF(OR(R575="",G575="",K575=""),"",R575*K575*G575)</f>
        <v/>
      </c>
      <c r="T575" s="15" t="str">
        <f aca="false">IF(OR(Q575="",G575="",K575=""),"",Q575*K575*G575)</f>
        <v/>
      </c>
      <c r="U575" s="15" t="str">
        <f aca="false">IF(T575="","",T575+N(L575)-N(M575))</f>
        <v/>
      </c>
      <c r="V575" s="16" t="str">
        <f aca="false">IF(OR(U575="",N(S575)=0),"",U575/S575)</f>
        <v/>
      </c>
      <c r="W575" s="13" t="str">
        <f aca="false">IF(U575="","",COUNT($U$7:U575))</f>
        <v/>
      </c>
      <c r="X575" s="17" t="str">
        <f aca="false">IF(U575="","",DATE(YEAR(IF(B575="",A575,B575)),MONTH(IF(B575="",A575,B575)),1))</f>
        <v/>
      </c>
      <c r="Y575" s="15" t="str">
        <f aca="false">IF(U575="","",N($C$3)+SUM($U$7:U575))</f>
        <v/>
      </c>
      <c r="Z575" s="15" t="str">
        <f aca="false">IF(Y575="","",Y575-MAX(N($C$3),MAX($Y$7:Y575)))</f>
        <v/>
      </c>
      <c r="AA575" s="13" t="str">
        <f aca="false">IF(U575="","",IF(U575&gt;0,"Win",IF(U575&lt;0,"Loss","Scratch")))</f>
        <v/>
      </c>
      <c r="AB575" s="18" t="e">
        <f aca="false">IF(W575="",NA(),W575)</f>
        <v>#N/A</v>
      </c>
      <c r="AC575" s="19" t="e">
        <f aca="false">IF(W575="",NA(),Y575)</f>
        <v>#N/A</v>
      </c>
    </row>
    <row r="576" customFormat="false" ht="15" hidden="false" customHeight="false" outlineLevel="0" collapsed="false">
      <c r="A576" s="10"/>
      <c r="B576" s="10"/>
      <c r="C576" s="24"/>
      <c r="D576" s="24"/>
      <c r="E576" s="24"/>
      <c r="F576" s="24"/>
      <c r="G576" s="11"/>
      <c r="H576" s="12"/>
      <c r="I576" s="12"/>
      <c r="J576" s="12"/>
      <c r="K576" s="5"/>
      <c r="L576" s="5"/>
      <c r="M576" s="5"/>
      <c r="N576" s="24"/>
      <c r="O576" s="7"/>
      <c r="P576" s="13" t="str">
        <f aca="false">IF(C576="","",IF(ISNUMBER(SEARCH("JPY",C576)),100,10000))</f>
        <v/>
      </c>
      <c r="Q576" s="14" t="str">
        <f aca="false">IF(OR(C576="",H576="",J576=""),"",ROUND((J576-H576)*P576*IF(D576="Short",-1,1),1))</f>
        <v/>
      </c>
      <c r="R576" s="14" t="str">
        <f aca="false">IF(OR(C576="",H576="",I576=""),"",ROUND(ABS(H576-I576)*P576,1))</f>
        <v/>
      </c>
      <c r="S576" s="15" t="str">
        <f aca="false">IF(OR(R576="",G576="",K576=""),"",R576*K576*G576)</f>
        <v/>
      </c>
      <c r="T576" s="15" t="str">
        <f aca="false">IF(OR(Q576="",G576="",K576=""),"",Q576*K576*G576)</f>
        <v/>
      </c>
      <c r="U576" s="15" t="str">
        <f aca="false">IF(T576="","",T576+N(L576)-N(M576))</f>
        <v/>
      </c>
      <c r="V576" s="16" t="str">
        <f aca="false">IF(OR(U576="",N(S576)=0),"",U576/S576)</f>
        <v/>
      </c>
      <c r="W576" s="13" t="str">
        <f aca="false">IF(U576="","",COUNT($U$7:U576))</f>
        <v/>
      </c>
      <c r="X576" s="17" t="str">
        <f aca="false">IF(U576="","",DATE(YEAR(IF(B576="",A576,B576)),MONTH(IF(B576="",A576,B576)),1))</f>
        <v/>
      </c>
      <c r="Y576" s="15" t="str">
        <f aca="false">IF(U576="","",N($C$3)+SUM($U$7:U576))</f>
        <v/>
      </c>
      <c r="Z576" s="15" t="str">
        <f aca="false">IF(Y576="","",Y576-MAX(N($C$3),MAX($Y$7:Y576)))</f>
        <v/>
      </c>
      <c r="AA576" s="13" t="str">
        <f aca="false">IF(U576="","",IF(U576&gt;0,"Win",IF(U576&lt;0,"Loss","Scratch")))</f>
        <v/>
      </c>
      <c r="AB576" s="18" t="e">
        <f aca="false">IF(W576="",NA(),W576)</f>
        <v>#N/A</v>
      </c>
      <c r="AC576" s="19" t="e">
        <f aca="false">IF(W576="",NA(),Y576)</f>
        <v>#N/A</v>
      </c>
    </row>
    <row r="577" customFormat="false" ht="15" hidden="false" customHeight="false" outlineLevel="0" collapsed="false">
      <c r="A577" s="10"/>
      <c r="B577" s="10"/>
      <c r="C577" s="24"/>
      <c r="D577" s="24"/>
      <c r="E577" s="24"/>
      <c r="F577" s="24"/>
      <c r="G577" s="11"/>
      <c r="H577" s="12"/>
      <c r="I577" s="12"/>
      <c r="J577" s="12"/>
      <c r="K577" s="5"/>
      <c r="L577" s="5"/>
      <c r="M577" s="5"/>
      <c r="N577" s="24"/>
      <c r="O577" s="7"/>
      <c r="P577" s="13" t="str">
        <f aca="false">IF(C577="","",IF(ISNUMBER(SEARCH("JPY",C577)),100,10000))</f>
        <v/>
      </c>
      <c r="Q577" s="14" t="str">
        <f aca="false">IF(OR(C577="",H577="",J577=""),"",ROUND((J577-H577)*P577*IF(D577="Short",-1,1),1))</f>
        <v/>
      </c>
      <c r="R577" s="14" t="str">
        <f aca="false">IF(OR(C577="",H577="",I577=""),"",ROUND(ABS(H577-I577)*P577,1))</f>
        <v/>
      </c>
      <c r="S577" s="15" t="str">
        <f aca="false">IF(OR(R577="",G577="",K577=""),"",R577*K577*G577)</f>
        <v/>
      </c>
      <c r="T577" s="15" t="str">
        <f aca="false">IF(OR(Q577="",G577="",K577=""),"",Q577*K577*G577)</f>
        <v/>
      </c>
      <c r="U577" s="15" t="str">
        <f aca="false">IF(T577="","",T577+N(L577)-N(M577))</f>
        <v/>
      </c>
      <c r="V577" s="16" t="str">
        <f aca="false">IF(OR(U577="",N(S577)=0),"",U577/S577)</f>
        <v/>
      </c>
      <c r="W577" s="13" t="str">
        <f aca="false">IF(U577="","",COUNT($U$7:U577))</f>
        <v/>
      </c>
      <c r="X577" s="17" t="str">
        <f aca="false">IF(U577="","",DATE(YEAR(IF(B577="",A577,B577)),MONTH(IF(B577="",A577,B577)),1))</f>
        <v/>
      </c>
      <c r="Y577" s="15" t="str">
        <f aca="false">IF(U577="","",N($C$3)+SUM($U$7:U577))</f>
        <v/>
      </c>
      <c r="Z577" s="15" t="str">
        <f aca="false">IF(Y577="","",Y577-MAX(N($C$3),MAX($Y$7:Y577)))</f>
        <v/>
      </c>
      <c r="AA577" s="13" t="str">
        <f aca="false">IF(U577="","",IF(U577&gt;0,"Win",IF(U577&lt;0,"Loss","Scratch")))</f>
        <v/>
      </c>
      <c r="AB577" s="18" t="e">
        <f aca="false">IF(W577="",NA(),W577)</f>
        <v>#N/A</v>
      </c>
      <c r="AC577" s="19" t="e">
        <f aca="false">IF(W577="",NA(),Y577)</f>
        <v>#N/A</v>
      </c>
    </row>
    <row r="578" customFormat="false" ht="15" hidden="false" customHeight="false" outlineLevel="0" collapsed="false">
      <c r="A578" s="10"/>
      <c r="B578" s="10"/>
      <c r="C578" s="24"/>
      <c r="D578" s="24"/>
      <c r="E578" s="24"/>
      <c r="F578" s="24"/>
      <c r="G578" s="11"/>
      <c r="H578" s="12"/>
      <c r="I578" s="12"/>
      <c r="J578" s="12"/>
      <c r="K578" s="5"/>
      <c r="L578" s="5"/>
      <c r="M578" s="5"/>
      <c r="N578" s="24"/>
      <c r="O578" s="7"/>
      <c r="P578" s="13" t="str">
        <f aca="false">IF(C578="","",IF(ISNUMBER(SEARCH("JPY",C578)),100,10000))</f>
        <v/>
      </c>
      <c r="Q578" s="14" t="str">
        <f aca="false">IF(OR(C578="",H578="",J578=""),"",ROUND((J578-H578)*P578*IF(D578="Short",-1,1),1))</f>
        <v/>
      </c>
      <c r="R578" s="14" t="str">
        <f aca="false">IF(OR(C578="",H578="",I578=""),"",ROUND(ABS(H578-I578)*P578,1))</f>
        <v/>
      </c>
      <c r="S578" s="15" t="str">
        <f aca="false">IF(OR(R578="",G578="",K578=""),"",R578*K578*G578)</f>
        <v/>
      </c>
      <c r="T578" s="15" t="str">
        <f aca="false">IF(OR(Q578="",G578="",K578=""),"",Q578*K578*G578)</f>
        <v/>
      </c>
      <c r="U578" s="15" t="str">
        <f aca="false">IF(T578="","",T578+N(L578)-N(M578))</f>
        <v/>
      </c>
      <c r="V578" s="16" t="str">
        <f aca="false">IF(OR(U578="",N(S578)=0),"",U578/S578)</f>
        <v/>
      </c>
      <c r="W578" s="13" t="str">
        <f aca="false">IF(U578="","",COUNT($U$7:U578))</f>
        <v/>
      </c>
      <c r="X578" s="17" t="str">
        <f aca="false">IF(U578="","",DATE(YEAR(IF(B578="",A578,B578)),MONTH(IF(B578="",A578,B578)),1))</f>
        <v/>
      </c>
      <c r="Y578" s="15" t="str">
        <f aca="false">IF(U578="","",N($C$3)+SUM($U$7:U578))</f>
        <v/>
      </c>
      <c r="Z578" s="15" t="str">
        <f aca="false">IF(Y578="","",Y578-MAX(N($C$3),MAX($Y$7:Y578)))</f>
        <v/>
      </c>
      <c r="AA578" s="13" t="str">
        <f aca="false">IF(U578="","",IF(U578&gt;0,"Win",IF(U578&lt;0,"Loss","Scratch")))</f>
        <v/>
      </c>
      <c r="AB578" s="18" t="e">
        <f aca="false">IF(W578="",NA(),W578)</f>
        <v>#N/A</v>
      </c>
      <c r="AC578" s="19" t="e">
        <f aca="false">IF(W578="",NA(),Y578)</f>
        <v>#N/A</v>
      </c>
    </row>
    <row r="579" customFormat="false" ht="15" hidden="false" customHeight="false" outlineLevel="0" collapsed="false">
      <c r="A579" s="10"/>
      <c r="B579" s="10"/>
      <c r="C579" s="24"/>
      <c r="D579" s="24"/>
      <c r="E579" s="24"/>
      <c r="F579" s="24"/>
      <c r="G579" s="11"/>
      <c r="H579" s="12"/>
      <c r="I579" s="12"/>
      <c r="J579" s="12"/>
      <c r="K579" s="5"/>
      <c r="L579" s="5"/>
      <c r="M579" s="5"/>
      <c r="N579" s="24"/>
      <c r="O579" s="7"/>
      <c r="P579" s="13" t="str">
        <f aca="false">IF(C579="","",IF(ISNUMBER(SEARCH("JPY",C579)),100,10000))</f>
        <v/>
      </c>
      <c r="Q579" s="14" t="str">
        <f aca="false">IF(OR(C579="",H579="",J579=""),"",ROUND((J579-H579)*P579*IF(D579="Short",-1,1),1))</f>
        <v/>
      </c>
      <c r="R579" s="14" t="str">
        <f aca="false">IF(OR(C579="",H579="",I579=""),"",ROUND(ABS(H579-I579)*P579,1))</f>
        <v/>
      </c>
      <c r="S579" s="15" t="str">
        <f aca="false">IF(OR(R579="",G579="",K579=""),"",R579*K579*G579)</f>
        <v/>
      </c>
      <c r="T579" s="15" t="str">
        <f aca="false">IF(OR(Q579="",G579="",K579=""),"",Q579*K579*G579)</f>
        <v/>
      </c>
      <c r="U579" s="15" t="str">
        <f aca="false">IF(T579="","",T579+N(L579)-N(M579))</f>
        <v/>
      </c>
      <c r="V579" s="16" t="str">
        <f aca="false">IF(OR(U579="",N(S579)=0),"",U579/S579)</f>
        <v/>
      </c>
      <c r="W579" s="13" t="str">
        <f aca="false">IF(U579="","",COUNT($U$7:U579))</f>
        <v/>
      </c>
      <c r="X579" s="17" t="str">
        <f aca="false">IF(U579="","",DATE(YEAR(IF(B579="",A579,B579)),MONTH(IF(B579="",A579,B579)),1))</f>
        <v/>
      </c>
      <c r="Y579" s="15" t="str">
        <f aca="false">IF(U579="","",N($C$3)+SUM($U$7:U579))</f>
        <v/>
      </c>
      <c r="Z579" s="15" t="str">
        <f aca="false">IF(Y579="","",Y579-MAX(N($C$3),MAX($Y$7:Y579)))</f>
        <v/>
      </c>
      <c r="AA579" s="13" t="str">
        <f aca="false">IF(U579="","",IF(U579&gt;0,"Win",IF(U579&lt;0,"Loss","Scratch")))</f>
        <v/>
      </c>
      <c r="AB579" s="18" t="e">
        <f aca="false">IF(W579="",NA(),W579)</f>
        <v>#N/A</v>
      </c>
      <c r="AC579" s="19" t="e">
        <f aca="false">IF(W579="",NA(),Y579)</f>
        <v>#N/A</v>
      </c>
    </row>
    <row r="580" customFormat="false" ht="15" hidden="false" customHeight="false" outlineLevel="0" collapsed="false">
      <c r="A580" s="10"/>
      <c r="B580" s="10"/>
      <c r="C580" s="24"/>
      <c r="D580" s="24"/>
      <c r="E580" s="24"/>
      <c r="F580" s="24"/>
      <c r="G580" s="11"/>
      <c r="H580" s="12"/>
      <c r="I580" s="12"/>
      <c r="J580" s="12"/>
      <c r="K580" s="5"/>
      <c r="L580" s="5"/>
      <c r="M580" s="5"/>
      <c r="N580" s="24"/>
      <c r="O580" s="7"/>
      <c r="P580" s="13" t="str">
        <f aca="false">IF(C580="","",IF(ISNUMBER(SEARCH("JPY",C580)),100,10000))</f>
        <v/>
      </c>
      <c r="Q580" s="14" t="str">
        <f aca="false">IF(OR(C580="",H580="",J580=""),"",ROUND((J580-H580)*P580*IF(D580="Short",-1,1),1))</f>
        <v/>
      </c>
      <c r="R580" s="14" t="str">
        <f aca="false">IF(OR(C580="",H580="",I580=""),"",ROUND(ABS(H580-I580)*P580,1))</f>
        <v/>
      </c>
      <c r="S580" s="15" t="str">
        <f aca="false">IF(OR(R580="",G580="",K580=""),"",R580*K580*G580)</f>
        <v/>
      </c>
      <c r="T580" s="15" t="str">
        <f aca="false">IF(OR(Q580="",G580="",K580=""),"",Q580*K580*G580)</f>
        <v/>
      </c>
      <c r="U580" s="15" t="str">
        <f aca="false">IF(T580="","",T580+N(L580)-N(M580))</f>
        <v/>
      </c>
      <c r="V580" s="16" t="str">
        <f aca="false">IF(OR(U580="",N(S580)=0),"",U580/S580)</f>
        <v/>
      </c>
      <c r="W580" s="13" t="str">
        <f aca="false">IF(U580="","",COUNT($U$7:U580))</f>
        <v/>
      </c>
      <c r="X580" s="17" t="str">
        <f aca="false">IF(U580="","",DATE(YEAR(IF(B580="",A580,B580)),MONTH(IF(B580="",A580,B580)),1))</f>
        <v/>
      </c>
      <c r="Y580" s="15" t="str">
        <f aca="false">IF(U580="","",N($C$3)+SUM($U$7:U580))</f>
        <v/>
      </c>
      <c r="Z580" s="15" t="str">
        <f aca="false">IF(Y580="","",Y580-MAX(N($C$3),MAX($Y$7:Y580)))</f>
        <v/>
      </c>
      <c r="AA580" s="13" t="str">
        <f aca="false">IF(U580="","",IF(U580&gt;0,"Win",IF(U580&lt;0,"Loss","Scratch")))</f>
        <v/>
      </c>
      <c r="AB580" s="18" t="e">
        <f aca="false">IF(W580="",NA(),W580)</f>
        <v>#N/A</v>
      </c>
      <c r="AC580" s="19" t="e">
        <f aca="false">IF(W580="",NA(),Y580)</f>
        <v>#N/A</v>
      </c>
    </row>
    <row r="581" customFormat="false" ht="15" hidden="false" customHeight="false" outlineLevel="0" collapsed="false">
      <c r="A581" s="10"/>
      <c r="B581" s="10"/>
      <c r="C581" s="24"/>
      <c r="D581" s="24"/>
      <c r="E581" s="24"/>
      <c r="F581" s="24"/>
      <c r="G581" s="11"/>
      <c r="H581" s="12"/>
      <c r="I581" s="12"/>
      <c r="J581" s="12"/>
      <c r="K581" s="5"/>
      <c r="L581" s="5"/>
      <c r="M581" s="5"/>
      <c r="N581" s="24"/>
      <c r="O581" s="7"/>
      <c r="P581" s="13" t="str">
        <f aca="false">IF(C581="","",IF(ISNUMBER(SEARCH("JPY",C581)),100,10000))</f>
        <v/>
      </c>
      <c r="Q581" s="14" t="str">
        <f aca="false">IF(OR(C581="",H581="",J581=""),"",ROUND((J581-H581)*P581*IF(D581="Short",-1,1),1))</f>
        <v/>
      </c>
      <c r="R581" s="14" t="str">
        <f aca="false">IF(OR(C581="",H581="",I581=""),"",ROUND(ABS(H581-I581)*P581,1))</f>
        <v/>
      </c>
      <c r="S581" s="15" t="str">
        <f aca="false">IF(OR(R581="",G581="",K581=""),"",R581*K581*G581)</f>
        <v/>
      </c>
      <c r="T581" s="15" t="str">
        <f aca="false">IF(OR(Q581="",G581="",K581=""),"",Q581*K581*G581)</f>
        <v/>
      </c>
      <c r="U581" s="15" t="str">
        <f aca="false">IF(T581="","",T581+N(L581)-N(M581))</f>
        <v/>
      </c>
      <c r="V581" s="16" t="str">
        <f aca="false">IF(OR(U581="",N(S581)=0),"",U581/S581)</f>
        <v/>
      </c>
      <c r="W581" s="13" t="str">
        <f aca="false">IF(U581="","",COUNT($U$7:U581))</f>
        <v/>
      </c>
      <c r="X581" s="17" t="str">
        <f aca="false">IF(U581="","",DATE(YEAR(IF(B581="",A581,B581)),MONTH(IF(B581="",A581,B581)),1))</f>
        <v/>
      </c>
      <c r="Y581" s="15" t="str">
        <f aca="false">IF(U581="","",N($C$3)+SUM($U$7:U581))</f>
        <v/>
      </c>
      <c r="Z581" s="15" t="str">
        <f aca="false">IF(Y581="","",Y581-MAX(N($C$3),MAX($Y$7:Y581)))</f>
        <v/>
      </c>
      <c r="AA581" s="13" t="str">
        <f aca="false">IF(U581="","",IF(U581&gt;0,"Win",IF(U581&lt;0,"Loss","Scratch")))</f>
        <v/>
      </c>
      <c r="AB581" s="18" t="e">
        <f aca="false">IF(W581="",NA(),W581)</f>
        <v>#N/A</v>
      </c>
      <c r="AC581" s="19" t="e">
        <f aca="false">IF(W581="",NA(),Y581)</f>
        <v>#N/A</v>
      </c>
    </row>
    <row r="582" customFormat="false" ht="15" hidden="false" customHeight="false" outlineLevel="0" collapsed="false">
      <c r="A582" s="10"/>
      <c r="B582" s="10"/>
      <c r="C582" s="24"/>
      <c r="D582" s="24"/>
      <c r="E582" s="24"/>
      <c r="F582" s="24"/>
      <c r="G582" s="11"/>
      <c r="H582" s="12"/>
      <c r="I582" s="12"/>
      <c r="J582" s="12"/>
      <c r="K582" s="5"/>
      <c r="L582" s="5"/>
      <c r="M582" s="5"/>
      <c r="N582" s="24"/>
      <c r="O582" s="7"/>
      <c r="P582" s="13" t="str">
        <f aca="false">IF(C582="","",IF(ISNUMBER(SEARCH("JPY",C582)),100,10000))</f>
        <v/>
      </c>
      <c r="Q582" s="14" t="str">
        <f aca="false">IF(OR(C582="",H582="",J582=""),"",ROUND((J582-H582)*P582*IF(D582="Short",-1,1),1))</f>
        <v/>
      </c>
      <c r="R582" s="14" t="str">
        <f aca="false">IF(OR(C582="",H582="",I582=""),"",ROUND(ABS(H582-I582)*P582,1))</f>
        <v/>
      </c>
      <c r="S582" s="15" t="str">
        <f aca="false">IF(OR(R582="",G582="",K582=""),"",R582*K582*G582)</f>
        <v/>
      </c>
      <c r="T582" s="15" t="str">
        <f aca="false">IF(OR(Q582="",G582="",K582=""),"",Q582*K582*G582)</f>
        <v/>
      </c>
      <c r="U582" s="15" t="str">
        <f aca="false">IF(T582="","",T582+N(L582)-N(M582))</f>
        <v/>
      </c>
      <c r="V582" s="16" t="str">
        <f aca="false">IF(OR(U582="",N(S582)=0),"",U582/S582)</f>
        <v/>
      </c>
      <c r="W582" s="13" t="str">
        <f aca="false">IF(U582="","",COUNT($U$7:U582))</f>
        <v/>
      </c>
      <c r="X582" s="17" t="str">
        <f aca="false">IF(U582="","",DATE(YEAR(IF(B582="",A582,B582)),MONTH(IF(B582="",A582,B582)),1))</f>
        <v/>
      </c>
      <c r="Y582" s="15" t="str">
        <f aca="false">IF(U582="","",N($C$3)+SUM($U$7:U582))</f>
        <v/>
      </c>
      <c r="Z582" s="15" t="str">
        <f aca="false">IF(Y582="","",Y582-MAX(N($C$3),MAX($Y$7:Y582)))</f>
        <v/>
      </c>
      <c r="AA582" s="13" t="str">
        <f aca="false">IF(U582="","",IF(U582&gt;0,"Win",IF(U582&lt;0,"Loss","Scratch")))</f>
        <v/>
      </c>
      <c r="AB582" s="18" t="e">
        <f aca="false">IF(W582="",NA(),W582)</f>
        <v>#N/A</v>
      </c>
      <c r="AC582" s="19" t="e">
        <f aca="false">IF(W582="",NA(),Y582)</f>
        <v>#N/A</v>
      </c>
    </row>
    <row r="583" customFormat="false" ht="15" hidden="false" customHeight="false" outlineLevel="0" collapsed="false">
      <c r="A583" s="10"/>
      <c r="B583" s="10"/>
      <c r="C583" s="24"/>
      <c r="D583" s="24"/>
      <c r="E583" s="24"/>
      <c r="F583" s="24"/>
      <c r="G583" s="11"/>
      <c r="H583" s="12"/>
      <c r="I583" s="12"/>
      <c r="J583" s="12"/>
      <c r="K583" s="5"/>
      <c r="L583" s="5"/>
      <c r="M583" s="5"/>
      <c r="N583" s="24"/>
      <c r="O583" s="7"/>
      <c r="P583" s="13" t="str">
        <f aca="false">IF(C583="","",IF(ISNUMBER(SEARCH("JPY",C583)),100,10000))</f>
        <v/>
      </c>
      <c r="Q583" s="14" t="str">
        <f aca="false">IF(OR(C583="",H583="",J583=""),"",ROUND((J583-H583)*P583*IF(D583="Short",-1,1),1))</f>
        <v/>
      </c>
      <c r="R583" s="14" t="str">
        <f aca="false">IF(OR(C583="",H583="",I583=""),"",ROUND(ABS(H583-I583)*P583,1))</f>
        <v/>
      </c>
      <c r="S583" s="15" t="str">
        <f aca="false">IF(OR(R583="",G583="",K583=""),"",R583*K583*G583)</f>
        <v/>
      </c>
      <c r="T583" s="15" t="str">
        <f aca="false">IF(OR(Q583="",G583="",K583=""),"",Q583*K583*G583)</f>
        <v/>
      </c>
      <c r="U583" s="15" t="str">
        <f aca="false">IF(T583="","",T583+N(L583)-N(M583))</f>
        <v/>
      </c>
      <c r="V583" s="16" t="str">
        <f aca="false">IF(OR(U583="",N(S583)=0),"",U583/S583)</f>
        <v/>
      </c>
      <c r="W583" s="13" t="str">
        <f aca="false">IF(U583="","",COUNT($U$7:U583))</f>
        <v/>
      </c>
      <c r="X583" s="17" t="str">
        <f aca="false">IF(U583="","",DATE(YEAR(IF(B583="",A583,B583)),MONTH(IF(B583="",A583,B583)),1))</f>
        <v/>
      </c>
      <c r="Y583" s="15" t="str">
        <f aca="false">IF(U583="","",N($C$3)+SUM($U$7:U583))</f>
        <v/>
      </c>
      <c r="Z583" s="15" t="str">
        <f aca="false">IF(Y583="","",Y583-MAX(N($C$3),MAX($Y$7:Y583)))</f>
        <v/>
      </c>
      <c r="AA583" s="13" t="str">
        <f aca="false">IF(U583="","",IF(U583&gt;0,"Win",IF(U583&lt;0,"Loss","Scratch")))</f>
        <v/>
      </c>
      <c r="AB583" s="18" t="e">
        <f aca="false">IF(W583="",NA(),W583)</f>
        <v>#N/A</v>
      </c>
      <c r="AC583" s="19" t="e">
        <f aca="false">IF(W583="",NA(),Y583)</f>
        <v>#N/A</v>
      </c>
    </row>
    <row r="584" customFormat="false" ht="15" hidden="false" customHeight="false" outlineLevel="0" collapsed="false">
      <c r="A584" s="10"/>
      <c r="B584" s="10"/>
      <c r="C584" s="24"/>
      <c r="D584" s="24"/>
      <c r="E584" s="24"/>
      <c r="F584" s="24"/>
      <c r="G584" s="11"/>
      <c r="H584" s="12"/>
      <c r="I584" s="12"/>
      <c r="J584" s="12"/>
      <c r="K584" s="5"/>
      <c r="L584" s="5"/>
      <c r="M584" s="5"/>
      <c r="N584" s="24"/>
      <c r="O584" s="7"/>
      <c r="P584" s="13" t="str">
        <f aca="false">IF(C584="","",IF(ISNUMBER(SEARCH("JPY",C584)),100,10000))</f>
        <v/>
      </c>
      <c r="Q584" s="14" t="str">
        <f aca="false">IF(OR(C584="",H584="",J584=""),"",ROUND((J584-H584)*P584*IF(D584="Short",-1,1),1))</f>
        <v/>
      </c>
      <c r="R584" s="14" t="str">
        <f aca="false">IF(OR(C584="",H584="",I584=""),"",ROUND(ABS(H584-I584)*P584,1))</f>
        <v/>
      </c>
      <c r="S584" s="15" t="str">
        <f aca="false">IF(OR(R584="",G584="",K584=""),"",R584*K584*G584)</f>
        <v/>
      </c>
      <c r="T584" s="15" t="str">
        <f aca="false">IF(OR(Q584="",G584="",K584=""),"",Q584*K584*G584)</f>
        <v/>
      </c>
      <c r="U584" s="15" t="str">
        <f aca="false">IF(T584="","",T584+N(L584)-N(M584))</f>
        <v/>
      </c>
      <c r="V584" s="16" t="str">
        <f aca="false">IF(OR(U584="",N(S584)=0),"",U584/S584)</f>
        <v/>
      </c>
      <c r="W584" s="13" t="str">
        <f aca="false">IF(U584="","",COUNT($U$7:U584))</f>
        <v/>
      </c>
      <c r="X584" s="17" t="str">
        <f aca="false">IF(U584="","",DATE(YEAR(IF(B584="",A584,B584)),MONTH(IF(B584="",A584,B584)),1))</f>
        <v/>
      </c>
      <c r="Y584" s="15" t="str">
        <f aca="false">IF(U584="","",N($C$3)+SUM($U$7:U584))</f>
        <v/>
      </c>
      <c r="Z584" s="15" t="str">
        <f aca="false">IF(Y584="","",Y584-MAX(N($C$3),MAX($Y$7:Y584)))</f>
        <v/>
      </c>
      <c r="AA584" s="13" t="str">
        <f aca="false">IF(U584="","",IF(U584&gt;0,"Win",IF(U584&lt;0,"Loss","Scratch")))</f>
        <v/>
      </c>
      <c r="AB584" s="18" t="e">
        <f aca="false">IF(W584="",NA(),W584)</f>
        <v>#N/A</v>
      </c>
      <c r="AC584" s="19" t="e">
        <f aca="false">IF(W584="",NA(),Y584)</f>
        <v>#N/A</v>
      </c>
    </row>
    <row r="585" customFormat="false" ht="15" hidden="false" customHeight="false" outlineLevel="0" collapsed="false">
      <c r="A585" s="10"/>
      <c r="B585" s="10"/>
      <c r="C585" s="24"/>
      <c r="D585" s="24"/>
      <c r="E585" s="24"/>
      <c r="F585" s="24"/>
      <c r="G585" s="11"/>
      <c r="H585" s="12"/>
      <c r="I585" s="12"/>
      <c r="J585" s="12"/>
      <c r="K585" s="5"/>
      <c r="L585" s="5"/>
      <c r="M585" s="5"/>
      <c r="N585" s="24"/>
      <c r="O585" s="7"/>
      <c r="P585" s="13" t="str">
        <f aca="false">IF(C585="","",IF(ISNUMBER(SEARCH("JPY",C585)),100,10000))</f>
        <v/>
      </c>
      <c r="Q585" s="14" t="str">
        <f aca="false">IF(OR(C585="",H585="",J585=""),"",ROUND((J585-H585)*P585*IF(D585="Short",-1,1),1))</f>
        <v/>
      </c>
      <c r="R585" s="14" t="str">
        <f aca="false">IF(OR(C585="",H585="",I585=""),"",ROUND(ABS(H585-I585)*P585,1))</f>
        <v/>
      </c>
      <c r="S585" s="15" t="str">
        <f aca="false">IF(OR(R585="",G585="",K585=""),"",R585*K585*G585)</f>
        <v/>
      </c>
      <c r="T585" s="15" t="str">
        <f aca="false">IF(OR(Q585="",G585="",K585=""),"",Q585*K585*G585)</f>
        <v/>
      </c>
      <c r="U585" s="15" t="str">
        <f aca="false">IF(T585="","",T585+N(L585)-N(M585))</f>
        <v/>
      </c>
      <c r="V585" s="16" t="str">
        <f aca="false">IF(OR(U585="",N(S585)=0),"",U585/S585)</f>
        <v/>
      </c>
      <c r="W585" s="13" t="str">
        <f aca="false">IF(U585="","",COUNT($U$7:U585))</f>
        <v/>
      </c>
      <c r="X585" s="17" t="str">
        <f aca="false">IF(U585="","",DATE(YEAR(IF(B585="",A585,B585)),MONTH(IF(B585="",A585,B585)),1))</f>
        <v/>
      </c>
      <c r="Y585" s="15" t="str">
        <f aca="false">IF(U585="","",N($C$3)+SUM($U$7:U585))</f>
        <v/>
      </c>
      <c r="Z585" s="15" t="str">
        <f aca="false">IF(Y585="","",Y585-MAX(N($C$3),MAX($Y$7:Y585)))</f>
        <v/>
      </c>
      <c r="AA585" s="13" t="str">
        <f aca="false">IF(U585="","",IF(U585&gt;0,"Win",IF(U585&lt;0,"Loss","Scratch")))</f>
        <v/>
      </c>
      <c r="AB585" s="18" t="e">
        <f aca="false">IF(W585="",NA(),W585)</f>
        <v>#N/A</v>
      </c>
      <c r="AC585" s="19" t="e">
        <f aca="false">IF(W585="",NA(),Y585)</f>
        <v>#N/A</v>
      </c>
    </row>
    <row r="586" customFormat="false" ht="15" hidden="false" customHeight="false" outlineLevel="0" collapsed="false">
      <c r="A586" s="10"/>
      <c r="B586" s="10"/>
      <c r="C586" s="24"/>
      <c r="D586" s="24"/>
      <c r="E586" s="24"/>
      <c r="F586" s="24"/>
      <c r="G586" s="11"/>
      <c r="H586" s="12"/>
      <c r="I586" s="12"/>
      <c r="J586" s="12"/>
      <c r="K586" s="5"/>
      <c r="L586" s="5"/>
      <c r="M586" s="5"/>
      <c r="N586" s="24"/>
      <c r="O586" s="7"/>
      <c r="P586" s="13" t="str">
        <f aca="false">IF(C586="","",IF(ISNUMBER(SEARCH("JPY",C586)),100,10000))</f>
        <v/>
      </c>
      <c r="Q586" s="14" t="str">
        <f aca="false">IF(OR(C586="",H586="",J586=""),"",ROUND((J586-H586)*P586*IF(D586="Short",-1,1),1))</f>
        <v/>
      </c>
      <c r="R586" s="14" t="str">
        <f aca="false">IF(OR(C586="",H586="",I586=""),"",ROUND(ABS(H586-I586)*P586,1))</f>
        <v/>
      </c>
      <c r="S586" s="15" t="str">
        <f aca="false">IF(OR(R586="",G586="",K586=""),"",R586*K586*G586)</f>
        <v/>
      </c>
      <c r="T586" s="15" t="str">
        <f aca="false">IF(OR(Q586="",G586="",K586=""),"",Q586*K586*G586)</f>
        <v/>
      </c>
      <c r="U586" s="15" t="str">
        <f aca="false">IF(T586="","",T586+N(L586)-N(M586))</f>
        <v/>
      </c>
      <c r="V586" s="16" t="str">
        <f aca="false">IF(OR(U586="",N(S586)=0),"",U586/S586)</f>
        <v/>
      </c>
      <c r="W586" s="13" t="str">
        <f aca="false">IF(U586="","",COUNT($U$7:U586))</f>
        <v/>
      </c>
      <c r="X586" s="17" t="str">
        <f aca="false">IF(U586="","",DATE(YEAR(IF(B586="",A586,B586)),MONTH(IF(B586="",A586,B586)),1))</f>
        <v/>
      </c>
      <c r="Y586" s="15" t="str">
        <f aca="false">IF(U586="","",N($C$3)+SUM($U$7:U586))</f>
        <v/>
      </c>
      <c r="Z586" s="15" t="str">
        <f aca="false">IF(Y586="","",Y586-MAX(N($C$3),MAX($Y$7:Y586)))</f>
        <v/>
      </c>
      <c r="AA586" s="13" t="str">
        <f aca="false">IF(U586="","",IF(U586&gt;0,"Win",IF(U586&lt;0,"Loss","Scratch")))</f>
        <v/>
      </c>
      <c r="AB586" s="18" t="e">
        <f aca="false">IF(W586="",NA(),W586)</f>
        <v>#N/A</v>
      </c>
      <c r="AC586" s="19" t="e">
        <f aca="false">IF(W586="",NA(),Y586)</f>
        <v>#N/A</v>
      </c>
    </row>
    <row r="587" customFormat="false" ht="15" hidden="false" customHeight="false" outlineLevel="0" collapsed="false">
      <c r="A587" s="10"/>
      <c r="B587" s="10"/>
      <c r="C587" s="24"/>
      <c r="D587" s="24"/>
      <c r="E587" s="24"/>
      <c r="F587" s="24"/>
      <c r="G587" s="11"/>
      <c r="H587" s="12"/>
      <c r="I587" s="12"/>
      <c r="J587" s="12"/>
      <c r="K587" s="5"/>
      <c r="L587" s="5"/>
      <c r="M587" s="5"/>
      <c r="N587" s="24"/>
      <c r="O587" s="7"/>
      <c r="P587" s="13" t="str">
        <f aca="false">IF(C587="","",IF(ISNUMBER(SEARCH("JPY",C587)),100,10000))</f>
        <v/>
      </c>
      <c r="Q587" s="14" t="str">
        <f aca="false">IF(OR(C587="",H587="",J587=""),"",ROUND((J587-H587)*P587*IF(D587="Short",-1,1),1))</f>
        <v/>
      </c>
      <c r="R587" s="14" t="str">
        <f aca="false">IF(OR(C587="",H587="",I587=""),"",ROUND(ABS(H587-I587)*P587,1))</f>
        <v/>
      </c>
      <c r="S587" s="15" t="str">
        <f aca="false">IF(OR(R587="",G587="",K587=""),"",R587*K587*G587)</f>
        <v/>
      </c>
      <c r="T587" s="15" t="str">
        <f aca="false">IF(OR(Q587="",G587="",K587=""),"",Q587*K587*G587)</f>
        <v/>
      </c>
      <c r="U587" s="15" t="str">
        <f aca="false">IF(T587="","",T587+N(L587)-N(M587))</f>
        <v/>
      </c>
      <c r="V587" s="16" t="str">
        <f aca="false">IF(OR(U587="",N(S587)=0),"",U587/S587)</f>
        <v/>
      </c>
      <c r="W587" s="13" t="str">
        <f aca="false">IF(U587="","",COUNT($U$7:U587))</f>
        <v/>
      </c>
      <c r="X587" s="17" t="str">
        <f aca="false">IF(U587="","",DATE(YEAR(IF(B587="",A587,B587)),MONTH(IF(B587="",A587,B587)),1))</f>
        <v/>
      </c>
      <c r="Y587" s="15" t="str">
        <f aca="false">IF(U587="","",N($C$3)+SUM($U$7:U587))</f>
        <v/>
      </c>
      <c r="Z587" s="15" t="str">
        <f aca="false">IF(Y587="","",Y587-MAX(N($C$3),MAX($Y$7:Y587)))</f>
        <v/>
      </c>
      <c r="AA587" s="13" t="str">
        <f aca="false">IF(U587="","",IF(U587&gt;0,"Win",IF(U587&lt;0,"Loss","Scratch")))</f>
        <v/>
      </c>
      <c r="AB587" s="18" t="e">
        <f aca="false">IF(W587="",NA(),W587)</f>
        <v>#N/A</v>
      </c>
      <c r="AC587" s="19" t="e">
        <f aca="false">IF(W587="",NA(),Y587)</f>
        <v>#N/A</v>
      </c>
    </row>
    <row r="588" customFormat="false" ht="15" hidden="false" customHeight="false" outlineLevel="0" collapsed="false">
      <c r="A588" s="10"/>
      <c r="B588" s="10"/>
      <c r="C588" s="24"/>
      <c r="D588" s="24"/>
      <c r="E588" s="24"/>
      <c r="F588" s="24"/>
      <c r="G588" s="11"/>
      <c r="H588" s="12"/>
      <c r="I588" s="12"/>
      <c r="J588" s="12"/>
      <c r="K588" s="5"/>
      <c r="L588" s="5"/>
      <c r="M588" s="5"/>
      <c r="N588" s="24"/>
      <c r="O588" s="7"/>
      <c r="P588" s="13" t="str">
        <f aca="false">IF(C588="","",IF(ISNUMBER(SEARCH("JPY",C588)),100,10000))</f>
        <v/>
      </c>
      <c r="Q588" s="14" t="str">
        <f aca="false">IF(OR(C588="",H588="",J588=""),"",ROUND((J588-H588)*P588*IF(D588="Short",-1,1),1))</f>
        <v/>
      </c>
      <c r="R588" s="14" t="str">
        <f aca="false">IF(OR(C588="",H588="",I588=""),"",ROUND(ABS(H588-I588)*P588,1))</f>
        <v/>
      </c>
      <c r="S588" s="15" t="str">
        <f aca="false">IF(OR(R588="",G588="",K588=""),"",R588*K588*G588)</f>
        <v/>
      </c>
      <c r="T588" s="15" t="str">
        <f aca="false">IF(OR(Q588="",G588="",K588=""),"",Q588*K588*G588)</f>
        <v/>
      </c>
      <c r="U588" s="15" t="str">
        <f aca="false">IF(T588="","",T588+N(L588)-N(M588))</f>
        <v/>
      </c>
      <c r="V588" s="16" t="str">
        <f aca="false">IF(OR(U588="",N(S588)=0),"",U588/S588)</f>
        <v/>
      </c>
      <c r="W588" s="13" t="str">
        <f aca="false">IF(U588="","",COUNT($U$7:U588))</f>
        <v/>
      </c>
      <c r="X588" s="17" t="str">
        <f aca="false">IF(U588="","",DATE(YEAR(IF(B588="",A588,B588)),MONTH(IF(B588="",A588,B588)),1))</f>
        <v/>
      </c>
      <c r="Y588" s="15" t="str">
        <f aca="false">IF(U588="","",N($C$3)+SUM($U$7:U588))</f>
        <v/>
      </c>
      <c r="Z588" s="15" t="str">
        <f aca="false">IF(Y588="","",Y588-MAX(N($C$3),MAX($Y$7:Y588)))</f>
        <v/>
      </c>
      <c r="AA588" s="13" t="str">
        <f aca="false">IF(U588="","",IF(U588&gt;0,"Win",IF(U588&lt;0,"Loss","Scratch")))</f>
        <v/>
      </c>
      <c r="AB588" s="18" t="e">
        <f aca="false">IF(W588="",NA(),W588)</f>
        <v>#N/A</v>
      </c>
      <c r="AC588" s="19" t="e">
        <f aca="false">IF(W588="",NA(),Y588)</f>
        <v>#N/A</v>
      </c>
    </row>
    <row r="589" customFormat="false" ht="15" hidden="false" customHeight="false" outlineLevel="0" collapsed="false">
      <c r="A589" s="10"/>
      <c r="B589" s="10"/>
      <c r="C589" s="24"/>
      <c r="D589" s="24"/>
      <c r="E589" s="24"/>
      <c r="F589" s="24"/>
      <c r="G589" s="11"/>
      <c r="H589" s="12"/>
      <c r="I589" s="12"/>
      <c r="J589" s="12"/>
      <c r="K589" s="5"/>
      <c r="L589" s="5"/>
      <c r="M589" s="5"/>
      <c r="N589" s="24"/>
      <c r="O589" s="7"/>
      <c r="P589" s="13" t="str">
        <f aca="false">IF(C589="","",IF(ISNUMBER(SEARCH("JPY",C589)),100,10000))</f>
        <v/>
      </c>
      <c r="Q589" s="14" t="str">
        <f aca="false">IF(OR(C589="",H589="",J589=""),"",ROUND((J589-H589)*P589*IF(D589="Short",-1,1),1))</f>
        <v/>
      </c>
      <c r="R589" s="14" t="str">
        <f aca="false">IF(OR(C589="",H589="",I589=""),"",ROUND(ABS(H589-I589)*P589,1))</f>
        <v/>
      </c>
      <c r="S589" s="15" t="str">
        <f aca="false">IF(OR(R589="",G589="",K589=""),"",R589*K589*G589)</f>
        <v/>
      </c>
      <c r="T589" s="15" t="str">
        <f aca="false">IF(OR(Q589="",G589="",K589=""),"",Q589*K589*G589)</f>
        <v/>
      </c>
      <c r="U589" s="15" t="str">
        <f aca="false">IF(T589="","",T589+N(L589)-N(M589))</f>
        <v/>
      </c>
      <c r="V589" s="16" t="str">
        <f aca="false">IF(OR(U589="",N(S589)=0),"",U589/S589)</f>
        <v/>
      </c>
      <c r="W589" s="13" t="str">
        <f aca="false">IF(U589="","",COUNT($U$7:U589))</f>
        <v/>
      </c>
      <c r="X589" s="17" t="str">
        <f aca="false">IF(U589="","",DATE(YEAR(IF(B589="",A589,B589)),MONTH(IF(B589="",A589,B589)),1))</f>
        <v/>
      </c>
      <c r="Y589" s="15" t="str">
        <f aca="false">IF(U589="","",N($C$3)+SUM($U$7:U589))</f>
        <v/>
      </c>
      <c r="Z589" s="15" t="str">
        <f aca="false">IF(Y589="","",Y589-MAX(N($C$3),MAX($Y$7:Y589)))</f>
        <v/>
      </c>
      <c r="AA589" s="13" t="str">
        <f aca="false">IF(U589="","",IF(U589&gt;0,"Win",IF(U589&lt;0,"Loss","Scratch")))</f>
        <v/>
      </c>
      <c r="AB589" s="18" t="e">
        <f aca="false">IF(W589="",NA(),W589)</f>
        <v>#N/A</v>
      </c>
      <c r="AC589" s="19" t="e">
        <f aca="false">IF(W589="",NA(),Y589)</f>
        <v>#N/A</v>
      </c>
    </row>
    <row r="590" customFormat="false" ht="15" hidden="false" customHeight="false" outlineLevel="0" collapsed="false">
      <c r="A590" s="10"/>
      <c r="B590" s="10"/>
      <c r="C590" s="24"/>
      <c r="D590" s="24"/>
      <c r="E590" s="24"/>
      <c r="F590" s="24"/>
      <c r="G590" s="11"/>
      <c r="H590" s="12"/>
      <c r="I590" s="12"/>
      <c r="J590" s="12"/>
      <c r="K590" s="5"/>
      <c r="L590" s="5"/>
      <c r="M590" s="5"/>
      <c r="N590" s="24"/>
      <c r="O590" s="7"/>
      <c r="P590" s="13" t="str">
        <f aca="false">IF(C590="","",IF(ISNUMBER(SEARCH("JPY",C590)),100,10000))</f>
        <v/>
      </c>
      <c r="Q590" s="14" t="str">
        <f aca="false">IF(OR(C590="",H590="",J590=""),"",ROUND((J590-H590)*P590*IF(D590="Short",-1,1),1))</f>
        <v/>
      </c>
      <c r="R590" s="14" t="str">
        <f aca="false">IF(OR(C590="",H590="",I590=""),"",ROUND(ABS(H590-I590)*P590,1))</f>
        <v/>
      </c>
      <c r="S590" s="15" t="str">
        <f aca="false">IF(OR(R590="",G590="",K590=""),"",R590*K590*G590)</f>
        <v/>
      </c>
      <c r="T590" s="15" t="str">
        <f aca="false">IF(OR(Q590="",G590="",K590=""),"",Q590*K590*G590)</f>
        <v/>
      </c>
      <c r="U590" s="15" t="str">
        <f aca="false">IF(T590="","",T590+N(L590)-N(M590))</f>
        <v/>
      </c>
      <c r="V590" s="16" t="str">
        <f aca="false">IF(OR(U590="",N(S590)=0),"",U590/S590)</f>
        <v/>
      </c>
      <c r="W590" s="13" t="str">
        <f aca="false">IF(U590="","",COUNT($U$7:U590))</f>
        <v/>
      </c>
      <c r="X590" s="17" t="str">
        <f aca="false">IF(U590="","",DATE(YEAR(IF(B590="",A590,B590)),MONTH(IF(B590="",A590,B590)),1))</f>
        <v/>
      </c>
      <c r="Y590" s="15" t="str">
        <f aca="false">IF(U590="","",N($C$3)+SUM($U$7:U590))</f>
        <v/>
      </c>
      <c r="Z590" s="15" t="str">
        <f aca="false">IF(Y590="","",Y590-MAX(N($C$3),MAX($Y$7:Y590)))</f>
        <v/>
      </c>
      <c r="AA590" s="13" t="str">
        <f aca="false">IF(U590="","",IF(U590&gt;0,"Win",IF(U590&lt;0,"Loss","Scratch")))</f>
        <v/>
      </c>
      <c r="AB590" s="18" t="e">
        <f aca="false">IF(W590="",NA(),W590)</f>
        <v>#N/A</v>
      </c>
      <c r="AC590" s="19" t="e">
        <f aca="false">IF(W590="",NA(),Y590)</f>
        <v>#N/A</v>
      </c>
    </row>
    <row r="591" customFormat="false" ht="15" hidden="false" customHeight="false" outlineLevel="0" collapsed="false">
      <c r="A591" s="10"/>
      <c r="B591" s="10"/>
      <c r="C591" s="24"/>
      <c r="D591" s="24"/>
      <c r="E591" s="24"/>
      <c r="F591" s="24"/>
      <c r="G591" s="11"/>
      <c r="H591" s="12"/>
      <c r="I591" s="12"/>
      <c r="J591" s="12"/>
      <c r="K591" s="5"/>
      <c r="L591" s="5"/>
      <c r="M591" s="5"/>
      <c r="N591" s="24"/>
      <c r="O591" s="7"/>
      <c r="P591" s="13" t="str">
        <f aca="false">IF(C591="","",IF(ISNUMBER(SEARCH("JPY",C591)),100,10000))</f>
        <v/>
      </c>
      <c r="Q591" s="14" t="str">
        <f aca="false">IF(OR(C591="",H591="",J591=""),"",ROUND((J591-H591)*P591*IF(D591="Short",-1,1),1))</f>
        <v/>
      </c>
      <c r="R591" s="14" t="str">
        <f aca="false">IF(OR(C591="",H591="",I591=""),"",ROUND(ABS(H591-I591)*P591,1))</f>
        <v/>
      </c>
      <c r="S591" s="15" t="str">
        <f aca="false">IF(OR(R591="",G591="",K591=""),"",R591*K591*G591)</f>
        <v/>
      </c>
      <c r="T591" s="15" t="str">
        <f aca="false">IF(OR(Q591="",G591="",K591=""),"",Q591*K591*G591)</f>
        <v/>
      </c>
      <c r="U591" s="15" t="str">
        <f aca="false">IF(T591="","",T591+N(L591)-N(M591))</f>
        <v/>
      </c>
      <c r="V591" s="16" t="str">
        <f aca="false">IF(OR(U591="",N(S591)=0),"",U591/S591)</f>
        <v/>
      </c>
      <c r="W591" s="13" t="str">
        <f aca="false">IF(U591="","",COUNT($U$7:U591))</f>
        <v/>
      </c>
      <c r="X591" s="17" t="str">
        <f aca="false">IF(U591="","",DATE(YEAR(IF(B591="",A591,B591)),MONTH(IF(B591="",A591,B591)),1))</f>
        <v/>
      </c>
      <c r="Y591" s="15" t="str">
        <f aca="false">IF(U591="","",N($C$3)+SUM($U$7:U591))</f>
        <v/>
      </c>
      <c r="Z591" s="15" t="str">
        <f aca="false">IF(Y591="","",Y591-MAX(N($C$3),MAX($Y$7:Y591)))</f>
        <v/>
      </c>
      <c r="AA591" s="13" t="str">
        <f aca="false">IF(U591="","",IF(U591&gt;0,"Win",IF(U591&lt;0,"Loss","Scratch")))</f>
        <v/>
      </c>
      <c r="AB591" s="18" t="e">
        <f aca="false">IF(W591="",NA(),W591)</f>
        <v>#N/A</v>
      </c>
      <c r="AC591" s="19" t="e">
        <f aca="false">IF(W591="",NA(),Y591)</f>
        <v>#N/A</v>
      </c>
    </row>
    <row r="592" customFormat="false" ht="15" hidden="false" customHeight="false" outlineLevel="0" collapsed="false">
      <c r="A592" s="10"/>
      <c r="B592" s="10"/>
      <c r="C592" s="24"/>
      <c r="D592" s="24"/>
      <c r="E592" s="24"/>
      <c r="F592" s="24"/>
      <c r="G592" s="11"/>
      <c r="H592" s="12"/>
      <c r="I592" s="12"/>
      <c r="J592" s="12"/>
      <c r="K592" s="5"/>
      <c r="L592" s="5"/>
      <c r="M592" s="5"/>
      <c r="N592" s="24"/>
      <c r="O592" s="7"/>
      <c r="P592" s="13" t="str">
        <f aca="false">IF(C592="","",IF(ISNUMBER(SEARCH("JPY",C592)),100,10000))</f>
        <v/>
      </c>
      <c r="Q592" s="14" t="str">
        <f aca="false">IF(OR(C592="",H592="",J592=""),"",ROUND((J592-H592)*P592*IF(D592="Short",-1,1),1))</f>
        <v/>
      </c>
      <c r="R592" s="14" t="str">
        <f aca="false">IF(OR(C592="",H592="",I592=""),"",ROUND(ABS(H592-I592)*P592,1))</f>
        <v/>
      </c>
      <c r="S592" s="15" t="str">
        <f aca="false">IF(OR(R592="",G592="",K592=""),"",R592*K592*G592)</f>
        <v/>
      </c>
      <c r="T592" s="15" t="str">
        <f aca="false">IF(OR(Q592="",G592="",K592=""),"",Q592*K592*G592)</f>
        <v/>
      </c>
      <c r="U592" s="15" t="str">
        <f aca="false">IF(T592="","",T592+N(L592)-N(M592))</f>
        <v/>
      </c>
      <c r="V592" s="16" t="str">
        <f aca="false">IF(OR(U592="",N(S592)=0),"",U592/S592)</f>
        <v/>
      </c>
      <c r="W592" s="13" t="str">
        <f aca="false">IF(U592="","",COUNT($U$7:U592))</f>
        <v/>
      </c>
      <c r="X592" s="17" t="str">
        <f aca="false">IF(U592="","",DATE(YEAR(IF(B592="",A592,B592)),MONTH(IF(B592="",A592,B592)),1))</f>
        <v/>
      </c>
      <c r="Y592" s="15" t="str">
        <f aca="false">IF(U592="","",N($C$3)+SUM($U$7:U592))</f>
        <v/>
      </c>
      <c r="Z592" s="15" t="str">
        <f aca="false">IF(Y592="","",Y592-MAX(N($C$3),MAX($Y$7:Y592)))</f>
        <v/>
      </c>
      <c r="AA592" s="13" t="str">
        <f aca="false">IF(U592="","",IF(U592&gt;0,"Win",IF(U592&lt;0,"Loss","Scratch")))</f>
        <v/>
      </c>
      <c r="AB592" s="18" t="e">
        <f aca="false">IF(W592="",NA(),W592)</f>
        <v>#N/A</v>
      </c>
      <c r="AC592" s="19" t="e">
        <f aca="false">IF(W592="",NA(),Y592)</f>
        <v>#N/A</v>
      </c>
    </row>
    <row r="593" customFormat="false" ht="15" hidden="false" customHeight="false" outlineLevel="0" collapsed="false">
      <c r="A593" s="10"/>
      <c r="B593" s="10"/>
      <c r="C593" s="24"/>
      <c r="D593" s="24"/>
      <c r="E593" s="24"/>
      <c r="F593" s="24"/>
      <c r="G593" s="11"/>
      <c r="H593" s="12"/>
      <c r="I593" s="12"/>
      <c r="J593" s="12"/>
      <c r="K593" s="5"/>
      <c r="L593" s="5"/>
      <c r="M593" s="5"/>
      <c r="N593" s="24"/>
      <c r="O593" s="7"/>
      <c r="P593" s="13" t="str">
        <f aca="false">IF(C593="","",IF(ISNUMBER(SEARCH("JPY",C593)),100,10000))</f>
        <v/>
      </c>
      <c r="Q593" s="14" t="str">
        <f aca="false">IF(OR(C593="",H593="",J593=""),"",ROUND((J593-H593)*P593*IF(D593="Short",-1,1),1))</f>
        <v/>
      </c>
      <c r="R593" s="14" t="str">
        <f aca="false">IF(OR(C593="",H593="",I593=""),"",ROUND(ABS(H593-I593)*P593,1))</f>
        <v/>
      </c>
      <c r="S593" s="15" t="str">
        <f aca="false">IF(OR(R593="",G593="",K593=""),"",R593*K593*G593)</f>
        <v/>
      </c>
      <c r="T593" s="15" t="str">
        <f aca="false">IF(OR(Q593="",G593="",K593=""),"",Q593*K593*G593)</f>
        <v/>
      </c>
      <c r="U593" s="15" t="str">
        <f aca="false">IF(T593="","",T593+N(L593)-N(M593))</f>
        <v/>
      </c>
      <c r="V593" s="16" t="str">
        <f aca="false">IF(OR(U593="",N(S593)=0),"",U593/S593)</f>
        <v/>
      </c>
      <c r="W593" s="13" t="str">
        <f aca="false">IF(U593="","",COUNT($U$7:U593))</f>
        <v/>
      </c>
      <c r="X593" s="17" t="str">
        <f aca="false">IF(U593="","",DATE(YEAR(IF(B593="",A593,B593)),MONTH(IF(B593="",A593,B593)),1))</f>
        <v/>
      </c>
      <c r="Y593" s="15" t="str">
        <f aca="false">IF(U593="","",N($C$3)+SUM($U$7:U593))</f>
        <v/>
      </c>
      <c r="Z593" s="15" t="str">
        <f aca="false">IF(Y593="","",Y593-MAX(N($C$3),MAX($Y$7:Y593)))</f>
        <v/>
      </c>
      <c r="AA593" s="13" t="str">
        <f aca="false">IF(U593="","",IF(U593&gt;0,"Win",IF(U593&lt;0,"Loss","Scratch")))</f>
        <v/>
      </c>
      <c r="AB593" s="18" t="e">
        <f aca="false">IF(W593="",NA(),W593)</f>
        <v>#N/A</v>
      </c>
      <c r="AC593" s="19" t="e">
        <f aca="false">IF(W593="",NA(),Y593)</f>
        <v>#N/A</v>
      </c>
    </row>
    <row r="594" customFormat="false" ht="15" hidden="false" customHeight="false" outlineLevel="0" collapsed="false">
      <c r="A594" s="10"/>
      <c r="B594" s="10"/>
      <c r="C594" s="24"/>
      <c r="D594" s="24"/>
      <c r="E594" s="24"/>
      <c r="F594" s="24"/>
      <c r="G594" s="11"/>
      <c r="H594" s="12"/>
      <c r="I594" s="12"/>
      <c r="J594" s="12"/>
      <c r="K594" s="5"/>
      <c r="L594" s="5"/>
      <c r="M594" s="5"/>
      <c r="N594" s="24"/>
      <c r="O594" s="7"/>
      <c r="P594" s="13" t="str">
        <f aca="false">IF(C594="","",IF(ISNUMBER(SEARCH("JPY",C594)),100,10000))</f>
        <v/>
      </c>
      <c r="Q594" s="14" t="str">
        <f aca="false">IF(OR(C594="",H594="",J594=""),"",ROUND((J594-H594)*P594*IF(D594="Short",-1,1),1))</f>
        <v/>
      </c>
      <c r="R594" s="14" t="str">
        <f aca="false">IF(OR(C594="",H594="",I594=""),"",ROUND(ABS(H594-I594)*P594,1))</f>
        <v/>
      </c>
      <c r="S594" s="15" t="str">
        <f aca="false">IF(OR(R594="",G594="",K594=""),"",R594*K594*G594)</f>
        <v/>
      </c>
      <c r="T594" s="15" t="str">
        <f aca="false">IF(OR(Q594="",G594="",K594=""),"",Q594*K594*G594)</f>
        <v/>
      </c>
      <c r="U594" s="15" t="str">
        <f aca="false">IF(T594="","",T594+N(L594)-N(M594))</f>
        <v/>
      </c>
      <c r="V594" s="16" t="str">
        <f aca="false">IF(OR(U594="",N(S594)=0),"",U594/S594)</f>
        <v/>
      </c>
      <c r="W594" s="13" t="str">
        <f aca="false">IF(U594="","",COUNT($U$7:U594))</f>
        <v/>
      </c>
      <c r="X594" s="17" t="str">
        <f aca="false">IF(U594="","",DATE(YEAR(IF(B594="",A594,B594)),MONTH(IF(B594="",A594,B594)),1))</f>
        <v/>
      </c>
      <c r="Y594" s="15" t="str">
        <f aca="false">IF(U594="","",N($C$3)+SUM($U$7:U594))</f>
        <v/>
      </c>
      <c r="Z594" s="15" t="str">
        <f aca="false">IF(Y594="","",Y594-MAX(N($C$3),MAX($Y$7:Y594)))</f>
        <v/>
      </c>
      <c r="AA594" s="13" t="str">
        <f aca="false">IF(U594="","",IF(U594&gt;0,"Win",IF(U594&lt;0,"Loss","Scratch")))</f>
        <v/>
      </c>
      <c r="AB594" s="18" t="e">
        <f aca="false">IF(W594="",NA(),W594)</f>
        <v>#N/A</v>
      </c>
      <c r="AC594" s="19" t="e">
        <f aca="false">IF(W594="",NA(),Y594)</f>
        <v>#N/A</v>
      </c>
    </row>
    <row r="595" customFormat="false" ht="15" hidden="false" customHeight="false" outlineLevel="0" collapsed="false">
      <c r="A595" s="10"/>
      <c r="B595" s="10"/>
      <c r="C595" s="24"/>
      <c r="D595" s="24"/>
      <c r="E595" s="24"/>
      <c r="F595" s="24"/>
      <c r="G595" s="11"/>
      <c r="H595" s="12"/>
      <c r="I595" s="12"/>
      <c r="J595" s="12"/>
      <c r="K595" s="5"/>
      <c r="L595" s="5"/>
      <c r="M595" s="5"/>
      <c r="N595" s="24"/>
      <c r="O595" s="7"/>
      <c r="P595" s="13" t="str">
        <f aca="false">IF(C595="","",IF(ISNUMBER(SEARCH("JPY",C595)),100,10000))</f>
        <v/>
      </c>
      <c r="Q595" s="14" t="str">
        <f aca="false">IF(OR(C595="",H595="",J595=""),"",ROUND((J595-H595)*P595*IF(D595="Short",-1,1),1))</f>
        <v/>
      </c>
      <c r="R595" s="14" t="str">
        <f aca="false">IF(OR(C595="",H595="",I595=""),"",ROUND(ABS(H595-I595)*P595,1))</f>
        <v/>
      </c>
      <c r="S595" s="15" t="str">
        <f aca="false">IF(OR(R595="",G595="",K595=""),"",R595*K595*G595)</f>
        <v/>
      </c>
      <c r="T595" s="15" t="str">
        <f aca="false">IF(OR(Q595="",G595="",K595=""),"",Q595*K595*G595)</f>
        <v/>
      </c>
      <c r="U595" s="15" t="str">
        <f aca="false">IF(T595="","",T595+N(L595)-N(M595))</f>
        <v/>
      </c>
      <c r="V595" s="16" t="str">
        <f aca="false">IF(OR(U595="",N(S595)=0),"",U595/S595)</f>
        <v/>
      </c>
      <c r="W595" s="13" t="str">
        <f aca="false">IF(U595="","",COUNT($U$7:U595))</f>
        <v/>
      </c>
      <c r="X595" s="17" t="str">
        <f aca="false">IF(U595="","",DATE(YEAR(IF(B595="",A595,B595)),MONTH(IF(B595="",A595,B595)),1))</f>
        <v/>
      </c>
      <c r="Y595" s="15" t="str">
        <f aca="false">IF(U595="","",N($C$3)+SUM($U$7:U595))</f>
        <v/>
      </c>
      <c r="Z595" s="15" t="str">
        <f aca="false">IF(Y595="","",Y595-MAX(N($C$3),MAX($Y$7:Y595)))</f>
        <v/>
      </c>
      <c r="AA595" s="13" t="str">
        <f aca="false">IF(U595="","",IF(U595&gt;0,"Win",IF(U595&lt;0,"Loss","Scratch")))</f>
        <v/>
      </c>
      <c r="AB595" s="18" t="e">
        <f aca="false">IF(W595="",NA(),W595)</f>
        <v>#N/A</v>
      </c>
      <c r="AC595" s="19" t="e">
        <f aca="false">IF(W595="",NA(),Y595)</f>
        <v>#N/A</v>
      </c>
    </row>
    <row r="596" customFormat="false" ht="15" hidden="false" customHeight="false" outlineLevel="0" collapsed="false">
      <c r="A596" s="10"/>
      <c r="B596" s="10"/>
      <c r="C596" s="24"/>
      <c r="D596" s="24"/>
      <c r="E596" s="24"/>
      <c r="F596" s="24"/>
      <c r="G596" s="11"/>
      <c r="H596" s="12"/>
      <c r="I596" s="12"/>
      <c r="J596" s="12"/>
      <c r="K596" s="5"/>
      <c r="L596" s="5"/>
      <c r="M596" s="5"/>
      <c r="N596" s="24"/>
      <c r="O596" s="7"/>
      <c r="P596" s="13" t="str">
        <f aca="false">IF(C596="","",IF(ISNUMBER(SEARCH("JPY",C596)),100,10000))</f>
        <v/>
      </c>
      <c r="Q596" s="14" t="str">
        <f aca="false">IF(OR(C596="",H596="",J596=""),"",ROUND((J596-H596)*P596*IF(D596="Short",-1,1),1))</f>
        <v/>
      </c>
      <c r="R596" s="14" t="str">
        <f aca="false">IF(OR(C596="",H596="",I596=""),"",ROUND(ABS(H596-I596)*P596,1))</f>
        <v/>
      </c>
      <c r="S596" s="15" t="str">
        <f aca="false">IF(OR(R596="",G596="",K596=""),"",R596*K596*G596)</f>
        <v/>
      </c>
      <c r="T596" s="15" t="str">
        <f aca="false">IF(OR(Q596="",G596="",K596=""),"",Q596*K596*G596)</f>
        <v/>
      </c>
      <c r="U596" s="15" t="str">
        <f aca="false">IF(T596="","",T596+N(L596)-N(M596))</f>
        <v/>
      </c>
      <c r="V596" s="16" t="str">
        <f aca="false">IF(OR(U596="",N(S596)=0),"",U596/S596)</f>
        <v/>
      </c>
      <c r="W596" s="13" t="str">
        <f aca="false">IF(U596="","",COUNT($U$7:U596))</f>
        <v/>
      </c>
      <c r="X596" s="17" t="str">
        <f aca="false">IF(U596="","",DATE(YEAR(IF(B596="",A596,B596)),MONTH(IF(B596="",A596,B596)),1))</f>
        <v/>
      </c>
      <c r="Y596" s="15" t="str">
        <f aca="false">IF(U596="","",N($C$3)+SUM($U$7:U596))</f>
        <v/>
      </c>
      <c r="Z596" s="15" t="str">
        <f aca="false">IF(Y596="","",Y596-MAX(N($C$3),MAX($Y$7:Y596)))</f>
        <v/>
      </c>
      <c r="AA596" s="13" t="str">
        <f aca="false">IF(U596="","",IF(U596&gt;0,"Win",IF(U596&lt;0,"Loss","Scratch")))</f>
        <v/>
      </c>
      <c r="AB596" s="18" t="e">
        <f aca="false">IF(W596="",NA(),W596)</f>
        <v>#N/A</v>
      </c>
      <c r="AC596" s="19" t="e">
        <f aca="false">IF(W596="",NA(),Y596)</f>
        <v>#N/A</v>
      </c>
    </row>
    <row r="597" customFormat="false" ht="15" hidden="false" customHeight="false" outlineLevel="0" collapsed="false">
      <c r="A597" s="10"/>
      <c r="B597" s="10"/>
      <c r="C597" s="24"/>
      <c r="D597" s="24"/>
      <c r="E597" s="24"/>
      <c r="F597" s="24"/>
      <c r="G597" s="11"/>
      <c r="H597" s="12"/>
      <c r="I597" s="12"/>
      <c r="J597" s="12"/>
      <c r="K597" s="5"/>
      <c r="L597" s="5"/>
      <c r="M597" s="5"/>
      <c r="N597" s="24"/>
      <c r="O597" s="7"/>
      <c r="P597" s="13" t="str">
        <f aca="false">IF(C597="","",IF(ISNUMBER(SEARCH("JPY",C597)),100,10000))</f>
        <v/>
      </c>
      <c r="Q597" s="14" t="str">
        <f aca="false">IF(OR(C597="",H597="",J597=""),"",ROUND((J597-H597)*P597*IF(D597="Short",-1,1),1))</f>
        <v/>
      </c>
      <c r="R597" s="14" t="str">
        <f aca="false">IF(OR(C597="",H597="",I597=""),"",ROUND(ABS(H597-I597)*P597,1))</f>
        <v/>
      </c>
      <c r="S597" s="15" t="str">
        <f aca="false">IF(OR(R597="",G597="",K597=""),"",R597*K597*G597)</f>
        <v/>
      </c>
      <c r="T597" s="15" t="str">
        <f aca="false">IF(OR(Q597="",G597="",K597=""),"",Q597*K597*G597)</f>
        <v/>
      </c>
      <c r="U597" s="15" t="str">
        <f aca="false">IF(T597="","",T597+N(L597)-N(M597))</f>
        <v/>
      </c>
      <c r="V597" s="16" t="str">
        <f aca="false">IF(OR(U597="",N(S597)=0),"",U597/S597)</f>
        <v/>
      </c>
      <c r="W597" s="13" t="str">
        <f aca="false">IF(U597="","",COUNT($U$7:U597))</f>
        <v/>
      </c>
      <c r="X597" s="17" t="str">
        <f aca="false">IF(U597="","",DATE(YEAR(IF(B597="",A597,B597)),MONTH(IF(B597="",A597,B597)),1))</f>
        <v/>
      </c>
      <c r="Y597" s="15" t="str">
        <f aca="false">IF(U597="","",N($C$3)+SUM($U$7:U597))</f>
        <v/>
      </c>
      <c r="Z597" s="15" t="str">
        <f aca="false">IF(Y597="","",Y597-MAX(N($C$3),MAX($Y$7:Y597)))</f>
        <v/>
      </c>
      <c r="AA597" s="13" t="str">
        <f aca="false">IF(U597="","",IF(U597&gt;0,"Win",IF(U597&lt;0,"Loss","Scratch")))</f>
        <v/>
      </c>
      <c r="AB597" s="18" t="e">
        <f aca="false">IF(W597="",NA(),W597)</f>
        <v>#N/A</v>
      </c>
      <c r="AC597" s="19" t="e">
        <f aca="false">IF(W597="",NA(),Y597)</f>
        <v>#N/A</v>
      </c>
    </row>
    <row r="598" customFormat="false" ht="15" hidden="false" customHeight="false" outlineLevel="0" collapsed="false">
      <c r="A598" s="10"/>
      <c r="B598" s="10"/>
      <c r="C598" s="24"/>
      <c r="D598" s="24"/>
      <c r="E598" s="24"/>
      <c r="F598" s="24"/>
      <c r="G598" s="11"/>
      <c r="H598" s="12"/>
      <c r="I598" s="12"/>
      <c r="J598" s="12"/>
      <c r="K598" s="5"/>
      <c r="L598" s="5"/>
      <c r="M598" s="5"/>
      <c r="N598" s="24"/>
      <c r="O598" s="7"/>
      <c r="P598" s="13" t="str">
        <f aca="false">IF(C598="","",IF(ISNUMBER(SEARCH("JPY",C598)),100,10000))</f>
        <v/>
      </c>
      <c r="Q598" s="14" t="str">
        <f aca="false">IF(OR(C598="",H598="",J598=""),"",ROUND((J598-H598)*P598*IF(D598="Short",-1,1),1))</f>
        <v/>
      </c>
      <c r="R598" s="14" t="str">
        <f aca="false">IF(OR(C598="",H598="",I598=""),"",ROUND(ABS(H598-I598)*P598,1))</f>
        <v/>
      </c>
      <c r="S598" s="15" t="str">
        <f aca="false">IF(OR(R598="",G598="",K598=""),"",R598*K598*G598)</f>
        <v/>
      </c>
      <c r="T598" s="15" t="str">
        <f aca="false">IF(OR(Q598="",G598="",K598=""),"",Q598*K598*G598)</f>
        <v/>
      </c>
      <c r="U598" s="15" t="str">
        <f aca="false">IF(T598="","",T598+N(L598)-N(M598))</f>
        <v/>
      </c>
      <c r="V598" s="16" t="str">
        <f aca="false">IF(OR(U598="",N(S598)=0),"",U598/S598)</f>
        <v/>
      </c>
      <c r="W598" s="13" t="str">
        <f aca="false">IF(U598="","",COUNT($U$7:U598))</f>
        <v/>
      </c>
      <c r="X598" s="17" t="str">
        <f aca="false">IF(U598="","",DATE(YEAR(IF(B598="",A598,B598)),MONTH(IF(B598="",A598,B598)),1))</f>
        <v/>
      </c>
      <c r="Y598" s="15" t="str">
        <f aca="false">IF(U598="","",N($C$3)+SUM($U$7:U598))</f>
        <v/>
      </c>
      <c r="Z598" s="15" t="str">
        <f aca="false">IF(Y598="","",Y598-MAX(N($C$3),MAX($Y$7:Y598)))</f>
        <v/>
      </c>
      <c r="AA598" s="13" t="str">
        <f aca="false">IF(U598="","",IF(U598&gt;0,"Win",IF(U598&lt;0,"Loss","Scratch")))</f>
        <v/>
      </c>
      <c r="AB598" s="18" t="e">
        <f aca="false">IF(W598="",NA(),W598)</f>
        <v>#N/A</v>
      </c>
      <c r="AC598" s="19" t="e">
        <f aca="false">IF(W598="",NA(),Y598)</f>
        <v>#N/A</v>
      </c>
    </row>
    <row r="599" customFormat="false" ht="15" hidden="false" customHeight="false" outlineLevel="0" collapsed="false">
      <c r="A599" s="10"/>
      <c r="B599" s="10"/>
      <c r="C599" s="24"/>
      <c r="D599" s="24"/>
      <c r="E599" s="24"/>
      <c r="F599" s="24"/>
      <c r="G599" s="11"/>
      <c r="H599" s="12"/>
      <c r="I599" s="12"/>
      <c r="J599" s="12"/>
      <c r="K599" s="5"/>
      <c r="L599" s="5"/>
      <c r="M599" s="5"/>
      <c r="N599" s="24"/>
      <c r="O599" s="7"/>
      <c r="P599" s="13" t="str">
        <f aca="false">IF(C599="","",IF(ISNUMBER(SEARCH("JPY",C599)),100,10000))</f>
        <v/>
      </c>
      <c r="Q599" s="14" t="str">
        <f aca="false">IF(OR(C599="",H599="",J599=""),"",ROUND((J599-H599)*P599*IF(D599="Short",-1,1),1))</f>
        <v/>
      </c>
      <c r="R599" s="14" t="str">
        <f aca="false">IF(OR(C599="",H599="",I599=""),"",ROUND(ABS(H599-I599)*P599,1))</f>
        <v/>
      </c>
      <c r="S599" s="15" t="str">
        <f aca="false">IF(OR(R599="",G599="",K599=""),"",R599*K599*G599)</f>
        <v/>
      </c>
      <c r="T599" s="15" t="str">
        <f aca="false">IF(OR(Q599="",G599="",K599=""),"",Q599*K599*G599)</f>
        <v/>
      </c>
      <c r="U599" s="15" t="str">
        <f aca="false">IF(T599="","",T599+N(L599)-N(M599))</f>
        <v/>
      </c>
      <c r="V599" s="16" t="str">
        <f aca="false">IF(OR(U599="",N(S599)=0),"",U599/S599)</f>
        <v/>
      </c>
      <c r="W599" s="13" t="str">
        <f aca="false">IF(U599="","",COUNT($U$7:U599))</f>
        <v/>
      </c>
      <c r="X599" s="17" t="str">
        <f aca="false">IF(U599="","",DATE(YEAR(IF(B599="",A599,B599)),MONTH(IF(B599="",A599,B599)),1))</f>
        <v/>
      </c>
      <c r="Y599" s="15" t="str">
        <f aca="false">IF(U599="","",N($C$3)+SUM($U$7:U599))</f>
        <v/>
      </c>
      <c r="Z599" s="15" t="str">
        <f aca="false">IF(Y599="","",Y599-MAX(N($C$3),MAX($Y$7:Y599)))</f>
        <v/>
      </c>
      <c r="AA599" s="13" t="str">
        <f aca="false">IF(U599="","",IF(U599&gt;0,"Win",IF(U599&lt;0,"Loss","Scratch")))</f>
        <v/>
      </c>
      <c r="AB599" s="18" t="e">
        <f aca="false">IF(W599="",NA(),W599)</f>
        <v>#N/A</v>
      </c>
      <c r="AC599" s="19" t="e">
        <f aca="false">IF(W599="",NA(),Y599)</f>
        <v>#N/A</v>
      </c>
    </row>
    <row r="600" customFormat="false" ht="15" hidden="false" customHeight="false" outlineLevel="0" collapsed="false">
      <c r="A600" s="10"/>
      <c r="B600" s="10"/>
      <c r="C600" s="24"/>
      <c r="D600" s="24"/>
      <c r="E600" s="24"/>
      <c r="F600" s="24"/>
      <c r="G600" s="11"/>
      <c r="H600" s="12"/>
      <c r="I600" s="12"/>
      <c r="J600" s="12"/>
      <c r="K600" s="5"/>
      <c r="L600" s="5"/>
      <c r="M600" s="5"/>
      <c r="N600" s="24"/>
      <c r="O600" s="7"/>
      <c r="P600" s="13" t="str">
        <f aca="false">IF(C600="","",IF(ISNUMBER(SEARCH("JPY",C600)),100,10000))</f>
        <v/>
      </c>
      <c r="Q600" s="14" t="str">
        <f aca="false">IF(OR(C600="",H600="",J600=""),"",ROUND((J600-H600)*P600*IF(D600="Short",-1,1),1))</f>
        <v/>
      </c>
      <c r="R600" s="14" t="str">
        <f aca="false">IF(OR(C600="",H600="",I600=""),"",ROUND(ABS(H600-I600)*P600,1))</f>
        <v/>
      </c>
      <c r="S600" s="15" t="str">
        <f aca="false">IF(OR(R600="",G600="",K600=""),"",R600*K600*G600)</f>
        <v/>
      </c>
      <c r="T600" s="15" t="str">
        <f aca="false">IF(OR(Q600="",G600="",K600=""),"",Q600*K600*G600)</f>
        <v/>
      </c>
      <c r="U600" s="15" t="str">
        <f aca="false">IF(T600="","",T600+N(L600)-N(M600))</f>
        <v/>
      </c>
      <c r="V600" s="16" t="str">
        <f aca="false">IF(OR(U600="",N(S600)=0),"",U600/S600)</f>
        <v/>
      </c>
      <c r="W600" s="13" t="str">
        <f aca="false">IF(U600="","",COUNT($U$7:U600))</f>
        <v/>
      </c>
      <c r="X600" s="17" t="str">
        <f aca="false">IF(U600="","",DATE(YEAR(IF(B600="",A600,B600)),MONTH(IF(B600="",A600,B600)),1))</f>
        <v/>
      </c>
      <c r="Y600" s="15" t="str">
        <f aca="false">IF(U600="","",N($C$3)+SUM($U$7:U600))</f>
        <v/>
      </c>
      <c r="Z600" s="15" t="str">
        <f aca="false">IF(Y600="","",Y600-MAX(N($C$3),MAX($Y$7:Y600)))</f>
        <v/>
      </c>
      <c r="AA600" s="13" t="str">
        <f aca="false">IF(U600="","",IF(U600&gt;0,"Win",IF(U600&lt;0,"Loss","Scratch")))</f>
        <v/>
      </c>
      <c r="AB600" s="18" t="e">
        <f aca="false">IF(W600="",NA(),W600)</f>
        <v>#N/A</v>
      </c>
      <c r="AC600" s="19" t="e">
        <f aca="false">IF(W600="",NA(),Y600)</f>
        <v>#N/A</v>
      </c>
    </row>
    <row r="601" customFormat="false" ht="15" hidden="false" customHeight="false" outlineLevel="0" collapsed="false">
      <c r="A601" s="10"/>
      <c r="B601" s="10"/>
      <c r="C601" s="24"/>
      <c r="D601" s="24"/>
      <c r="E601" s="24"/>
      <c r="F601" s="24"/>
      <c r="G601" s="11"/>
      <c r="H601" s="12"/>
      <c r="I601" s="12"/>
      <c r="J601" s="12"/>
      <c r="K601" s="5"/>
      <c r="L601" s="5"/>
      <c r="M601" s="5"/>
      <c r="N601" s="24"/>
      <c r="O601" s="7"/>
      <c r="P601" s="13" t="str">
        <f aca="false">IF(C601="","",IF(ISNUMBER(SEARCH("JPY",C601)),100,10000))</f>
        <v/>
      </c>
      <c r="Q601" s="14" t="str">
        <f aca="false">IF(OR(C601="",H601="",J601=""),"",ROUND((J601-H601)*P601*IF(D601="Short",-1,1),1))</f>
        <v/>
      </c>
      <c r="R601" s="14" t="str">
        <f aca="false">IF(OR(C601="",H601="",I601=""),"",ROUND(ABS(H601-I601)*P601,1))</f>
        <v/>
      </c>
      <c r="S601" s="15" t="str">
        <f aca="false">IF(OR(R601="",G601="",K601=""),"",R601*K601*G601)</f>
        <v/>
      </c>
      <c r="T601" s="15" t="str">
        <f aca="false">IF(OR(Q601="",G601="",K601=""),"",Q601*K601*G601)</f>
        <v/>
      </c>
      <c r="U601" s="15" t="str">
        <f aca="false">IF(T601="","",T601+N(L601)-N(M601))</f>
        <v/>
      </c>
      <c r="V601" s="16" t="str">
        <f aca="false">IF(OR(U601="",N(S601)=0),"",U601/S601)</f>
        <v/>
      </c>
      <c r="W601" s="13" t="str">
        <f aca="false">IF(U601="","",COUNT($U$7:U601))</f>
        <v/>
      </c>
      <c r="X601" s="17" t="str">
        <f aca="false">IF(U601="","",DATE(YEAR(IF(B601="",A601,B601)),MONTH(IF(B601="",A601,B601)),1))</f>
        <v/>
      </c>
      <c r="Y601" s="15" t="str">
        <f aca="false">IF(U601="","",N($C$3)+SUM($U$7:U601))</f>
        <v/>
      </c>
      <c r="Z601" s="15" t="str">
        <f aca="false">IF(Y601="","",Y601-MAX(N($C$3),MAX($Y$7:Y601)))</f>
        <v/>
      </c>
      <c r="AA601" s="13" t="str">
        <f aca="false">IF(U601="","",IF(U601&gt;0,"Win",IF(U601&lt;0,"Loss","Scratch")))</f>
        <v/>
      </c>
      <c r="AB601" s="18" t="e">
        <f aca="false">IF(W601="",NA(),W601)</f>
        <v>#N/A</v>
      </c>
      <c r="AC601" s="19" t="e">
        <f aca="false">IF(W601="",NA(),Y601)</f>
        <v>#N/A</v>
      </c>
    </row>
    <row r="602" customFormat="false" ht="15" hidden="false" customHeight="false" outlineLevel="0" collapsed="false">
      <c r="A602" s="10"/>
      <c r="B602" s="10"/>
      <c r="C602" s="24"/>
      <c r="D602" s="24"/>
      <c r="E602" s="24"/>
      <c r="F602" s="24"/>
      <c r="G602" s="11"/>
      <c r="H602" s="12"/>
      <c r="I602" s="12"/>
      <c r="J602" s="12"/>
      <c r="K602" s="5"/>
      <c r="L602" s="5"/>
      <c r="M602" s="5"/>
      <c r="N602" s="24"/>
      <c r="O602" s="7"/>
      <c r="P602" s="13" t="str">
        <f aca="false">IF(C602="","",IF(ISNUMBER(SEARCH("JPY",C602)),100,10000))</f>
        <v/>
      </c>
      <c r="Q602" s="14" t="str">
        <f aca="false">IF(OR(C602="",H602="",J602=""),"",ROUND((J602-H602)*P602*IF(D602="Short",-1,1),1))</f>
        <v/>
      </c>
      <c r="R602" s="14" t="str">
        <f aca="false">IF(OR(C602="",H602="",I602=""),"",ROUND(ABS(H602-I602)*P602,1))</f>
        <v/>
      </c>
      <c r="S602" s="15" t="str">
        <f aca="false">IF(OR(R602="",G602="",K602=""),"",R602*K602*G602)</f>
        <v/>
      </c>
      <c r="T602" s="15" t="str">
        <f aca="false">IF(OR(Q602="",G602="",K602=""),"",Q602*K602*G602)</f>
        <v/>
      </c>
      <c r="U602" s="15" t="str">
        <f aca="false">IF(T602="","",T602+N(L602)-N(M602))</f>
        <v/>
      </c>
      <c r="V602" s="16" t="str">
        <f aca="false">IF(OR(U602="",N(S602)=0),"",U602/S602)</f>
        <v/>
      </c>
      <c r="W602" s="13" t="str">
        <f aca="false">IF(U602="","",COUNT($U$7:U602))</f>
        <v/>
      </c>
      <c r="X602" s="17" t="str">
        <f aca="false">IF(U602="","",DATE(YEAR(IF(B602="",A602,B602)),MONTH(IF(B602="",A602,B602)),1))</f>
        <v/>
      </c>
      <c r="Y602" s="15" t="str">
        <f aca="false">IF(U602="","",N($C$3)+SUM($U$7:U602))</f>
        <v/>
      </c>
      <c r="Z602" s="15" t="str">
        <f aca="false">IF(Y602="","",Y602-MAX(N($C$3),MAX($Y$7:Y602)))</f>
        <v/>
      </c>
      <c r="AA602" s="13" t="str">
        <f aca="false">IF(U602="","",IF(U602&gt;0,"Win",IF(U602&lt;0,"Loss","Scratch")))</f>
        <v/>
      </c>
      <c r="AB602" s="18" t="e">
        <f aca="false">IF(W602="",NA(),W602)</f>
        <v>#N/A</v>
      </c>
      <c r="AC602" s="19" t="e">
        <f aca="false">IF(W602="",NA(),Y602)</f>
        <v>#N/A</v>
      </c>
    </row>
    <row r="603" customFormat="false" ht="15" hidden="false" customHeight="false" outlineLevel="0" collapsed="false">
      <c r="A603" s="10"/>
      <c r="B603" s="10"/>
      <c r="C603" s="24"/>
      <c r="D603" s="24"/>
      <c r="E603" s="24"/>
      <c r="F603" s="24"/>
      <c r="G603" s="11"/>
      <c r="H603" s="12"/>
      <c r="I603" s="12"/>
      <c r="J603" s="12"/>
      <c r="K603" s="5"/>
      <c r="L603" s="5"/>
      <c r="M603" s="5"/>
      <c r="N603" s="24"/>
      <c r="O603" s="7"/>
      <c r="P603" s="13" t="str">
        <f aca="false">IF(C603="","",IF(ISNUMBER(SEARCH("JPY",C603)),100,10000))</f>
        <v/>
      </c>
      <c r="Q603" s="14" t="str">
        <f aca="false">IF(OR(C603="",H603="",J603=""),"",ROUND((J603-H603)*P603*IF(D603="Short",-1,1),1))</f>
        <v/>
      </c>
      <c r="R603" s="14" t="str">
        <f aca="false">IF(OR(C603="",H603="",I603=""),"",ROUND(ABS(H603-I603)*P603,1))</f>
        <v/>
      </c>
      <c r="S603" s="15" t="str">
        <f aca="false">IF(OR(R603="",G603="",K603=""),"",R603*K603*G603)</f>
        <v/>
      </c>
      <c r="T603" s="15" t="str">
        <f aca="false">IF(OR(Q603="",G603="",K603=""),"",Q603*K603*G603)</f>
        <v/>
      </c>
      <c r="U603" s="15" t="str">
        <f aca="false">IF(T603="","",T603+N(L603)-N(M603))</f>
        <v/>
      </c>
      <c r="V603" s="16" t="str">
        <f aca="false">IF(OR(U603="",N(S603)=0),"",U603/S603)</f>
        <v/>
      </c>
      <c r="W603" s="13" t="str">
        <f aca="false">IF(U603="","",COUNT($U$7:U603))</f>
        <v/>
      </c>
      <c r="X603" s="17" t="str">
        <f aca="false">IF(U603="","",DATE(YEAR(IF(B603="",A603,B603)),MONTH(IF(B603="",A603,B603)),1))</f>
        <v/>
      </c>
      <c r="Y603" s="15" t="str">
        <f aca="false">IF(U603="","",N($C$3)+SUM($U$7:U603))</f>
        <v/>
      </c>
      <c r="Z603" s="15" t="str">
        <f aca="false">IF(Y603="","",Y603-MAX(N($C$3),MAX($Y$7:Y603)))</f>
        <v/>
      </c>
      <c r="AA603" s="13" t="str">
        <f aca="false">IF(U603="","",IF(U603&gt;0,"Win",IF(U603&lt;0,"Loss","Scratch")))</f>
        <v/>
      </c>
      <c r="AB603" s="18" t="e">
        <f aca="false">IF(W603="",NA(),W603)</f>
        <v>#N/A</v>
      </c>
      <c r="AC603" s="19" t="e">
        <f aca="false">IF(W603="",NA(),Y603)</f>
        <v>#N/A</v>
      </c>
    </row>
    <row r="604" customFormat="false" ht="15" hidden="false" customHeight="false" outlineLevel="0" collapsed="false">
      <c r="A604" s="10"/>
      <c r="B604" s="10"/>
      <c r="C604" s="24"/>
      <c r="D604" s="24"/>
      <c r="E604" s="24"/>
      <c r="F604" s="24"/>
      <c r="G604" s="11"/>
      <c r="H604" s="12"/>
      <c r="I604" s="12"/>
      <c r="J604" s="12"/>
      <c r="K604" s="5"/>
      <c r="L604" s="5"/>
      <c r="M604" s="5"/>
      <c r="N604" s="24"/>
      <c r="O604" s="7"/>
      <c r="P604" s="13" t="str">
        <f aca="false">IF(C604="","",IF(ISNUMBER(SEARCH("JPY",C604)),100,10000))</f>
        <v/>
      </c>
      <c r="Q604" s="14" t="str">
        <f aca="false">IF(OR(C604="",H604="",J604=""),"",ROUND((J604-H604)*P604*IF(D604="Short",-1,1),1))</f>
        <v/>
      </c>
      <c r="R604" s="14" t="str">
        <f aca="false">IF(OR(C604="",H604="",I604=""),"",ROUND(ABS(H604-I604)*P604,1))</f>
        <v/>
      </c>
      <c r="S604" s="15" t="str">
        <f aca="false">IF(OR(R604="",G604="",K604=""),"",R604*K604*G604)</f>
        <v/>
      </c>
      <c r="T604" s="15" t="str">
        <f aca="false">IF(OR(Q604="",G604="",K604=""),"",Q604*K604*G604)</f>
        <v/>
      </c>
      <c r="U604" s="15" t="str">
        <f aca="false">IF(T604="","",T604+N(L604)-N(M604))</f>
        <v/>
      </c>
      <c r="V604" s="16" t="str">
        <f aca="false">IF(OR(U604="",N(S604)=0),"",U604/S604)</f>
        <v/>
      </c>
      <c r="W604" s="13" t="str">
        <f aca="false">IF(U604="","",COUNT($U$7:U604))</f>
        <v/>
      </c>
      <c r="X604" s="17" t="str">
        <f aca="false">IF(U604="","",DATE(YEAR(IF(B604="",A604,B604)),MONTH(IF(B604="",A604,B604)),1))</f>
        <v/>
      </c>
      <c r="Y604" s="15" t="str">
        <f aca="false">IF(U604="","",N($C$3)+SUM($U$7:U604))</f>
        <v/>
      </c>
      <c r="Z604" s="15" t="str">
        <f aca="false">IF(Y604="","",Y604-MAX(N($C$3),MAX($Y$7:Y604)))</f>
        <v/>
      </c>
      <c r="AA604" s="13" t="str">
        <f aca="false">IF(U604="","",IF(U604&gt;0,"Win",IF(U604&lt;0,"Loss","Scratch")))</f>
        <v/>
      </c>
      <c r="AB604" s="18" t="e">
        <f aca="false">IF(W604="",NA(),W604)</f>
        <v>#N/A</v>
      </c>
      <c r="AC604" s="19" t="e">
        <f aca="false">IF(W604="",NA(),Y604)</f>
        <v>#N/A</v>
      </c>
    </row>
    <row r="605" customFormat="false" ht="15" hidden="false" customHeight="false" outlineLevel="0" collapsed="false">
      <c r="A605" s="10"/>
      <c r="B605" s="10"/>
      <c r="C605" s="24"/>
      <c r="D605" s="24"/>
      <c r="E605" s="24"/>
      <c r="F605" s="24"/>
      <c r="G605" s="11"/>
      <c r="H605" s="12"/>
      <c r="I605" s="12"/>
      <c r="J605" s="12"/>
      <c r="K605" s="5"/>
      <c r="L605" s="5"/>
      <c r="M605" s="5"/>
      <c r="N605" s="24"/>
      <c r="O605" s="7"/>
      <c r="P605" s="13" t="str">
        <f aca="false">IF(C605="","",IF(ISNUMBER(SEARCH("JPY",C605)),100,10000))</f>
        <v/>
      </c>
      <c r="Q605" s="14" t="str">
        <f aca="false">IF(OR(C605="",H605="",J605=""),"",ROUND((J605-H605)*P605*IF(D605="Short",-1,1),1))</f>
        <v/>
      </c>
      <c r="R605" s="14" t="str">
        <f aca="false">IF(OR(C605="",H605="",I605=""),"",ROUND(ABS(H605-I605)*P605,1))</f>
        <v/>
      </c>
      <c r="S605" s="15" t="str">
        <f aca="false">IF(OR(R605="",G605="",K605=""),"",R605*K605*G605)</f>
        <v/>
      </c>
      <c r="T605" s="15" t="str">
        <f aca="false">IF(OR(Q605="",G605="",K605=""),"",Q605*K605*G605)</f>
        <v/>
      </c>
      <c r="U605" s="15" t="str">
        <f aca="false">IF(T605="","",T605+N(L605)-N(M605))</f>
        <v/>
      </c>
      <c r="V605" s="16" t="str">
        <f aca="false">IF(OR(U605="",N(S605)=0),"",U605/S605)</f>
        <v/>
      </c>
      <c r="W605" s="13" t="str">
        <f aca="false">IF(U605="","",COUNT($U$7:U605))</f>
        <v/>
      </c>
      <c r="X605" s="17" t="str">
        <f aca="false">IF(U605="","",DATE(YEAR(IF(B605="",A605,B605)),MONTH(IF(B605="",A605,B605)),1))</f>
        <v/>
      </c>
      <c r="Y605" s="15" t="str">
        <f aca="false">IF(U605="","",N($C$3)+SUM($U$7:U605))</f>
        <v/>
      </c>
      <c r="Z605" s="15" t="str">
        <f aca="false">IF(Y605="","",Y605-MAX(N($C$3),MAX($Y$7:Y605)))</f>
        <v/>
      </c>
      <c r="AA605" s="13" t="str">
        <f aca="false">IF(U605="","",IF(U605&gt;0,"Win",IF(U605&lt;0,"Loss","Scratch")))</f>
        <v/>
      </c>
      <c r="AB605" s="18" t="e">
        <f aca="false">IF(W605="",NA(),W605)</f>
        <v>#N/A</v>
      </c>
      <c r="AC605" s="19" t="e">
        <f aca="false">IF(W605="",NA(),Y605)</f>
        <v>#N/A</v>
      </c>
    </row>
    <row r="606" customFormat="false" ht="15" hidden="false" customHeight="false" outlineLevel="0" collapsed="false">
      <c r="A606" s="10"/>
      <c r="B606" s="10"/>
      <c r="C606" s="24"/>
      <c r="D606" s="24"/>
      <c r="E606" s="24"/>
      <c r="F606" s="24"/>
      <c r="G606" s="11"/>
      <c r="H606" s="12"/>
      <c r="I606" s="12"/>
      <c r="J606" s="12"/>
      <c r="K606" s="5"/>
      <c r="L606" s="5"/>
      <c r="M606" s="5"/>
      <c r="N606" s="24"/>
      <c r="O606" s="7"/>
      <c r="P606" s="13" t="str">
        <f aca="false">IF(C606="","",IF(ISNUMBER(SEARCH("JPY",C606)),100,10000))</f>
        <v/>
      </c>
      <c r="Q606" s="14" t="str">
        <f aca="false">IF(OR(C606="",H606="",J606=""),"",ROUND((J606-H606)*P606*IF(D606="Short",-1,1),1))</f>
        <v/>
      </c>
      <c r="R606" s="14" t="str">
        <f aca="false">IF(OR(C606="",H606="",I606=""),"",ROUND(ABS(H606-I606)*P606,1))</f>
        <v/>
      </c>
      <c r="S606" s="15" t="str">
        <f aca="false">IF(OR(R606="",G606="",K606=""),"",R606*K606*G606)</f>
        <v/>
      </c>
      <c r="T606" s="15" t="str">
        <f aca="false">IF(OR(Q606="",G606="",K606=""),"",Q606*K606*G606)</f>
        <v/>
      </c>
      <c r="U606" s="15" t="str">
        <f aca="false">IF(T606="","",T606+N(L606)-N(M606))</f>
        <v/>
      </c>
      <c r="V606" s="16" t="str">
        <f aca="false">IF(OR(U606="",N(S606)=0),"",U606/S606)</f>
        <v/>
      </c>
      <c r="W606" s="13" t="str">
        <f aca="false">IF(U606="","",COUNT($U$7:U606))</f>
        <v/>
      </c>
      <c r="X606" s="17" t="str">
        <f aca="false">IF(U606="","",DATE(YEAR(IF(B606="",A606,B606)),MONTH(IF(B606="",A606,B606)),1))</f>
        <v/>
      </c>
      <c r="Y606" s="15" t="str">
        <f aca="false">IF(U606="","",N($C$3)+SUM($U$7:U606))</f>
        <v/>
      </c>
      <c r="Z606" s="15" t="str">
        <f aca="false">IF(Y606="","",Y606-MAX(N($C$3),MAX($Y$7:Y606)))</f>
        <v/>
      </c>
      <c r="AA606" s="13" t="str">
        <f aca="false">IF(U606="","",IF(U606&gt;0,"Win",IF(U606&lt;0,"Loss","Scratch")))</f>
        <v/>
      </c>
      <c r="AB606" s="18" t="e">
        <f aca="false">IF(W606="",NA(),W606)</f>
        <v>#N/A</v>
      </c>
      <c r="AC606" s="19" t="e">
        <f aca="false">IF(W606="",NA(),Y606)</f>
        <v>#N/A</v>
      </c>
    </row>
    <row r="607" customFormat="false" ht="15" hidden="false" customHeight="false" outlineLevel="0" collapsed="false">
      <c r="A607" s="10"/>
      <c r="B607" s="10"/>
      <c r="C607" s="24"/>
      <c r="D607" s="24"/>
      <c r="E607" s="24"/>
      <c r="F607" s="24"/>
      <c r="G607" s="11"/>
      <c r="H607" s="12"/>
      <c r="I607" s="12"/>
      <c r="J607" s="12"/>
      <c r="K607" s="5"/>
      <c r="L607" s="5"/>
      <c r="M607" s="5"/>
      <c r="N607" s="24"/>
      <c r="O607" s="7"/>
      <c r="P607" s="13" t="str">
        <f aca="false">IF(C607="","",IF(ISNUMBER(SEARCH("JPY",C607)),100,10000))</f>
        <v/>
      </c>
      <c r="Q607" s="14" t="str">
        <f aca="false">IF(OR(C607="",H607="",J607=""),"",ROUND((J607-H607)*P607*IF(D607="Short",-1,1),1))</f>
        <v/>
      </c>
      <c r="R607" s="14" t="str">
        <f aca="false">IF(OR(C607="",H607="",I607=""),"",ROUND(ABS(H607-I607)*P607,1))</f>
        <v/>
      </c>
      <c r="S607" s="15" t="str">
        <f aca="false">IF(OR(R607="",G607="",K607=""),"",R607*K607*G607)</f>
        <v/>
      </c>
      <c r="T607" s="15" t="str">
        <f aca="false">IF(OR(Q607="",G607="",K607=""),"",Q607*K607*G607)</f>
        <v/>
      </c>
      <c r="U607" s="15" t="str">
        <f aca="false">IF(T607="","",T607+N(L607)-N(M607))</f>
        <v/>
      </c>
      <c r="V607" s="16" t="str">
        <f aca="false">IF(OR(U607="",N(S607)=0),"",U607/S607)</f>
        <v/>
      </c>
      <c r="W607" s="13" t="str">
        <f aca="false">IF(U607="","",COUNT($U$7:U607))</f>
        <v/>
      </c>
      <c r="X607" s="17" t="str">
        <f aca="false">IF(U607="","",DATE(YEAR(IF(B607="",A607,B607)),MONTH(IF(B607="",A607,B607)),1))</f>
        <v/>
      </c>
      <c r="Y607" s="15" t="str">
        <f aca="false">IF(U607="","",N($C$3)+SUM($U$7:U607))</f>
        <v/>
      </c>
      <c r="Z607" s="15" t="str">
        <f aca="false">IF(Y607="","",Y607-MAX(N($C$3),MAX($Y$7:Y607)))</f>
        <v/>
      </c>
      <c r="AA607" s="13" t="str">
        <f aca="false">IF(U607="","",IF(U607&gt;0,"Win",IF(U607&lt;0,"Loss","Scratch")))</f>
        <v/>
      </c>
      <c r="AB607" s="18" t="e">
        <f aca="false">IF(W607="",NA(),W607)</f>
        <v>#N/A</v>
      </c>
      <c r="AC607" s="19" t="e">
        <f aca="false">IF(W607="",NA(),Y607)</f>
        <v>#N/A</v>
      </c>
    </row>
    <row r="608" customFormat="false" ht="15" hidden="false" customHeight="false" outlineLevel="0" collapsed="false">
      <c r="A608" s="10"/>
      <c r="B608" s="10"/>
      <c r="C608" s="24"/>
      <c r="D608" s="24"/>
      <c r="E608" s="24"/>
      <c r="F608" s="24"/>
      <c r="G608" s="11"/>
      <c r="H608" s="12"/>
      <c r="I608" s="12"/>
      <c r="J608" s="12"/>
      <c r="K608" s="5"/>
      <c r="L608" s="5"/>
      <c r="M608" s="5"/>
      <c r="N608" s="24"/>
      <c r="O608" s="7"/>
      <c r="P608" s="13" t="str">
        <f aca="false">IF(C608="","",IF(ISNUMBER(SEARCH("JPY",C608)),100,10000))</f>
        <v/>
      </c>
      <c r="Q608" s="14" t="str">
        <f aca="false">IF(OR(C608="",H608="",J608=""),"",ROUND((J608-H608)*P608*IF(D608="Short",-1,1),1))</f>
        <v/>
      </c>
      <c r="R608" s="14" t="str">
        <f aca="false">IF(OR(C608="",H608="",I608=""),"",ROUND(ABS(H608-I608)*P608,1))</f>
        <v/>
      </c>
      <c r="S608" s="15" t="str">
        <f aca="false">IF(OR(R608="",G608="",K608=""),"",R608*K608*G608)</f>
        <v/>
      </c>
      <c r="T608" s="15" t="str">
        <f aca="false">IF(OR(Q608="",G608="",K608=""),"",Q608*K608*G608)</f>
        <v/>
      </c>
      <c r="U608" s="15" t="str">
        <f aca="false">IF(T608="","",T608+N(L608)-N(M608))</f>
        <v/>
      </c>
      <c r="V608" s="16" t="str">
        <f aca="false">IF(OR(U608="",N(S608)=0),"",U608/S608)</f>
        <v/>
      </c>
      <c r="W608" s="13" t="str">
        <f aca="false">IF(U608="","",COUNT($U$7:U608))</f>
        <v/>
      </c>
      <c r="X608" s="17" t="str">
        <f aca="false">IF(U608="","",DATE(YEAR(IF(B608="",A608,B608)),MONTH(IF(B608="",A608,B608)),1))</f>
        <v/>
      </c>
      <c r="Y608" s="15" t="str">
        <f aca="false">IF(U608="","",N($C$3)+SUM($U$7:U608))</f>
        <v/>
      </c>
      <c r="Z608" s="15" t="str">
        <f aca="false">IF(Y608="","",Y608-MAX(N($C$3),MAX($Y$7:Y608)))</f>
        <v/>
      </c>
      <c r="AA608" s="13" t="str">
        <f aca="false">IF(U608="","",IF(U608&gt;0,"Win",IF(U608&lt;0,"Loss","Scratch")))</f>
        <v/>
      </c>
      <c r="AB608" s="18" t="e">
        <f aca="false">IF(W608="",NA(),W608)</f>
        <v>#N/A</v>
      </c>
      <c r="AC608" s="19" t="e">
        <f aca="false">IF(W608="",NA(),Y608)</f>
        <v>#N/A</v>
      </c>
    </row>
    <row r="609" customFormat="false" ht="15" hidden="false" customHeight="false" outlineLevel="0" collapsed="false">
      <c r="A609" s="10"/>
      <c r="B609" s="10"/>
      <c r="C609" s="24"/>
      <c r="D609" s="24"/>
      <c r="E609" s="24"/>
      <c r="F609" s="24"/>
      <c r="G609" s="11"/>
      <c r="H609" s="12"/>
      <c r="I609" s="12"/>
      <c r="J609" s="12"/>
      <c r="K609" s="5"/>
      <c r="L609" s="5"/>
      <c r="M609" s="5"/>
      <c r="N609" s="24"/>
      <c r="O609" s="7"/>
      <c r="P609" s="13" t="str">
        <f aca="false">IF(C609="","",IF(ISNUMBER(SEARCH("JPY",C609)),100,10000))</f>
        <v/>
      </c>
      <c r="Q609" s="14" t="str">
        <f aca="false">IF(OR(C609="",H609="",J609=""),"",ROUND((J609-H609)*P609*IF(D609="Short",-1,1),1))</f>
        <v/>
      </c>
      <c r="R609" s="14" t="str">
        <f aca="false">IF(OR(C609="",H609="",I609=""),"",ROUND(ABS(H609-I609)*P609,1))</f>
        <v/>
      </c>
      <c r="S609" s="15" t="str">
        <f aca="false">IF(OR(R609="",G609="",K609=""),"",R609*K609*G609)</f>
        <v/>
      </c>
      <c r="T609" s="15" t="str">
        <f aca="false">IF(OR(Q609="",G609="",K609=""),"",Q609*K609*G609)</f>
        <v/>
      </c>
      <c r="U609" s="15" t="str">
        <f aca="false">IF(T609="","",T609+N(L609)-N(M609))</f>
        <v/>
      </c>
      <c r="V609" s="16" t="str">
        <f aca="false">IF(OR(U609="",N(S609)=0),"",U609/S609)</f>
        <v/>
      </c>
      <c r="W609" s="13" t="str">
        <f aca="false">IF(U609="","",COUNT($U$7:U609))</f>
        <v/>
      </c>
      <c r="X609" s="17" t="str">
        <f aca="false">IF(U609="","",DATE(YEAR(IF(B609="",A609,B609)),MONTH(IF(B609="",A609,B609)),1))</f>
        <v/>
      </c>
      <c r="Y609" s="15" t="str">
        <f aca="false">IF(U609="","",N($C$3)+SUM($U$7:U609))</f>
        <v/>
      </c>
      <c r="Z609" s="15" t="str">
        <f aca="false">IF(Y609="","",Y609-MAX(N($C$3),MAX($Y$7:Y609)))</f>
        <v/>
      </c>
      <c r="AA609" s="13" t="str">
        <f aca="false">IF(U609="","",IF(U609&gt;0,"Win",IF(U609&lt;0,"Loss","Scratch")))</f>
        <v/>
      </c>
      <c r="AB609" s="18" t="e">
        <f aca="false">IF(W609="",NA(),W609)</f>
        <v>#N/A</v>
      </c>
      <c r="AC609" s="19" t="e">
        <f aca="false">IF(W609="",NA(),Y609)</f>
        <v>#N/A</v>
      </c>
    </row>
    <row r="610" customFormat="false" ht="15" hidden="false" customHeight="false" outlineLevel="0" collapsed="false">
      <c r="A610" s="10"/>
      <c r="B610" s="10"/>
      <c r="C610" s="24"/>
      <c r="D610" s="24"/>
      <c r="E610" s="24"/>
      <c r="F610" s="24"/>
      <c r="G610" s="11"/>
      <c r="H610" s="12"/>
      <c r="I610" s="12"/>
      <c r="J610" s="12"/>
      <c r="K610" s="5"/>
      <c r="L610" s="5"/>
      <c r="M610" s="5"/>
      <c r="N610" s="24"/>
      <c r="O610" s="7"/>
      <c r="P610" s="13" t="str">
        <f aca="false">IF(C610="","",IF(ISNUMBER(SEARCH("JPY",C610)),100,10000))</f>
        <v/>
      </c>
      <c r="Q610" s="14" t="str">
        <f aca="false">IF(OR(C610="",H610="",J610=""),"",ROUND((J610-H610)*P610*IF(D610="Short",-1,1),1))</f>
        <v/>
      </c>
      <c r="R610" s="14" t="str">
        <f aca="false">IF(OR(C610="",H610="",I610=""),"",ROUND(ABS(H610-I610)*P610,1))</f>
        <v/>
      </c>
      <c r="S610" s="15" t="str">
        <f aca="false">IF(OR(R610="",G610="",K610=""),"",R610*K610*G610)</f>
        <v/>
      </c>
      <c r="T610" s="15" t="str">
        <f aca="false">IF(OR(Q610="",G610="",K610=""),"",Q610*K610*G610)</f>
        <v/>
      </c>
      <c r="U610" s="15" t="str">
        <f aca="false">IF(T610="","",T610+N(L610)-N(M610))</f>
        <v/>
      </c>
      <c r="V610" s="16" t="str">
        <f aca="false">IF(OR(U610="",N(S610)=0),"",U610/S610)</f>
        <v/>
      </c>
      <c r="W610" s="13" t="str">
        <f aca="false">IF(U610="","",COUNT($U$7:U610))</f>
        <v/>
      </c>
      <c r="X610" s="17" t="str">
        <f aca="false">IF(U610="","",DATE(YEAR(IF(B610="",A610,B610)),MONTH(IF(B610="",A610,B610)),1))</f>
        <v/>
      </c>
      <c r="Y610" s="15" t="str">
        <f aca="false">IF(U610="","",N($C$3)+SUM($U$7:U610))</f>
        <v/>
      </c>
      <c r="Z610" s="15" t="str">
        <f aca="false">IF(Y610="","",Y610-MAX(N($C$3),MAX($Y$7:Y610)))</f>
        <v/>
      </c>
      <c r="AA610" s="13" t="str">
        <f aca="false">IF(U610="","",IF(U610&gt;0,"Win",IF(U610&lt;0,"Loss","Scratch")))</f>
        <v/>
      </c>
      <c r="AB610" s="18" t="e">
        <f aca="false">IF(W610="",NA(),W610)</f>
        <v>#N/A</v>
      </c>
      <c r="AC610" s="19" t="e">
        <f aca="false">IF(W610="",NA(),Y610)</f>
        <v>#N/A</v>
      </c>
    </row>
    <row r="611" customFormat="false" ht="15" hidden="false" customHeight="false" outlineLevel="0" collapsed="false">
      <c r="A611" s="10"/>
      <c r="B611" s="10"/>
      <c r="C611" s="24"/>
      <c r="D611" s="24"/>
      <c r="E611" s="24"/>
      <c r="F611" s="24"/>
      <c r="G611" s="11"/>
      <c r="H611" s="12"/>
      <c r="I611" s="12"/>
      <c r="J611" s="12"/>
      <c r="K611" s="5"/>
      <c r="L611" s="5"/>
      <c r="M611" s="5"/>
      <c r="N611" s="24"/>
      <c r="O611" s="7"/>
      <c r="P611" s="13" t="str">
        <f aca="false">IF(C611="","",IF(ISNUMBER(SEARCH("JPY",C611)),100,10000))</f>
        <v/>
      </c>
      <c r="Q611" s="14" t="str">
        <f aca="false">IF(OR(C611="",H611="",J611=""),"",ROUND((J611-H611)*P611*IF(D611="Short",-1,1),1))</f>
        <v/>
      </c>
      <c r="R611" s="14" t="str">
        <f aca="false">IF(OR(C611="",H611="",I611=""),"",ROUND(ABS(H611-I611)*P611,1))</f>
        <v/>
      </c>
      <c r="S611" s="15" t="str">
        <f aca="false">IF(OR(R611="",G611="",K611=""),"",R611*K611*G611)</f>
        <v/>
      </c>
      <c r="T611" s="15" t="str">
        <f aca="false">IF(OR(Q611="",G611="",K611=""),"",Q611*K611*G611)</f>
        <v/>
      </c>
      <c r="U611" s="15" t="str">
        <f aca="false">IF(T611="","",T611+N(L611)-N(M611))</f>
        <v/>
      </c>
      <c r="V611" s="16" t="str">
        <f aca="false">IF(OR(U611="",N(S611)=0),"",U611/S611)</f>
        <v/>
      </c>
      <c r="W611" s="13" t="str">
        <f aca="false">IF(U611="","",COUNT($U$7:U611))</f>
        <v/>
      </c>
      <c r="X611" s="17" t="str">
        <f aca="false">IF(U611="","",DATE(YEAR(IF(B611="",A611,B611)),MONTH(IF(B611="",A611,B611)),1))</f>
        <v/>
      </c>
      <c r="Y611" s="15" t="str">
        <f aca="false">IF(U611="","",N($C$3)+SUM($U$7:U611))</f>
        <v/>
      </c>
      <c r="Z611" s="15" t="str">
        <f aca="false">IF(Y611="","",Y611-MAX(N($C$3),MAX($Y$7:Y611)))</f>
        <v/>
      </c>
      <c r="AA611" s="13" t="str">
        <f aca="false">IF(U611="","",IF(U611&gt;0,"Win",IF(U611&lt;0,"Loss","Scratch")))</f>
        <v/>
      </c>
      <c r="AB611" s="18" t="e">
        <f aca="false">IF(W611="",NA(),W611)</f>
        <v>#N/A</v>
      </c>
      <c r="AC611" s="19" t="e">
        <f aca="false">IF(W611="",NA(),Y611)</f>
        <v>#N/A</v>
      </c>
    </row>
    <row r="612" customFormat="false" ht="15" hidden="false" customHeight="false" outlineLevel="0" collapsed="false">
      <c r="A612" s="10"/>
      <c r="B612" s="10"/>
      <c r="C612" s="24"/>
      <c r="D612" s="24"/>
      <c r="E612" s="24"/>
      <c r="F612" s="24"/>
      <c r="G612" s="11"/>
      <c r="H612" s="12"/>
      <c r="I612" s="12"/>
      <c r="J612" s="12"/>
      <c r="K612" s="5"/>
      <c r="L612" s="5"/>
      <c r="M612" s="5"/>
      <c r="N612" s="24"/>
      <c r="O612" s="7"/>
      <c r="P612" s="13" t="str">
        <f aca="false">IF(C612="","",IF(ISNUMBER(SEARCH("JPY",C612)),100,10000))</f>
        <v/>
      </c>
      <c r="Q612" s="14" t="str">
        <f aca="false">IF(OR(C612="",H612="",J612=""),"",ROUND((J612-H612)*P612*IF(D612="Short",-1,1),1))</f>
        <v/>
      </c>
      <c r="R612" s="14" t="str">
        <f aca="false">IF(OR(C612="",H612="",I612=""),"",ROUND(ABS(H612-I612)*P612,1))</f>
        <v/>
      </c>
      <c r="S612" s="15" t="str">
        <f aca="false">IF(OR(R612="",G612="",K612=""),"",R612*K612*G612)</f>
        <v/>
      </c>
      <c r="T612" s="15" t="str">
        <f aca="false">IF(OR(Q612="",G612="",K612=""),"",Q612*K612*G612)</f>
        <v/>
      </c>
      <c r="U612" s="15" t="str">
        <f aca="false">IF(T612="","",T612+N(L612)-N(M612))</f>
        <v/>
      </c>
      <c r="V612" s="16" t="str">
        <f aca="false">IF(OR(U612="",N(S612)=0),"",U612/S612)</f>
        <v/>
      </c>
      <c r="W612" s="13" t="str">
        <f aca="false">IF(U612="","",COUNT($U$7:U612))</f>
        <v/>
      </c>
      <c r="X612" s="17" t="str">
        <f aca="false">IF(U612="","",DATE(YEAR(IF(B612="",A612,B612)),MONTH(IF(B612="",A612,B612)),1))</f>
        <v/>
      </c>
      <c r="Y612" s="15" t="str">
        <f aca="false">IF(U612="","",N($C$3)+SUM($U$7:U612))</f>
        <v/>
      </c>
      <c r="Z612" s="15" t="str">
        <f aca="false">IF(Y612="","",Y612-MAX(N($C$3),MAX($Y$7:Y612)))</f>
        <v/>
      </c>
      <c r="AA612" s="13" t="str">
        <f aca="false">IF(U612="","",IF(U612&gt;0,"Win",IF(U612&lt;0,"Loss","Scratch")))</f>
        <v/>
      </c>
      <c r="AB612" s="18" t="e">
        <f aca="false">IF(W612="",NA(),W612)</f>
        <v>#N/A</v>
      </c>
      <c r="AC612" s="19" t="e">
        <f aca="false">IF(W612="",NA(),Y612)</f>
        <v>#N/A</v>
      </c>
    </row>
    <row r="613" customFormat="false" ht="15" hidden="false" customHeight="false" outlineLevel="0" collapsed="false">
      <c r="A613" s="10"/>
      <c r="B613" s="10"/>
      <c r="C613" s="24"/>
      <c r="D613" s="24"/>
      <c r="E613" s="24"/>
      <c r="F613" s="24"/>
      <c r="G613" s="11"/>
      <c r="H613" s="12"/>
      <c r="I613" s="12"/>
      <c r="J613" s="12"/>
      <c r="K613" s="5"/>
      <c r="L613" s="5"/>
      <c r="M613" s="5"/>
      <c r="N613" s="24"/>
      <c r="O613" s="7"/>
      <c r="P613" s="13" t="str">
        <f aca="false">IF(C613="","",IF(ISNUMBER(SEARCH("JPY",C613)),100,10000))</f>
        <v/>
      </c>
      <c r="Q613" s="14" t="str">
        <f aca="false">IF(OR(C613="",H613="",J613=""),"",ROUND((J613-H613)*P613*IF(D613="Short",-1,1),1))</f>
        <v/>
      </c>
      <c r="R613" s="14" t="str">
        <f aca="false">IF(OR(C613="",H613="",I613=""),"",ROUND(ABS(H613-I613)*P613,1))</f>
        <v/>
      </c>
      <c r="S613" s="15" t="str">
        <f aca="false">IF(OR(R613="",G613="",K613=""),"",R613*K613*G613)</f>
        <v/>
      </c>
      <c r="T613" s="15" t="str">
        <f aca="false">IF(OR(Q613="",G613="",K613=""),"",Q613*K613*G613)</f>
        <v/>
      </c>
      <c r="U613" s="15" t="str">
        <f aca="false">IF(T613="","",T613+N(L613)-N(M613))</f>
        <v/>
      </c>
      <c r="V613" s="16" t="str">
        <f aca="false">IF(OR(U613="",N(S613)=0),"",U613/S613)</f>
        <v/>
      </c>
      <c r="W613" s="13" t="str">
        <f aca="false">IF(U613="","",COUNT($U$7:U613))</f>
        <v/>
      </c>
      <c r="X613" s="17" t="str">
        <f aca="false">IF(U613="","",DATE(YEAR(IF(B613="",A613,B613)),MONTH(IF(B613="",A613,B613)),1))</f>
        <v/>
      </c>
      <c r="Y613" s="15" t="str">
        <f aca="false">IF(U613="","",N($C$3)+SUM($U$7:U613))</f>
        <v/>
      </c>
      <c r="Z613" s="15" t="str">
        <f aca="false">IF(Y613="","",Y613-MAX(N($C$3),MAX($Y$7:Y613)))</f>
        <v/>
      </c>
      <c r="AA613" s="13" t="str">
        <f aca="false">IF(U613="","",IF(U613&gt;0,"Win",IF(U613&lt;0,"Loss","Scratch")))</f>
        <v/>
      </c>
      <c r="AB613" s="18" t="e">
        <f aca="false">IF(W613="",NA(),W613)</f>
        <v>#N/A</v>
      </c>
      <c r="AC613" s="19" t="e">
        <f aca="false">IF(W613="",NA(),Y613)</f>
        <v>#N/A</v>
      </c>
    </row>
    <row r="614" customFormat="false" ht="15" hidden="false" customHeight="false" outlineLevel="0" collapsed="false">
      <c r="A614" s="10"/>
      <c r="B614" s="10"/>
      <c r="C614" s="24"/>
      <c r="D614" s="24"/>
      <c r="E614" s="24"/>
      <c r="F614" s="24"/>
      <c r="G614" s="11"/>
      <c r="H614" s="12"/>
      <c r="I614" s="12"/>
      <c r="J614" s="12"/>
      <c r="K614" s="5"/>
      <c r="L614" s="5"/>
      <c r="M614" s="5"/>
      <c r="N614" s="24"/>
      <c r="O614" s="7"/>
      <c r="P614" s="13" t="str">
        <f aca="false">IF(C614="","",IF(ISNUMBER(SEARCH("JPY",C614)),100,10000))</f>
        <v/>
      </c>
      <c r="Q614" s="14" t="str">
        <f aca="false">IF(OR(C614="",H614="",J614=""),"",ROUND((J614-H614)*P614*IF(D614="Short",-1,1),1))</f>
        <v/>
      </c>
      <c r="R614" s="14" t="str">
        <f aca="false">IF(OR(C614="",H614="",I614=""),"",ROUND(ABS(H614-I614)*P614,1))</f>
        <v/>
      </c>
      <c r="S614" s="15" t="str">
        <f aca="false">IF(OR(R614="",G614="",K614=""),"",R614*K614*G614)</f>
        <v/>
      </c>
      <c r="T614" s="15" t="str">
        <f aca="false">IF(OR(Q614="",G614="",K614=""),"",Q614*K614*G614)</f>
        <v/>
      </c>
      <c r="U614" s="15" t="str">
        <f aca="false">IF(T614="","",T614+N(L614)-N(M614))</f>
        <v/>
      </c>
      <c r="V614" s="16" t="str">
        <f aca="false">IF(OR(U614="",N(S614)=0),"",U614/S614)</f>
        <v/>
      </c>
      <c r="W614" s="13" t="str">
        <f aca="false">IF(U614="","",COUNT($U$7:U614))</f>
        <v/>
      </c>
      <c r="X614" s="17" t="str">
        <f aca="false">IF(U614="","",DATE(YEAR(IF(B614="",A614,B614)),MONTH(IF(B614="",A614,B614)),1))</f>
        <v/>
      </c>
      <c r="Y614" s="15" t="str">
        <f aca="false">IF(U614="","",N($C$3)+SUM($U$7:U614))</f>
        <v/>
      </c>
      <c r="Z614" s="15" t="str">
        <f aca="false">IF(Y614="","",Y614-MAX(N($C$3),MAX($Y$7:Y614)))</f>
        <v/>
      </c>
      <c r="AA614" s="13" t="str">
        <f aca="false">IF(U614="","",IF(U614&gt;0,"Win",IF(U614&lt;0,"Loss","Scratch")))</f>
        <v/>
      </c>
      <c r="AB614" s="18" t="e">
        <f aca="false">IF(W614="",NA(),W614)</f>
        <v>#N/A</v>
      </c>
      <c r="AC614" s="19" t="e">
        <f aca="false">IF(W614="",NA(),Y614)</f>
        <v>#N/A</v>
      </c>
    </row>
    <row r="615" customFormat="false" ht="15" hidden="false" customHeight="false" outlineLevel="0" collapsed="false">
      <c r="A615" s="10"/>
      <c r="B615" s="10"/>
      <c r="C615" s="24"/>
      <c r="D615" s="24"/>
      <c r="E615" s="24"/>
      <c r="F615" s="24"/>
      <c r="G615" s="11"/>
      <c r="H615" s="12"/>
      <c r="I615" s="12"/>
      <c r="J615" s="12"/>
      <c r="K615" s="5"/>
      <c r="L615" s="5"/>
      <c r="M615" s="5"/>
      <c r="N615" s="24"/>
      <c r="O615" s="7"/>
      <c r="P615" s="13" t="str">
        <f aca="false">IF(C615="","",IF(ISNUMBER(SEARCH("JPY",C615)),100,10000))</f>
        <v/>
      </c>
      <c r="Q615" s="14" t="str">
        <f aca="false">IF(OR(C615="",H615="",J615=""),"",ROUND((J615-H615)*P615*IF(D615="Short",-1,1),1))</f>
        <v/>
      </c>
      <c r="R615" s="14" t="str">
        <f aca="false">IF(OR(C615="",H615="",I615=""),"",ROUND(ABS(H615-I615)*P615,1))</f>
        <v/>
      </c>
      <c r="S615" s="15" t="str">
        <f aca="false">IF(OR(R615="",G615="",K615=""),"",R615*K615*G615)</f>
        <v/>
      </c>
      <c r="T615" s="15" t="str">
        <f aca="false">IF(OR(Q615="",G615="",K615=""),"",Q615*K615*G615)</f>
        <v/>
      </c>
      <c r="U615" s="15" t="str">
        <f aca="false">IF(T615="","",T615+N(L615)-N(M615))</f>
        <v/>
      </c>
      <c r="V615" s="16" t="str">
        <f aca="false">IF(OR(U615="",N(S615)=0),"",U615/S615)</f>
        <v/>
      </c>
      <c r="W615" s="13" t="str">
        <f aca="false">IF(U615="","",COUNT($U$7:U615))</f>
        <v/>
      </c>
      <c r="X615" s="17" t="str">
        <f aca="false">IF(U615="","",DATE(YEAR(IF(B615="",A615,B615)),MONTH(IF(B615="",A615,B615)),1))</f>
        <v/>
      </c>
      <c r="Y615" s="15" t="str">
        <f aca="false">IF(U615="","",N($C$3)+SUM($U$7:U615))</f>
        <v/>
      </c>
      <c r="Z615" s="15" t="str">
        <f aca="false">IF(Y615="","",Y615-MAX(N($C$3),MAX($Y$7:Y615)))</f>
        <v/>
      </c>
      <c r="AA615" s="13" t="str">
        <f aca="false">IF(U615="","",IF(U615&gt;0,"Win",IF(U615&lt;0,"Loss","Scratch")))</f>
        <v/>
      </c>
      <c r="AB615" s="18" t="e">
        <f aca="false">IF(W615="",NA(),W615)</f>
        <v>#N/A</v>
      </c>
      <c r="AC615" s="19" t="e">
        <f aca="false">IF(W615="",NA(),Y615)</f>
        <v>#N/A</v>
      </c>
    </row>
    <row r="616" customFormat="false" ht="15" hidden="false" customHeight="false" outlineLevel="0" collapsed="false">
      <c r="A616" s="10"/>
      <c r="B616" s="10"/>
      <c r="C616" s="24"/>
      <c r="D616" s="24"/>
      <c r="E616" s="24"/>
      <c r="F616" s="24"/>
      <c r="G616" s="11"/>
      <c r="H616" s="12"/>
      <c r="I616" s="12"/>
      <c r="J616" s="12"/>
      <c r="K616" s="5"/>
      <c r="L616" s="5"/>
      <c r="M616" s="5"/>
      <c r="N616" s="24"/>
      <c r="O616" s="7"/>
      <c r="P616" s="13" t="str">
        <f aca="false">IF(C616="","",IF(ISNUMBER(SEARCH("JPY",C616)),100,10000))</f>
        <v/>
      </c>
      <c r="Q616" s="14" t="str">
        <f aca="false">IF(OR(C616="",H616="",J616=""),"",ROUND((J616-H616)*P616*IF(D616="Short",-1,1),1))</f>
        <v/>
      </c>
      <c r="R616" s="14" t="str">
        <f aca="false">IF(OR(C616="",H616="",I616=""),"",ROUND(ABS(H616-I616)*P616,1))</f>
        <v/>
      </c>
      <c r="S616" s="15" t="str">
        <f aca="false">IF(OR(R616="",G616="",K616=""),"",R616*K616*G616)</f>
        <v/>
      </c>
      <c r="T616" s="15" t="str">
        <f aca="false">IF(OR(Q616="",G616="",K616=""),"",Q616*K616*G616)</f>
        <v/>
      </c>
      <c r="U616" s="15" t="str">
        <f aca="false">IF(T616="","",T616+N(L616)-N(M616))</f>
        <v/>
      </c>
      <c r="V616" s="16" t="str">
        <f aca="false">IF(OR(U616="",N(S616)=0),"",U616/S616)</f>
        <v/>
      </c>
      <c r="W616" s="13" t="str">
        <f aca="false">IF(U616="","",COUNT($U$7:U616))</f>
        <v/>
      </c>
      <c r="X616" s="17" t="str">
        <f aca="false">IF(U616="","",DATE(YEAR(IF(B616="",A616,B616)),MONTH(IF(B616="",A616,B616)),1))</f>
        <v/>
      </c>
      <c r="Y616" s="15" t="str">
        <f aca="false">IF(U616="","",N($C$3)+SUM($U$7:U616))</f>
        <v/>
      </c>
      <c r="Z616" s="15" t="str">
        <f aca="false">IF(Y616="","",Y616-MAX(N($C$3),MAX($Y$7:Y616)))</f>
        <v/>
      </c>
      <c r="AA616" s="13" t="str">
        <f aca="false">IF(U616="","",IF(U616&gt;0,"Win",IF(U616&lt;0,"Loss","Scratch")))</f>
        <v/>
      </c>
      <c r="AB616" s="18" t="e">
        <f aca="false">IF(W616="",NA(),W616)</f>
        <v>#N/A</v>
      </c>
      <c r="AC616" s="19" t="e">
        <f aca="false">IF(W616="",NA(),Y616)</f>
        <v>#N/A</v>
      </c>
    </row>
    <row r="617" customFormat="false" ht="15" hidden="false" customHeight="false" outlineLevel="0" collapsed="false">
      <c r="A617" s="10"/>
      <c r="B617" s="10"/>
      <c r="C617" s="24"/>
      <c r="D617" s="24"/>
      <c r="E617" s="24"/>
      <c r="F617" s="24"/>
      <c r="G617" s="11"/>
      <c r="H617" s="12"/>
      <c r="I617" s="12"/>
      <c r="J617" s="12"/>
      <c r="K617" s="5"/>
      <c r="L617" s="5"/>
      <c r="M617" s="5"/>
      <c r="N617" s="24"/>
      <c r="O617" s="7"/>
      <c r="P617" s="13" t="str">
        <f aca="false">IF(C617="","",IF(ISNUMBER(SEARCH("JPY",C617)),100,10000))</f>
        <v/>
      </c>
      <c r="Q617" s="14" t="str">
        <f aca="false">IF(OR(C617="",H617="",J617=""),"",ROUND((J617-H617)*P617*IF(D617="Short",-1,1),1))</f>
        <v/>
      </c>
      <c r="R617" s="14" t="str">
        <f aca="false">IF(OR(C617="",H617="",I617=""),"",ROUND(ABS(H617-I617)*P617,1))</f>
        <v/>
      </c>
      <c r="S617" s="15" t="str">
        <f aca="false">IF(OR(R617="",G617="",K617=""),"",R617*K617*G617)</f>
        <v/>
      </c>
      <c r="T617" s="15" t="str">
        <f aca="false">IF(OR(Q617="",G617="",K617=""),"",Q617*K617*G617)</f>
        <v/>
      </c>
      <c r="U617" s="15" t="str">
        <f aca="false">IF(T617="","",T617+N(L617)-N(M617))</f>
        <v/>
      </c>
      <c r="V617" s="16" t="str">
        <f aca="false">IF(OR(U617="",N(S617)=0),"",U617/S617)</f>
        <v/>
      </c>
      <c r="W617" s="13" t="str">
        <f aca="false">IF(U617="","",COUNT($U$7:U617))</f>
        <v/>
      </c>
      <c r="X617" s="17" t="str">
        <f aca="false">IF(U617="","",DATE(YEAR(IF(B617="",A617,B617)),MONTH(IF(B617="",A617,B617)),1))</f>
        <v/>
      </c>
      <c r="Y617" s="15" t="str">
        <f aca="false">IF(U617="","",N($C$3)+SUM($U$7:U617))</f>
        <v/>
      </c>
      <c r="Z617" s="15" t="str">
        <f aca="false">IF(Y617="","",Y617-MAX(N($C$3),MAX($Y$7:Y617)))</f>
        <v/>
      </c>
      <c r="AA617" s="13" t="str">
        <f aca="false">IF(U617="","",IF(U617&gt;0,"Win",IF(U617&lt;0,"Loss","Scratch")))</f>
        <v/>
      </c>
      <c r="AB617" s="18" t="e">
        <f aca="false">IF(W617="",NA(),W617)</f>
        <v>#N/A</v>
      </c>
      <c r="AC617" s="19" t="e">
        <f aca="false">IF(W617="",NA(),Y617)</f>
        <v>#N/A</v>
      </c>
    </row>
    <row r="618" customFormat="false" ht="15" hidden="false" customHeight="false" outlineLevel="0" collapsed="false">
      <c r="A618" s="10"/>
      <c r="B618" s="10"/>
      <c r="C618" s="24"/>
      <c r="D618" s="24"/>
      <c r="E618" s="24"/>
      <c r="F618" s="24"/>
      <c r="G618" s="11"/>
      <c r="H618" s="12"/>
      <c r="I618" s="12"/>
      <c r="J618" s="12"/>
      <c r="K618" s="5"/>
      <c r="L618" s="5"/>
      <c r="M618" s="5"/>
      <c r="N618" s="24"/>
      <c r="O618" s="7"/>
      <c r="P618" s="13" t="str">
        <f aca="false">IF(C618="","",IF(ISNUMBER(SEARCH("JPY",C618)),100,10000))</f>
        <v/>
      </c>
      <c r="Q618" s="14" t="str">
        <f aca="false">IF(OR(C618="",H618="",J618=""),"",ROUND((J618-H618)*P618*IF(D618="Short",-1,1),1))</f>
        <v/>
      </c>
      <c r="R618" s="14" t="str">
        <f aca="false">IF(OR(C618="",H618="",I618=""),"",ROUND(ABS(H618-I618)*P618,1))</f>
        <v/>
      </c>
      <c r="S618" s="15" t="str">
        <f aca="false">IF(OR(R618="",G618="",K618=""),"",R618*K618*G618)</f>
        <v/>
      </c>
      <c r="T618" s="15" t="str">
        <f aca="false">IF(OR(Q618="",G618="",K618=""),"",Q618*K618*G618)</f>
        <v/>
      </c>
      <c r="U618" s="15" t="str">
        <f aca="false">IF(T618="","",T618+N(L618)-N(M618))</f>
        <v/>
      </c>
      <c r="V618" s="16" t="str">
        <f aca="false">IF(OR(U618="",N(S618)=0),"",U618/S618)</f>
        <v/>
      </c>
      <c r="W618" s="13" t="str">
        <f aca="false">IF(U618="","",COUNT($U$7:U618))</f>
        <v/>
      </c>
      <c r="X618" s="17" t="str">
        <f aca="false">IF(U618="","",DATE(YEAR(IF(B618="",A618,B618)),MONTH(IF(B618="",A618,B618)),1))</f>
        <v/>
      </c>
      <c r="Y618" s="15" t="str">
        <f aca="false">IF(U618="","",N($C$3)+SUM($U$7:U618))</f>
        <v/>
      </c>
      <c r="Z618" s="15" t="str">
        <f aca="false">IF(Y618="","",Y618-MAX(N($C$3),MAX($Y$7:Y618)))</f>
        <v/>
      </c>
      <c r="AA618" s="13" t="str">
        <f aca="false">IF(U618="","",IF(U618&gt;0,"Win",IF(U618&lt;0,"Loss","Scratch")))</f>
        <v/>
      </c>
      <c r="AB618" s="18" t="e">
        <f aca="false">IF(W618="",NA(),W618)</f>
        <v>#N/A</v>
      </c>
      <c r="AC618" s="19" t="e">
        <f aca="false">IF(W618="",NA(),Y618)</f>
        <v>#N/A</v>
      </c>
    </row>
    <row r="619" customFormat="false" ht="15" hidden="false" customHeight="false" outlineLevel="0" collapsed="false">
      <c r="A619" s="10"/>
      <c r="B619" s="10"/>
      <c r="C619" s="24"/>
      <c r="D619" s="24"/>
      <c r="E619" s="24"/>
      <c r="F619" s="24"/>
      <c r="G619" s="11"/>
      <c r="H619" s="12"/>
      <c r="I619" s="12"/>
      <c r="J619" s="12"/>
      <c r="K619" s="5"/>
      <c r="L619" s="5"/>
      <c r="M619" s="5"/>
      <c r="N619" s="24"/>
      <c r="O619" s="7"/>
      <c r="P619" s="13" t="str">
        <f aca="false">IF(C619="","",IF(ISNUMBER(SEARCH("JPY",C619)),100,10000))</f>
        <v/>
      </c>
      <c r="Q619" s="14" t="str">
        <f aca="false">IF(OR(C619="",H619="",J619=""),"",ROUND((J619-H619)*P619*IF(D619="Short",-1,1),1))</f>
        <v/>
      </c>
      <c r="R619" s="14" t="str">
        <f aca="false">IF(OR(C619="",H619="",I619=""),"",ROUND(ABS(H619-I619)*P619,1))</f>
        <v/>
      </c>
      <c r="S619" s="15" t="str">
        <f aca="false">IF(OR(R619="",G619="",K619=""),"",R619*K619*G619)</f>
        <v/>
      </c>
      <c r="T619" s="15" t="str">
        <f aca="false">IF(OR(Q619="",G619="",K619=""),"",Q619*K619*G619)</f>
        <v/>
      </c>
      <c r="U619" s="15" t="str">
        <f aca="false">IF(T619="","",T619+N(L619)-N(M619))</f>
        <v/>
      </c>
      <c r="V619" s="16" t="str">
        <f aca="false">IF(OR(U619="",N(S619)=0),"",U619/S619)</f>
        <v/>
      </c>
      <c r="W619" s="13" t="str">
        <f aca="false">IF(U619="","",COUNT($U$7:U619))</f>
        <v/>
      </c>
      <c r="X619" s="17" t="str">
        <f aca="false">IF(U619="","",DATE(YEAR(IF(B619="",A619,B619)),MONTH(IF(B619="",A619,B619)),1))</f>
        <v/>
      </c>
      <c r="Y619" s="15" t="str">
        <f aca="false">IF(U619="","",N($C$3)+SUM($U$7:U619))</f>
        <v/>
      </c>
      <c r="Z619" s="15" t="str">
        <f aca="false">IF(Y619="","",Y619-MAX(N($C$3),MAX($Y$7:Y619)))</f>
        <v/>
      </c>
      <c r="AA619" s="13" t="str">
        <f aca="false">IF(U619="","",IF(U619&gt;0,"Win",IF(U619&lt;0,"Loss","Scratch")))</f>
        <v/>
      </c>
      <c r="AB619" s="18" t="e">
        <f aca="false">IF(W619="",NA(),W619)</f>
        <v>#N/A</v>
      </c>
      <c r="AC619" s="19" t="e">
        <f aca="false">IF(W619="",NA(),Y619)</f>
        <v>#N/A</v>
      </c>
    </row>
    <row r="620" customFormat="false" ht="15" hidden="false" customHeight="false" outlineLevel="0" collapsed="false">
      <c r="A620" s="10"/>
      <c r="B620" s="10"/>
      <c r="C620" s="24"/>
      <c r="D620" s="24"/>
      <c r="E620" s="24"/>
      <c r="F620" s="24"/>
      <c r="G620" s="11"/>
      <c r="H620" s="12"/>
      <c r="I620" s="12"/>
      <c r="J620" s="12"/>
      <c r="K620" s="5"/>
      <c r="L620" s="5"/>
      <c r="M620" s="5"/>
      <c r="N620" s="24"/>
      <c r="O620" s="7"/>
      <c r="P620" s="13" t="str">
        <f aca="false">IF(C620="","",IF(ISNUMBER(SEARCH("JPY",C620)),100,10000))</f>
        <v/>
      </c>
      <c r="Q620" s="14" t="str">
        <f aca="false">IF(OR(C620="",H620="",J620=""),"",ROUND((J620-H620)*P620*IF(D620="Short",-1,1),1))</f>
        <v/>
      </c>
      <c r="R620" s="14" t="str">
        <f aca="false">IF(OR(C620="",H620="",I620=""),"",ROUND(ABS(H620-I620)*P620,1))</f>
        <v/>
      </c>
      <c r="S620" s="15" t="str">
        <f aca="false">IF(OR(R620="",G620="",K620=""),"",R620*K620*G620)</f>
        <v/>
      </c>
      <c r="T620" s="15" t="str">
        <f aca="false">IF(OR(Q620="",G620="",K620=""),"",Q620*K620*G620)</f>
        <v/>
      </c>
      <c r="U620" s="15" t="str">
        <f aca="false">IF(T620="","",T620+N(L620)-N(M620))</f>
        <v/>
      </c>
      <c r="V620" s="16" t="str">
        <f aca="false">IF(OR(U620="",N(S620)=0),"",U620/S620)</f>
        <v/>
      </c>
      <c r="W620" s="13" t="str">
        <f aca="false">IF(U620="","",COUNT($U$7:U620))</f>
        <v/>
      </c>
      <c r="X620" s="17" t="str">
        <f aca="false">IF(U620="","",DATE(YEAR(IF(B620="",A620,B620)),MONTH(IF(B620="",A620,B620)),1))</f>
        <v/>
      </c>
      <c r="Y620" s="15" t="str">
        <f aca="false">IF(U620="","",N($C$3)+SUM($U$7:U620))</f>
        <v/>
      </c>
      <c r="Z620" s="15" t="str">
        <f aca="false">IF(Y620="","",Y620-MAX(N($C$3),MAX($Y$7:Y620)))</f>
        <v/>
      </c>
      <c r="AA620" s="13" t="str">
        <f aca="false">IF(U620="","",IF(U620&gt;0,"Win",IF(U620&lt;0,"Loss","Scratch")))</f>
        <v/>
      </c>
      <c r="AB620" s="18" t="e">
        <f aca="false">IF(W620="",NA(),W620)</f>
        <v>#N/A</v>
      </c>
      <c r="AC620" s="19" t="e">
        <f aca="false">IF(W620="",NA(),Y620)</f>
        <v>#N/A</v>
      </c>
    </row>
    <row r="621" customFormat="false" ht="15" hidden="false" customHeight="false" outlineLevel="0" collapsed="false">
      <c r="A621" s="10"/>
      <c r="B621" s="10"/>
      <c r="C621" s="24"/>
      <c r="D621" s="24"/>
      <c r="E621" s="24"/>
      <c r="F621" s="24"/>
      <c r="G621" s="11"/>
      <c r="H621" s="12"/>
      <c r="I621" s="12"/>
      <c r="J621" s="12"/>
      <c r="K621" s="5"/>
      <c r="L621" s="5"/>
      <c r="M621" s="5"/>
      <c r="N621" s="24"/>
      <c r="O621" s="7"/>
      <c r="P621" s="13" t="str">
        <f aca="false">IF(C621="","",IF(ISNUMBER(SEARCH("JPY",C621)),100,10000))</f>
        <v/>
      </c>
      <c r="Q621" s="14" t="str">
        <f aca="false">IF(OR(C621="",H621="",J621=""),"",ROUND((J621-H621)*P621*IF(D621="Short",-1,1),1))</f>
        <v/>
      </c>
      <c r="R621" s="14" t="str">
        <f aca="false">IF(OR(C621="",H621="",I621=""),"",ROUND(ABS(H621-I621)*P621,1))</f>
        <v/>
      </c>
      <c r="S621" s="15" t="str">
        <f aca="false">IF(OR(R621="",G621="",K621=""),"",R621*K621*G621)</f>
        <v/>
      </c>
      <c r="T621" s="15" t="str">
        <f aca="false">IF(OR(Q621="",G621="",K621=""),"",Q621*K621*G621)</f>
        <v/>
      </c>
      <c r="U621" s="15" t="str">
        <f aca="false">IF(T621="","",T621+N(L621)-N(M621))</f>
        <v/>
      </c>
      <c r="V621" s="16" t="str">
        <f aca="false">IF(OR(U621="",N(S621)=0),"",U621/S621)</f>
        <v/>
      </c>
      <c r="W621" s="13" t="str">
        <f aca="false">IF(U621="","",COUNT($U$7:U621))</f>
        <v/>
      </c>
      <c r="X621" s="17" t="str">
        <f aca="false">IF(U621="","",DATE(YEAR(IF(B621="",A621,B621)),MONTH(IF(B621="",A621,B621)),1))</f>
        <v/>
      </c>
      <c r="Y621" s="15" t="str">
        <f aca="false">IF(U621="","",N($C$3)+SUM($U$7:U621))</f>
        <v/>
      </c>
      <c r="Z621" s="15" t="str">
        <f aca="false">IF(Y621="","",Y621-MAX(N($C$3),MAX($Y$7:Y621)))</f>
        <v/>
      </c>
      <c r="AA621" s="13" t="str">
        <f aca="false">IF(U621="","",IF(U621&gt;0,"Win",IF(U621&lt;0,"Loss","Scratch")))</f>
        <v/>
      </c>
      <c r="AB621" s="18" t="e">
        <f aca="false">IF(W621="",NA(),W621)</f>
        <v>#N/A</v>
      </c>
      <c r="AC621" s="19" t="e">
        <f aca="false">IF(W621="",NA(),Y621)</f>
        <v>#N/A</v>
      </c>
    </row>
    <row r="622" customFormat="false" ht="15" hidden="false" customHeight="false" outlineLevel="0" collapsed="false">
      <c r="A622" s="10"/>
      <c r="B622" s="10"/>
      <c r="C622" s="24"/>
      <c r="D622" s="24"/>
      <c r="E622" s="24"/>
      <c r="F622" s="24"/>
      <c r="G622" s="11"/>
      <c r="H622" s="12"/>
      <c r="I622" s="12"/>
      <c r="J622" s="12"/>
      <c r="K622" s="5"/>
      <c r="L622" s="5"/>
      <c r="M622" s="5"/>
      <c r="N622" s="24"/>
      <c r="O622" s="7"/>
      <c r="P622" s="13" t="str">
        <f aca="false">IF(C622="","",IF(ISNUMBER(SEARCH("JPY",C622)),100,10000))</f>
        <v/>
      </c>
      <c r="Q622" s="14" t="str">
        <f aca="false">IF(OR(C622="",H622="",J622=""),"",ROUND((J622-H622)*P622*IF(D622="Short",-1,1),1))</f>
        <v/>
      </c>
      <c r="R622" s="14" t="str">
        <f aca="false">IF(OR(C622="",H622="",I622=""),"",ROUND(ABS(H622-I622)*P622,1))</f>
        <v/>
      </c>
      <c r="S622" s="15" t="str">
        <f aca="false">IF(OR(R622="",G622="",K622=""),"",R622*K622*G622)</f>
        <v/>
      </c>
      <c r="T622" s="15" t="str">
        <f aca="false">IF(OR(Q622="",G622="",K622=""),"",Q622*K622*G622)</f>
        <v/>
      </c>
      <c r="U622" s="15" t="str">
        <f aca="false">IF(T622="","",T622+N(L622)-N(M622))</f>
        <v/>
      </c>
      <c r="V622" s="16" t="str">
        <f aca="false">IF(OR(U622="",N(S622)=0),"",U622/S622)</f>
        <v/>
      </c>
      <c r="W622" s="13" t="str">
        <f aca="false">IF(U622="","",COUNT($U$7:U622))</f>
        <v/>
      </c>
      <c r="X622" s="17" t="str">
        <f aca="false">IF(U622="","",DATE(YEAR(IF(B622="",A622,B622)),MONTH(IF(B622="",A622,B622)),1))</f>
        <v/>
      </c>
      <c r="Y622" s="15" t="str">
        <f aca="false">IF(U622="","",N($C$3)+SUM($U$7:U622))</f>
        <v/>
      </c>
      <c r="Z622" s="15" t="str">
        <f aca="false">IF(Y622="","",Y622-MAX(N($C$3),MAX($Y$7:Y622)))</f>
        <v/>
      </c>
      <c r="AA622" s="13" t="str">
        <f aca="false">IF(U622="","",IF(U622&gt;0,"Win",IF(U622&lt;0,"Loss","Scratch")))</f>
        <v/>
      </c>
      <c r="AB622" s="18" t="e">
        <f aca="false">IF(W622="",NA(),W622)</f>
        <v>#N/A</v>
      </c>
      <c r="AC622" s="19" t="e">
        <f aca="false">IF(W622="",NA(),Y622)</f>
        <v>#N/A</v>
      </c>
    </row>
    <row r="623" customFormat="false" ht="15" hidden="false" customHeight="false" outlineLevel="0" collapsed="false">
      <c r="A623" s="10"/>
      <c r="B623" s="10"/>
      <c r="C623" s="24"/>
      <c r="D623" s="24"/>
      <c r="E623" s="24"/>
      <c r="F623" s="24"/>
      <c r="G623" s="11"/>
      <c r="H623" s="12"/>
      <c r="I623" s="12"/>
      <c r="J623" s="12"/>
      <c r="K623" s="5"/>
      <c r="L623" s="5"/>
      <c r="M623" s="5"/>
      <c r="N623" s="24"/>
      <c r="O623" s="7"/>
      <c r="P623" s="13" t="str">
        <f aca="false">IF(C623="","",IF(ISNUMBER(SEARCH("JPY",C623)),100,10000))</f>
        <v/>
      </c>
      <c r="Q623" s="14" t="str">
        <f aca="false">IF(OR(C623="",H623="",J623=""),"",ROUND((J623-H623)*P623*IF(D623="Short",-1,1),1))</f>
        <v/>
      </c>
      <c r="R623" s="14" t="str">
        <f aca="false">IF(OR(C623="",H623="",I623=""),"",ROUND(ABS(H623-I623)*P623,1))</f>
        <v/>
      </c>
      <c r="S623" s="15" t="str">
        <f aca="false">IF(OR(R623="",G623="",K623=""),"",R623*K623*G623)</f>
        <v/>
      </c>
      <c r="T623" s="15" t="str">
        <f aca="false">IF(OR(Q623="",G623="",K623=""),"",Q623*K623*G623)</f>
        <v/>
      </c>
      <c r="U623" s="15" t="str">
        <f aca="false">IF(T623="","",T623+N(L623)-N(M623))</f>
        <v/>
      </c>
      <c r="V623" s="16" t="str">
        <f aca="false">IF(OR(U623="",N(S623)=0),"",U623/S623)</f>
        <v/>
      </c>
      <c r="W623" s="13" t="str">
        <f aca="false">IF(U623="","",COUNT($U$7:U623))</f>
        <v/>
      </c>
      <c r="X623" s="17" t="str">
        <f aca="false">IF(U623="","",DATE(YEAR(IF(B623="",A623,B623)),MONTH(IF(B623="",A623,B623)),1))</f>
        <v/>
      </c>
      <c r="Y623" s="15" t="str">
        <f aca="false">IF(U623="","",N($C$3)+SUM($U$7:U623))</f>
        <v/>
      </c>
      <c r="Z623" s="15" t="str">
        <f aca="false">IF(Y623="","",Y623-MAX(N($C$3),MAX($Y$7:Y623)))</f>
        <v/>
      </c>
      <c r="AA623" s="13" t="str">
        <f aca="false">IF(U623="","",IF(U623&gt;0,"Win",IF(U623&lt;0,"Loss","Scratch")))</f>
        <v/>
      </c>
      <c r="AB623" s="18" t="e">
        <f aca="false">IF(W623="",NA(),W623)</f>
        <v>#N/A</v>
      </c>
      <c r="AC623" s="19" t="e">
        <f aca="false">IF(W623="",NA(),Y623)</f>
        <v>#N/A</v>
      </c>
    </row>
    <row r="624" customFormat="false" ht="15" hidden="false" customHeight="false" outlineLevel="0" collapsed="false">
      <c r="A624" s="10"/>
      <c r="B624" s="10"/>
      <c r="C624" s="24"/>
      <c r="D624" s="24"/>
      <c r="E624" s="24"/>
      <c r="F624" s="24"/>
      <c r="G624" s="11"/>
      <c r="H624" s="12"/>
      <c r="I624" s="12"/>
      <c r="J624" s="12"/>
      <c r="K624" s="5"/>
      <c r="L624" s="5"/>
      <c r="M624" s="5"/>
      <c r="N624" s="24"/>
      <c r="O624" s="7"/>
      <c r="P624" s="13" t="str">
        <f aca="false">IF(C624="","",IF(ISNUMBER(SEARCH("JPY",C624)),100,10000))</f>
        <v/>
      </c>
      <c r="Q624" s="14" t="str">
        <f aca="false">IF(OR(C624="",H624="",J624=""),"",ROUND((J624-H624)*P624*IF(D624="Short",-1,1),1))</f>
        <v/>
      </c>
      <c r="R624" s="14" t="str">
        <f aca="false">IF(OR(C624="",H624="",I624=""),"",ROUND(ABS(H624-I624)*P624,1))</f>
        <v/>
      </c>
      <c r="S624" s="15" t="str">
        <f aca="false">IF(OR(R624="",G624="",K624=""),"",R624*K624*G624)</f>
        <v/>
      </c>
      <c r="T624" s="15" t="str">
        <f aca="false">IF(OR(Q624="",G624="",K624=""),"",Q624*K624*G624)</f>
        <v/>
      </c>
      <c r="U624" s="15" t="str">
        <f aca="false">IF(T624="","",T624+N(L624)-N(M624))</f>
        <v/>
      </c>
      <c r="V624" s="16" t="str">
        <f aca="false">IF(OR(U624="",N(S624)=0),"",U624/S624)</f>
        <v/>
      </c>
      <c r="W624" s="13" t="str">
        <f aca="false">IF(U624="","",COUNT($U$7:U624))</f>
        <v/>
      </c>
      <c r="X624" s="17" t="str">
        <f aca="false">IF(U624="","",DATE(YEAR(IF(B624="",A624,B624)),MONTH(IF(B624="",A624,B624)),1))</f>
        <v/>
      </c>
      <c r="Y624" s="15" t="str">
        <f aca="false">IF(U624="","",N($C$3)+SUM($U$7:U624))</f>
        <v/>
      </c>
      <c r="Z624" s="15" t="str">
        <f aca="false">IF(Y624="","",Y624-MAX(N($C$3),MAX($Y$7:Y624)))</f>
        <v/>
      </c>
      <c r="AA624" s="13" t="str">
        <f aca="false">IF(U624="","",IF(U624&gt;0,"Win",IF(U624&lt;0,"Loss","Scratch")))</f>
        <v/>
      </c>
      <c r="AB624" s="18" t="e">
        <f aca="false">IF(W624="",NA(),W624)</f>
        <v>#N/A</v>
      </c>
      <c r="AC624" s="19" t="e">
        <f aca="false">IF(W624="",NA(),Y624)</f>
        <v>#N/A</v>
      </c>
    </row>
    <row r="625" customFormat="false" ht="15" hidden="false" customHeight="false" outlineLevel="0" collapsed="false">
      <c r="A625" s="10"/>
      <c r="B625" s="10"/>
      <c r="C625" s="24"/>
      <c r="D625" s="24"/>
      <c r="E625" s="24"/>
      <c r="F625" s="24"/>
      <c r="G625" s="11"/>
      <c r="H625" s="12"/>
      <c r="I625" s="12"/>
      <c r="J625" s="12"/>
      <c r="K625" s="5"/>
      <c r="L625" s="5"/>
      <c r="M625" s="5"/>
      <c r="N625" s="24"/>
      <c r="O625" s="7"/>
      <c r="P625" s="13" t="str">
        <f aca="false">IF(C625="","",IF(ISNUMBER(SEARCH("JPY",C625)),100,10000))</f>
        <v/>
      </c>
      <c r="Q625" s="14" t="str">
        <f aca="false">IF(OR(C625="",H625="",J625=""),"",ROUND((J625-H625)*P625*IF(D625="Short",-1,1),1))</f>
        <v/>
      </c>
      <c r="R625" s="14" t="str">
        <f aca="false">IF(OR(C625="",H625="",I625=""),"",ROUND(ABS(H625-I625)*P625,1))</f>
        <v/>
      </c>
      <c r="S625" s="15" t="str">
        <f aca="false">IF(OR(R625="",G625="",K625=""),"",R625*K625*G625)</f>
        <v/>
      </c>
      <c r="T625" s="15" t="str">
        <f aca="false">IF(OR(Q625="",G625="",K625=""),"",Q625*K625*G625)</f>
        <v/>
      </c>
      <c r="U625" s="15" t="str">
        <f aca="false">IF(T625="","",T625+N(L625)-N(M625))</f>
        <v/>
      </c>
      <c r="V625" s="16" t="str">
        <f aca="false">IF(OR(U625="",N(S625)=0),"",U625/S625)</f>
        <v/>
      </c>
      <c r="W625" s="13" t="str">
        <f aca="false">IF(U625="","",COUNT($U$7:U625))</f>
        <v/>
      </c>
      <c r="X625" s="17" t="str">
        <f aca="false">IF(U625="","",DATE(YEAR(IF(B625="",A625,B625)),MONTH(IF(B625="",A625,B625)),1))</f>
        <v/>
      </c>
      <c r="Y625" s="15" t="str">
        <f aca="false">IF(U625="","",N($C$3)+SUM($U$7:U625))</f>
        <v/>
      </c>
      <c r="Z625" s="15" t="str">
        <f aca="false">IF(Y625="","",Y625-MAX(N($C$3),MAX($Y$7:Y625)))</f>
        <v/>
      </c>
      <c r="AA625" s="13" t="str">
        <f aca="false">IF(U625="","",IF(U625&gt;0,"Win",IF(U625&lt;0,"Loss","Scratch")))</f>
        <v/>
      </c>
      <c r="AB625" s="18" t="e">
        <f aca="false">IF(W625="",NA(),W625)</f>
        <v>#N/A</v>
      </c>
      <c r="AC625" s="19" t="e">
        <f aca="false">IF(W625="",NA(),Y625)</f>
        <v>#N/A</v>
      </c>
    </row>
    <row r="626" customFormat="false" ht="15" hidden="false" customHeight="false" outlineLevel="0" collapsed="false">
      <c r="A626" s="10"/>
      <c r="B626" s="10"/>
      <c r="C626" s="24"/>
      <c r="D626" s="24"/>
      <c r="E626" s="24"/>
      <c r="F626" s="24"/>
      <c r="G626" s="11"/>
      <c r="H626" s="12"/>
      <c r="I626" s="12"/>
      <c r="J626" s="12"/>
      <c r="K626" s="5"/>
      <c r="L626" s="5"/>
      <c r="M626" s="5"/>
      <c r="N626" s="24"/>
      <c r="O626" s="7"/>
      <c r="P626" s="13" t="str">
        <f aca="false">IF(C626="","",IF(ISNUMBER(SEARCH("JPY",C626)),100,10000))</f>
        <v/>
      </c>
      <c r="Q626" s="14" t="str">
        <f aca="false">IF(OR(C626="",H626="",J626=""),"",ROUND((J626-H626)*P626*IF(D626="Short",-1,1),1))</f>
        <v/>
      </c>
      <c r="R626" s="14" t="str">
        <f aca="false">IF(OR(C626="",H626="",I626=""),"",ROUND(ABS(H626-I626)*P626,1))</f>
        <v/>
      </c>
      <c r="S626" s="15" t="str">
        <f aca="false">IF(OR(R626="",G626="",K626=""),"",R626*K626*G626)</f>
        <v/>
      </c>
      <c r="T626" s="15" t="str">
        <f aca="false">IF(OR(Q626="",G626="",K626=""),"",Q626*K626*G626)</f>
        <v/>
      </c>
      <c r="U626" s="15" t="str">
        <f aca="false">IF(T626="","",T626+N(L626)-N(M626))</f>
        <v/>
      </c>
      <c r="V626" s="16" t="str">
        <f aca="false">IF(OR(U626="",N(S626)=0),"",U626/S626)</f>
        <v/>
      </c>
      <c r="W626" s="13" t="str">
        <f aca="false">IF(U626="","",COUNT($U$7:U626))</f>
        <v/>
      </c>
      <c r="X626" s="17" t="str">
        <f aca="false">IF(U626="","",DATE(YEAR(IF(B626="",A626,B626)),MONTH(IF(B626="",A626,B626)),1))</f>
        <v/>
      </c>
      <c r="Y626" s="15" t="str">
        <f aca="false">IF(U626="","",N($C$3)+SUM($U$7:U626))</f>
        <v/>
      </c>
      <c r="Z626" s="15" t="str">
        <f aca="false">IF(Y626="","",Y626-MAX(N($C$3),MAX($Y$7:Y626)))</f>
        <v/>
      </c>
      <c r="AA626" s="13" t="str">
        <f aca="false">IF(U626="","",IF(U626&gt;0,"Win",IF(U626&lt;0,"Loss","Scratch")))</f>
        <v/>
      </c>
      <c r="AB626" s="18" t="e">
        <f aca="false">IF(W626="",NA(),W626)</f>
        <v>#N/A</v>
      </c>
      <c r="AC626" s="19" t="e">
        <f aca="false">IF(W626="",NA(),Y626)</f>
        <v>#N/A</v>
      </c>
    </row>
    <row r="627" customFormat="false" ht="15" hidden="false" customHeight="false" outlineLevel="0" collapsed="false">
      <c r="A627" s="10"/>
      <c r="B627" s="10"/>
      <c r="C627" s="24"/>
      <c r="D627" s="24"/>
      <c r="E627" s="24"/>
      <c r="F627" s="24"/>
      <c r="G627" s="11"/>
      <c r="H627" s="12"/>
      <c r="I627" s="12"/>
      <c r="J627" s="12"/>
      <c r="K627" s="5"/>
      <c r="L627" s="5"/>
      <c r="M627" s="5"/>
      <c r="N627" s="24"/>
      <c r="O627" s="7"/>
      <c r="P627" s="13" t="str">
        <f aca="false">IF(C627="","",IF(ISNUMBER(SEARCH("JPY",C627)),100,10000))</f>
        <v/>
      </c>
      <c r="Q627" s="14" t="str">
        <f aca="false">IF(OR(C627="",H627="",J627=""),"",ROUND((J627-H627)*P627*IF(D627="Short",-1,1),1))</f>
        <v/>
      </c>
      <c r="R627" s="14" t="str">
        <f aca="false">IF(OR(C627="",H627="",I627=""),"",ROUND(ABS(H627-I627)*P627,1))</f>
        <v/>
      </c>
      <c r="S627" s="15" t="str">
        <f aca="false">IF(OR(R627="",G627="",K627=""),"",R627*K627*G627)</f>
        <v/>
      </c>
      <c r="T627" s="15" t="str">
        <f aca="false">IF(OR(Q627="",G627="",K627=""),"",Q627*K627*G627)</f>
        <v/>
      </c>
      <c r="U627" s="15" t="str">
        <f aca="false">IF(T627="","",T627+N(L627)-N(M627))</f>
        <v/>
      </c>
      <c r="V627" s="16" t="str">
        <f aca="false">IF(OR(U627="",N(S627)=0),"",U627/S627)</f>
        <v/>
      </c>
      <c r="W627" s="13" t="str">
        <f aca="false">IF(U627="","",COUNT($U$7:U627))</f>
        <v/>
      </c>
      <c r="X627" s="17" t="str">
        <f aca="false">IF(U627="","",DATE(YEAR(IF(B627="",A627,B627)),MONTH(IF(B627="",A627,B627)),1))</f>
        <v/>
      </c>
      <c r="Y627" s="15" t="str">
        <f aca="false">IF(U627="","",N($C$3)+SUM($U$7:U627))</f>
        <v/>
      </c>
      <c r="Z627" s="15" t="str">
        <f aca="false">IF(Y627="","",Y627-MAX(N($C$3),MAX($Y$7:Y627)))</f>
        <v/>
      </c>
      <c r="AA627" s="13" t="str">
        <f aca="false">IF(U627="","",IF(U627&gt;0,"Win",IF(U627&lt;0,"Loss","Scratch")))</f>
        <v/>
      </c>
      <c r="AB627" s="18" t="e">
        <f aca="false">IF(W627="",NA(),W627)</f>
        <v>#N/A</v>
      </c>
      <c r="AC627" s="19" t="e">
        <f aca="false">IF(W627="",NA(),Y627)</f>
        <v>#N/A</v>
      </c>
    </row>
    <row r="628" customFormat="false" ht="15" hidden="false" customHeight="false" outlineLevel="0" collapsed="false">
      <c r="A628" s="10"/>
      <c r="B628" s="10"/>
      <c r="C628" s="24"/>
      <c r="D628" s="24"/>
      <c r="E628" s="24"/>
      <c r="F628" s="24"/>
      <c r="G628" s="11"/>
      <c r="H628" s="12"/>
      <c r="I628" s="12"/>
      <c r="J628" s="12"/>
      <c r="K628" s="5"/>
      <c r="L628" s="5"/>
      <c r="M628" s="5"/>
      <c r="N628" s="24"/>
      <c r="O628" s="7"/>
      <c r="P628" s="13" t="str">
        <f aca="false">IF(C628="","",IF(ISNUMBER(SEARCH("JPY",C628)),100,10000))</f>
        <v/>
      </c>
      <c r="Q628" s="14" t="str">
        <f aca="false">IF(OR(C628="",H628="",J628=""),"",ROUND((J628-H628)*P628*IF(D628="Short",-1,1),1))</f>
        <v/>
      </c>
      <c r="R628" s="14" t="str">
        <f aca="false">IF(OR(C628="",H628="",I628=""),"",ROUND(ABS(H628-I628)*P628,1))</f>
        <v/>
      </c>
      <c r="S628" s="15" t="str">
        <f aca="false">IF(OR(R628="",G628="",K628=""),"",R628*K628*G628)</f>
        <v/>
      </c>
      <c r="T628" s="15" t="str">
        <f aca="false">IF(OR(Q628="",G628="",K628=""),"",Q628*K628*G628)</f>
        <v/>
      </c>
      <c r="U628" s="15" t="str">
        <f aca="false">IF(T628="","",T628+N(L628)-N(M628))</f>
        <v/>
      </c>
      <c r="V628" s="16" t="str">
        <f aca="false">IF(OR(U628="",N(S628)=0),"",U628/S628)</f>
        <v/>
      </c>
      <c r="W628" s="13" t="str">
        <f aca="false">IF(U628="","",COUNT($U$7:U628))</f>
        <v/>
      </c>
      <c r="X628" s="17" t="str">
        <f aca="false">IF(U628="","",DATE(YEAR(IF(B628="",A628,B628)),MONTH(IF(B628="",A628,B628)),1))</f>
        <v/>
      </c>
      <c r="Y628" s="15" t="str">
        <f aca="false">IF(U628="","",N($C$3)+SUM($U$7:U628))</f>
        <v/>
      </c>
      <c r="Z628" s="15" t="str">
        <f aca="false">IF(Y628="","",Y628-MAX(N($C$3),MAX($Y$7:Y628)))</f>
        <v/>
      </c>
      <c r="AA628" s="13" t="str">
        <f aca="false">IF(U628="","",IF(U628&gt;0,"Win",IF(U628&lt;0,"Loss","Scratch")))</f>
        <v/>
      </c>
      <c r="AB628" s="18" t="e">
        <f aca="false">IF(W628="",NA(),W628)</f>
        <v>#N/A</v>
      </c>
      <c r="AC628" s="19" t="e">
        <f aca="false">IF(W628="",NA(),Y628)</f>
        <v>#N/A</v>
      </c>
    </row>
    <row r="629" customFormat="false" ht="15" hidden="false" customHeight="false" outlineLevel="0" collapsed="false">
      <c r="A629" s="10"/>
      <c r="B629" s="10"/>
      <c r="C629" s="24"/>
      <c r="D629" s="24"/>
      <c r="E629" s="24"/>
      <c r="F629" s="24"/>
      <c r="G629" s="11"/>
      <c r="H629" s="12"/>
      <c r="I629" s="12"/>
      <c r="J629" s="12"/>
      <c r="K629" s="5"/>
      <c r="L629" s="5"/>
      <c r="M629" s="5"/>
      <c r="N629" s="24"/>
      <c r="O629" s="7"/>
      <c r="P629" s="13" t="str">
        <f aca="false">IF(C629="","",IF(ISNUMBER(SEARCH("JPY",C629)),100,10000))</f>
        <v/>
      </c>
      <c r="Q629" s="14" t="str">
        <f aca="false">IF(OR(C629="",H629="",J629=""),"",ROUND((J629-H629)*P629*IF(D629="Short",-1,1),1))</f>
        <v/>
      </c>
      <c r="R629" s="14" t="str">
        <f aca="false">IF(OR(C629="",H629="",I629=""),"",ROUND(ABS(H629-I629)*P629,1))</f>
        <v/>
      </c>
      <c r="S629" s="15" t="str">
        <f aca="false">IF(OR(R629="",G629="",K629=""),"",R629*K629*G629)</f>
        <v/>
      </c>
      <c r="T629" s="15" t="str">
        <f aca="false">IF(OR(Q629="",G629="",K629=""),"",Q629*K629*G629)</f>
        <v/>
      </c>
      <c r="U629" s="15" t="str">
        <f aca="false">IF(T629="","",T629+N(L629)-N(M629))</f>
        <v/>
      </c>
      <c r="V629" s="16" t="str">
        <f aca="false">IF(OR(U629="",N(S629)=0),"",U629/S629)</f>
        <v/>
      </c>
      <c r="W629" s="13" t="str">
        <f aca="false">IF(U629="","",COUNT($U$7:U629))</f>
        <v/>
      </c>
      <c r="X629" s="17" t="str">
        <f aca="false">IF(U629="","",DATE(YEAR(IF(B629="",A629,B629)),MONTH(IF(B629="",A629,B629)),1))</f>
        <v/>
      </c>
      <c r="Y629" s="15" t="str">
        <f aca="false">IF(U629="","",N($C$3)+SUM($U$7:U629))</f>
        <v/>
      </c>
      <c r="Z629" s="15" t="str">
        <f aca="false">IF(Y629="","",Y629-MAX(N($C$3),MAX($Y$7:Y629)))</f>
        <v/>
      </c>
      <c r="AA629" s="13" t="str">
        <f aca="false">IF(U629="","",IF(U629&gt;0,"Win",IF(U629&lt;0,"Loss","Scratch")))</f>
        <v/>
      </c>
      <c r="AB629" s="18" t="e">
        <f aca="false">IF(W629="",NA(),W629)</f>
        <v>#N/A</v>
      </c>
      <c r="AC629" s="19" t="e">
        <f aca="false">IF(W629="",NA(),Y629)</f>
        <v>#N/A</v>
      </c>
    </row>
    <row r="630" customFormat="false" ht="15" hidden="false" customHeight="false" outlineLevel="0" collapsed="false">
      <c r="A630" s="10"/>
      <c r="B630" s="10"/>
      <c r="C630" s="24"/>
      <c r="D630" s="24"/>
      <c r="E630" s="24"/>
      <c r="F630" s="24"/>
      <c r="G630" s="11"/>
      <c r="H630" s="12"/>
      <c r="I630" s="12"/>
      <c r="J630" s="12"/>
      <c r="K630" s="5"/>
      <c r="L630" s="5"/>
      <c r="M630" s="5"/>
      <c r="N630" s="24"/>
      <c r="O630" s="7"/>
      <c r="P630" s="13" t="str">
        <f aca="false">IF(C630="","",IF(ISNUMBER(SEARCH("JPY",C630)),100,10000))</f>
        <v/>
      </c>
      <c r="Q630" s="14" t="str">
        <f aca="false">IF(OR(C630="",H630="",J630=""),"",ROUND((J630-H630)*P630*IF(D630="Short",-1,1),1))</f>
        <v/>
      </c>
      <c r="R630" s="14" t="str">
        <f aca="false">IF(OR(C630="",H630="",I630=""),"",ROUND(ABS(H630-I630)*P630,1))</f>
        <v/>
      </c>
      <c r="S630" s="15" t="str">
        <f aca="false">IF(OR(R630="",G630="",K630=""),"",R630*K630*G630)</f>
        <v/>
      </c>
      <c r="T630" s="15" t="str">
        <f aca="false">IF(OR(Q630="",G630="",K630=""),"",Q630*K630*G630)</f>
        <v/>
      </c>
      <c r="U630" s="15" t="str">
        <f aca="false">IF(T630="","",T630+N(L630)-N(M630))</f>
        <v/>
      </c>
      <c r="V630" s="16" t="str">
        <f aca="false">IF(OR(U630="",N(S630)=0),"",U630/S630)</f>
        <v/>
      </c>
      <c r="W630" s="13" t="str">
        <f aca="false">IF(U630="","",COUNT($U$7:U630))</f>
        <v/>
      </c>
      <c r="X630" s="17" t="str">
        <f aca="false">IF(U630="","",DATE(YEAR(IF(B630="",A630,B630)),MONTH(IF(B630="",A630,B630)),1))</f>
        <v/>
      </c>
      <c r="Y630" s="15" t="str">
        <f aca="false">IF(U630="","",N($C$3)+SUM($U$7:U630))</f>
        <v/>
      </c>
      <c r="Z630" s="15" t="str">
        <f aca="false">IF(Y630="","",Y630-MAX(N($C$3),MAX($Y$7:Y630)))</f>
        <v/>
      </c>
      <c r="AA630" s="13" t="str">
        <f aca="false">IF(U630="","",IF(U630&gt;0,"Win",IF(U630&lt;0,"Loss","Scratch")))</f>
        <v/>
      </c>
      <c r="AB630" s="18" t="e">
        <f aca="false">IF(W630="",NA(),W630)</f>
        <v>#N/A</v>
      </c>
      <c r="AC630" s="19" t="e">
        <f aca="false">IF(W630="",NA(),Y630)</f>
        <v>#N/A</v>
      </c>
    </row>
    <row r="631" customFormat="false" ht="15" hidden="false" customHeight="false" outlineLevel="0" collapsed="false">
      <c r="A631" s="10"/>
      <c r="B631" s="10"/>
      <c r="C631" s="24"/>
      <c r="D631" s="24"/>
      <c r="E631" s="24"/>
      <c r="F631" s="24"/>
      <c r="G631" s="11"/>
      <c r="H631" s="12"/>
      <c r="I631" s="12"/>
      <c r="J631" s="12"/>
      <c r="K631" s="5"/>
      <c r="L631" s="5"/>
      <c r="M631" s="5"/>
      <c r="N631" s="24"/>
      <c r="O631" s="7"/>
      <c r="P631" s="13" t="str">
        <f aca="false">IF(C631="","",IF(ISNUMBER(SEARCH("JPY",C631)),100,10000))</f>
        <v/>
      </c>
      <c r="Q631" s="14" t="str">
        <f aca="false">IF(OR(C631="",H631="",J631=""),"",ROUND((J631-H631)*P631*IF(D631="Short",-1,1),1))</f>
        <v/>
      </c>
      <c r="R631" s="14" t="str">
        <f aca="false">IF(OR(C631="",H631="",I631=""),"",ROUND(ABS(H631-I631)*P631,1))</f>
        <v/>
      </c>
      <c r="S631" s="15" t="str">
        <f aca="false">IF(OR(R631="",G631="",K631=""),"",R631*K631*G631)</f>
        <v/>
      </c>
      <c r="T631" s="15" t="str">
        <f aca="false">IF(OR(Q631="",G631="",K631=""),"",Q631*K631*G631)</f>
        <v/>
      </c>
      <c r="U631" s="15" t="str">
        <f aca="false">IF(T631="","",T631+N(L631)-N(M631))</f>
        <v/>
      </c>
      <c r="V631" s="16" t="str">
        <f aca="false">IF(OR(U631="",N(S631)=0),"",U631/S631)</f>
        <v/>
      </c>
      <c r="W631" s="13" t="str">
        <f aca="false">IF(U631="","",COUNT($U$7:U631))</f>
        <v/>
      </c>
      <c r="X631" s="17" t="str">
        <f aca="false">IF(U631="","",DATE(YEAR(IF(B631="",A631,B631)),MONTH(IF(B631="",A631,B631)),1))</f>
        <v/>
      </c>
      <c r="Y631" s="15" t="str">
        <f aca="false">IF(U631="","",N($C$3)+SUM($U$7:U631))</f>
        <v/>
      </c>
      <c r="Z631" s="15" t="str">
        <f aca="false">IF(Y631="","",Y631-MAX(N($C$3),MAX($Y$7:Y631)))</f>
        <v/>
      </c>
      <c r="AA631" s="13" t="str">
        <f aca="false">IF(U631="","",IF(U631&gt;0,"Win",IF(U631&lt;0,"Loss","Scratch")))</f>
        <v/>
      </c>
      <c r="AB631" s="18" t="e">
        <f aca="false">IF(W631="",NA(),W631)</f>
        <v>#N/A</v>
      </c>
      <c r="AC631" s="19" t="e">
        <f aca="false">IF(W631="",NA(),Y631)</f>
        <v>#N/A</v>
      </c>
    </row>
    <row r="632" customFormat="false" ht="15" hidden="false" customHeight="false" outlineLevel="0" collapsed="false">
      <c r="A632" s="10"/>
      <c r="B632" s="10"/>
      <c r="C632" s="24"/>
      <c r="D632" s="24"/>
      <c r="E632" s="24"/>
      <c r="F632" s="24"/>
      <c r="G632" s="11"/>
      <c r="H632" s="12"/>
      <c r="I632" s="12"/>
      <c r="J632" s="12"/>
      <c r="K632" s="5"/>
      <c r="L632" s="5"/>
      <c r="M632" s="5"/>
      <c r="N632" s="24"/>
      <c r="O632" s="7"/>
      <c r="P632" s="13" t="str">
        <f aca="false">IF(C632="","",IF(ISNUMBER(SEARCH("JPY",C632)),100,10000))</f>
        <v/>
      </c>
      <c r="Q632" s="14" t="str">
        <f aca="false">IF(OR(C632="",H632="",J632=""),"",ROUND((J632-H632)*P632*IF(D632="Short",-1,1),1))</f>
        <v/>
      </c>
      <c r="R632" s="14" t="str">
        <f aca="false">IF(OR(C632="",H632="",I632=""),"",ROUND(ABS(H632-I632)*P632,1))</f>
        <v/>
      </c>
      <c r="S632" s="15" t="str">
        <f aca="false">IF(OR(R632="",G632="",K632=""),"",R632*K632*G632)</f>
        <v/>
      </c>
      <c r="T632" s="15" t="str">
        <f aca="false">IF(OR(Q632="",G632="",K632=""),"",Q632*K632*G632)</f>
        <v/>
      </c>
      <c r="U632" s="15" t="str">
        <f aca="false">IF(T632="","",T632+N(L632)-N(M632))</f>
        <v/>
      </c>
      <c r="V632" s="16" t="str">
        <f aca="false">IF(OR(U632="",N(S632)=0),"",U632/S632)</f>
        <v/>
      </c>
      <c r="W632" s="13" t="str">
        <f aca="false">IF(U632="","",COUNT($U$7:U632))</f>
        <v/>
      </c>
      <c r="X632" s="17" t="str">
        <f aca="false">IF(U632="","",DATE(YEAR(IF(B632="",A632,B632)),MONTH(IF(B632="",A632,B632)),1))</f>
        <v/>
      </c>
      <c r="Y632" s="15" t="str">
        <f aca="false">IF(U632="","",N($C$3)+SUM($U$7:U632))</f>
        <v/>
      </c>
      <c r="Z632" s="15" t="str">
        <f aca="false">IF(Y632="","",Y632-MAX(N($C$3),MAX($Y$7:Y632)))</f>
        <v/>
      </c>
      <c r="AA632" s="13" t="str">
        <f aca="false">IF(U632="","",IF(U632&gt;0,"Win",IF(U632&lt;0,"Loss","Scratch")))</f>
        <v/>
      </c>
      <c r="AB632" s="18" t="e">
        <f aca="false">IF(W632="",NA(),W632)</f>
        <v>#N/A</v>
      </c>
      <c r="AC632" s="19" t="e">
        <f aca="false">IF(W632="",NA(),Y632)</f>
        <v>#N/A</v>
      </c>
    </row>
    <row r="633" customFormat="false" ht="15" hidden="false" customHeight="false" outlineLevel="0" collapsed="false">
      <c r="A633" s="10"/>
      <c r="B633" s="10"/>
      <c r="C633" s="24"/>
      <c r="D633" s="24"/>
      <c r="E633" s="24"/>
      <c r="F633" s="24"/>
      <c r="G633" s="11"/>
      <c r="H633" s="12"/>
      <c r="I633" s="12"/>
      <c r="J633" s="12"/>
      <c r="K633" s="5"/>
      <c r="L633" s="5"/>
      <c r="M633" s="5"/>
      <c r="N633" s="24"/>
      <c r="O633" s="7"/>
      <c r="P633" s="13" t="str">
        <f aca="false">IF(C633="","",IF(ISNUMBER(SEARCH("JPY",C633)),100,10000))</f>
        <v/>
      </c>
      <c r="Q633" s="14" t="str">
        <f aca="false">IF(OR(C633="",H633="",J633=""),"",ROUND((J633-H633)*P633*IF(D633="Short",-1,1),1))</f>
        <v/>
      </c>
      <c r="R633" s="14" t="str">
        <f aca="false">IF(OR(C633="",H633="",I633=""),"",ROUND(ABS(H633-I633)*P633,1))</f>
        <v/>
      </c>
      <c r="S633" s="15" t="str">
        <f aca="false">IF(OR(R633="",G633="",K633=""),"",R633*K633*G633)</f>
        <v/>
      </c>
      <c r="T633" s="15" t="str">
        <f aca="false">IF(OR(Q633="",G633="",K633=""),"",Q633*K633*G633)</f>
        <v/>
      </c>
      <c r="U633" s="15" t="str">
        <f aca="false">IF(T633="","",T633+N(L633)-N(M633))</f>
        <v/>
      </c>
      <c r="V633" s="16" t="str">
        <f aca="false">IF(OR(U633="",N(S633)=0),"",U633/S633)</f>
        <v/>
      </c>
      <c r="W633" s="13" t="str">
        <f aca="false">IF(U633="","",COUNT($U$7:U633))</f>
        <v/>
      </c>
      <c r="X633" s="17" t="str">
        <f aca="false">IF(U633="","",DATE(YEAR(IF(B633="",A633,B633)),MONTH(IF(B633="",A633,B633)),1))</f>
        <v/>
      </c>
      <c r="Y633" s="15" t="str">
        <f aca="false">IF(U633="","",N($C$3)+SUM($U$7:U633))</f>
        <v/>
      </c>
      <c r="Z633" s="15" t="str">
        <f aca="false">IF(Y633="","",Y633-MAX(N($C$3),MAX($Y$7:Y633)))</f>
        <v/>
      </c>
      <c r="AA633" s="13" t="str">
        <f aca="false">IF(U633="","",IF(U633&gt;0,"Win",IF(U633&lt;0,"Loss","Scratch")))</f>
        <v/>
      </c>
      <c r="AB633" s="18" t="e">
        <f aca="false">IF(W633="",NA(),W633)</f>
        <v>#N/A</v>
      </c>
      <c r="AC633" s="19" t="e">
        <f aca="false">IF(W633="",NA(),Y633)</f>
        <v>#N/A</v>
      </c>
    </row>
    <row r="634" customFormat="false" ht="15" hidden="false" customHeight="false" outlineLevel="0" collapsed="false">
      <c r="A634" s="10"/>
      <c r="B634" s="10"/>
      <c r="C634" s="24"/>
      <c r="D634" s="24"/>
      <c r="E634" s="24"/>
      <c r="F634" s="24"/>
      <c r="G634" s="11"/>
      <c r="H634" s="12"/>
      <c r="I634" s="12"/>
      <c r="J634" s="12"/>
      <c r="K634" s="5"/>
      <c r="L634" s="5"/>
      <c r="M634" s="5"/>
      <c r="N634" s="24"/>
      <c r="O634" s="7"/>
      <c r="P634" s="13" t="str">
        <f aca="false">IF(C634="","",IF(ISNUMBER(SEARCH("JPY",C634)),100,10000))</f>
        <v/>
      </c>
      <c r="Q634" s="14" t="str">
        <f aca="false">IF(OR(C634="",H634="",J634=""),"",ROUND((J634-H634)*P634*IF(D634="Short",-1,1),1))</f>
        <v/>
      </c>
      <c r="R634" s="14" t="str">
        <f aca="false">IF(OR(C634="",H634="",I634=""),"",ROUND(ABS(H634-I634)*P634,1))</f>
        <v/>
      </c>
      <c r="S634" s="15" t="str">
        <f aca="false">IF(OR(R634="",G634="",K634=""),"",R634*K634*G634)</f>
        <v/>
      </c>
      <c r="T634" s="15" t="str">
        <f aca="false">IF(OR(Q634="",G634="",K634=""),"",Q634*K634*G634)</f>
        <v/>
      </c>
      <c r="U634" s="15" t="str">
        <f aca="false">IF(T634="","",T634+N(L634)-N(M634))</f>
        <v/>
      </c>
      <c r="V634" s="16" t="str">
        <f aca="false">IF(OR(U634="",N(S634)=0),"",U634/S634)</f>
        <v/>
      </c>
      <c r="W634" s="13" t="str">
        <f aca="false">IF(U634="","",COUNT($U$7:U634))</f>
        <v/>
      </c>
      <c r="X634" s="17" t="str">
        <f aca="false">IF(U634="","",DATE(YEAR(IF(B634="",A634,B634)),MONTH(IF(B634="",A634,B634)),1))</f>
        <v/>
      </c>
      <c r="Y634" s="15" t="str">
        <f aca="false">IF(U634="","",N($C$3)+SUM($U$7:U634))</f>
        <v/>
      </c>
      <c r="Z634" s="15" t="str">
        <f aca="false">IF(Y634="","",Y634-MAX(N($C$3),MAX($Y$7:Y634)))</f>
        <v/>
      </c>
      <c r="AA634" s="13" t="str">
        <f aca="false">IF(U634="","",IF(U634&gt;0,"Win",IF(U634&lt;0,"Loss","Scratch")))</f>
        <v/>
      </c>
      <c r="AB634" s="18" t="e">
        <f aca="false">IF(W634="",NA(),W634)</f>
        <v>#N/A</v>
      </c>
      <c r="AC634" s="19" t="e">
        <f aca="false">IF(W634="",NA(),Y634)</f>
        <v>#N/A</v>
      </c>
    </row>
    <row r="635" customFormat="false" ht="15" hidden="false" customHeight="false" outlineLevel="0" collapsed="false">
      <c r="A635" s="10"/>
      <c r="B635" s="10"/>
      <c r="C635" s="24"/>
      <c r="D635" s="24"/>
      <c r="E635" s="24"/>
      <c r="F635" s="24"/>
      <c r="G635" s="11"/>
      <c r="H635" s="12"/>
      <c r="I635" s="12"/>
      <c r="J635" s="12"/>
      <c r="K635" s="5"/>
      <c r="L635" s="5"/>
      <c r="M635" s="5"/>
      <c r="N635" s="24"/>
      <c r="O635" s="7"/>
      <c r="P635" s="13" t="str">
        <f aca="false">IF(C635="","",IF(ISNUMBER(SEARCH("JPY",C635)),100,10000))</f>
        <v/>
      </c>
      <c r="Q635" s="14" t="str">
        <f aca="false">IF(OR(C635="",H635="",J635=""),"",ROUND((J635-H635)*P635*IF(D635="Short",-1,1),1))</f>
        <v/>
      </c>
      <c r="R635" s="14" t="str">
        <f aca="false">IF(OR(C635="",H635="",I635=""),"",ROUND(ABS(H635-I635)*P635,1))</f>
        <v/>
      </c>
      <c r="S635" s="15" t="str">
        <f aca="false">IF(OR(R635="",G635="",K635=""),"",R635*K635*G635)</f>
        <v/>
      </c>
      <c r="T635" s="15" t="str">
        <f aca="false">IF(OR(Q635="",G635="",K635=""),"",Q635*K635*G635)</f>
        <v/>
      </c>
      <c r="U635" s="15" t="str">
        <f aca="false">IF(T635="","",T635+N(L635)-N(M635))</f>
        <v/>
      </c>
      <c r="V635" s="16" t="str">
        <f aca="false">IF(OR(U635="",N(S635)=0),"",U635/S635)</f>
        <v/>
      </c>
      <c r="W635" s="13" t="str">
        <f aca="false">IF(U635="","",COUNT($U$7:U635))</f>
        <v/>
      </c>
      <c r="X635" s="17" t="str">
        <f aca="false">IF(U635="","",DATE(YEAR(IF(B635="",A635,B635)),MONTH(IF(B635="",A635,B635)),1))</f>
        <v/>
      </c>
      <c r="Y635" s="15" t="str">
        <f aca="false">IF(U635="","",N($C$3)+SUM($U$7:U635))</f>
        <v/>
      </c>
      <c r="Z635" s="15" t="str">
        <f aca="false">IF(Y635="","",Y635-MAX(N($C$3),MAX($Y$7:Y635)))</f>
        <v/>
      </c>
      <c r="AA635" s="13" t="str">
        <f aca="false">IF(U635="","",IF(U635&gt;0,"Win",IF(U635&lt;0,"Loss","Scratch")))</f>
        <v/>
      </c>
      <c r="AB635" s="18" t="e">
        <f aca="false">IF(W635="",NA(),W635)</f>
        <v>#N/A</v>
      </c>
      <c r="AC635" s="19" t="e">
        <f aca="false">IF(W635="",NA(),Y635)</f>
        <v>#N/A</v>
      </c>
    </row>
    <row r="636" customFormat="false" ht="15" hidden="false" customHeight="false" outlineLevel="0" collapsed="false">
      <c r="A636" s="10"/>
      <c r="B636" s="10"/>
      <c r="C636" s="24"/>
      <c r="D636" s="24"/>
      <c r="E636" s="24"/>
      <c r="F636" s="24"/>
      <c r="G636" s="11"/>
      <c r="H636" s="12"/>
      <c r="I636" s="12"/>
      <c r="J636" s="12"/>
      <c r="K636" s="5"/>
      <c r="L636" s="5"/>
      <c r="M636" s="5"/>
      <c r="N636" s="24"/>
      <c r="O636" s="7"/>
      <c r="P636" s="13" t="str">
        <f aca="false">IF(C636="","",IF(ISNUMBER(SEARCH("JPY",C636)),100,10000))</f>
        <v/>
      </c>
      <c r="Q636" s="14" t="str">
        <f aca="false">IF(OR(C636="",H636="",J636=""),"",ROUND((J636-H636)*P636*IF(D636="Short",-1,1),1))</f>
        <v/>
      </c>
      <c r="R636" s="14" t="str">
        <f aca="false">IF(OR(C636="",H636="",I636=""),"",ROUND(ABS(H636-I636)*P636,1))</f>
        <v/>
      </c>
      <c r="S636" s="15" t="str">
        <f aca="false">IF(OR(R636="",G636="",K636=""),"",R636*K636*G636)</f>
        <v/>
      </c>
      <c r="T636" s="15" t="str">
        <f aca="false">IF(OR(Q636="",G636="",K636=""),"",Q636*K636*G636)</f>
        <v/>
      </c>
      <c r="U636" s="15" t="str">
        <f aca="false">IF(T636="","",T636+N(L636)-N(M636))</f>
        <v/>
      </c>
      <c r="V636" s="16" t="str">
        <f aca="false">IF(OR(U636="",N(S636)=0),"",U636/S636)</f>
        <v/>
      </c>
      <c r="W636" s="13" t="str">
        <f aca="false">IF(U636="","",COUNT($U$7:U636))</f>
        <v/>
      </c>
      <c r="X636" s="17" t="str">
        <f aca="false">IF(U636="","",DATE(YEAR(IF(B636="",A636,B636)),MONTH(IF(B636="",A636,B636)),1))</f>
        <v/>
      </c>
      <c r="Y636" s="15" t="str">
        <f aca="false">IF(U636="","",N($C$3)+SUM($U$7:U636))</f>
        <v/>
      </c>
      <c r="Z636" s="15" t="str">
        <f aca="false">IF(Y636="","",Y636-MAX(N($C$3),MAX($Y$7:Y636)))</f>
        <v/>
      </c>
      <c r="AA636" s="13" t="str">
        <f aca="false">IF(U636="","",IF(U636&gt;0,"Win",IF(U636&lt;0,"Loss","Scratch")))</f>
        <v/>
      </c>
      <c r="AB636" s="18" t="e">
        <f aca="false">IF(W636="",NA(),W636)</f>
        <v>#N/A</v>
      </c>
      <c r="AC636" s="19" t="e">
        <f aca="false">IF(W636="",NA(),Y636)</f>
        <v>#N/A</v>
      </c>
    </row>
    <row r="637" customFormat="false" ht="15" hidden="false" customHeight="false" outlineLevel="0" collapsed="false">
      <c r="A637" s="10"/>
      <c r="B637" s="10"/>
      <c r="C637" s="24"/>
      <c r="D637" s="24"/>
      <c r="E637" s="24"/>
      <c r="F637" s="24"/>
      <c r="G637" s="11"/>
      <c r="H637" s="12"/>
      <c r="I637" s="12"/>
      <c r="J637" s="12"/>
      <c r="K637" s="5"/>
      <c r="L637" s="5"/>
      <c r="M637" s="5"/>
      <c r="N637" s="24"/>
      <c r="O637" s="7"/>
      <c r="P637" s="13" t="str">
        <f aca="false">IF(C637="","",IF(ISNUMBER(SEARCH("JPY",C637)),100,10000))</f>
        <v/>
      </c>
      <c r="Q637" s="14" t="str">
        <f aca="false">IF(OR(C637="",H637="",J637=""),"",ROUND((J637-H637)*P637*IF(D637="Short",-1,1),1))</f>
        <v/>
      </c>
      <c r="R637" s="14" t="str">
        <f aca="false">IF(OR(C637="",H637="",I637=""),"",ROUND(ABS(H637-I637)*P637,1))</f>
        <v/>
      </c>
      <c r="S637" s="15" t="str">
        <f aca="false">IF(OR(R637="",G637="",K637=""),"",R637*K637*G637)</f>
        <v/>
      </c>
      <c r="T637" s="15" t="str">
        <f aca="false">IF(OR(Q637="",G637="",K637=""),"",Q637*K637*G637)</f>
        <v/>
      </c>
      <c r="U637" s="15" t="str">
        <f aca="false">IF(T637="","",T637+N(L637)-N(M637))</f>
        <v/>
      </c>
      <c r="V637" s="16" t="str">
        <f aca="false">IF(OR(U637="",N(S637)=0),"",U637/S637)</f>
        <v/>
      </c>
      <c r="W637" s="13" t="str">
        <f aca="false">IF(U637="","",COUNT($U$7:U637))</f>
        <v/>
      </c>
      <c r="X637" s="17" t="str">
        <f aca="false">IF(U637="","",DATE(YEAR(IF(B637="",A637,B637)),MONTH(IF(B637="",A637,B637)),1))</f>
        <v/>
      </c>
      <c r="Y637" s="15" t="str">
        <f aca="false">IF(U637="","",N($C$3)+SUM($U$7:U637))</f>
        <v/>
      </c>
      <c r="Z637" s="15" t="str">
        <f aca="false">IF(Y637="","",Y637-MAX(N($C$3),MAX($Y$7:Y637)))</f>
        <v/>
      </c>
      <c r="AA637" s="13" t="str">
        <f aca="false">IF(U637="","",IF(U637&gt;0,"Win",IF(U637&lt;0,"Loss","Scratch")))</f>
        <v/>
      </c>
      <c r="AB637" s="18" t="e">
        <f aca="false">IF(W637="",NA(),W637)</f>
        <v>#N/A</v>
      </c>
      <c r="AC637" s="19" t="e">
        <f aca="false">IF(W637="",NA(),Y637)</f>
        <v>#N/A</v>
      </c>
    </row>
    <row r="638" customFormat="false" ht="15" hidden="false" customHeight="false" outlineLevel="0" collapsed="false">
      <c r="A638" s="10"/>
      <c r="B638" s="10"/>
      <c r="C638" s="24"/>
      <c r="D638" s="24"/>
      <c r="E638" s="24"/>
      <c r="F638" s="24"/>
      <c r="G638" s="11"/>
      <c r="H638" s="12"/>
      <c r="I638" s="12"/>
      <c r="J638" s="12"/>
      <c r="K638" s="5"/>
      <c r="L638" s="5"/>
      <c r="M638" s="5"/>
      <c r="N638" s="24"/>
      <c r="O638" s="7"/>
      <c r="P638" s="13" t="str">
        <f aca="false">IF(C638="","",IF(ISNUMBER(SEARCH("JPY",C638)),100,10000))</f>
        <v/>
      </c>
      <c r="Q638" s="14" t="str">
        <f aca="false">IF(OR(C638="",H638="",J638=""),"",ROUND((J638-H638)*P638*IF(D638="Short",-1,1),1))</f>
        <v/>
      </c>
      <c r="R638" s="14" t="str">
        <f aca="false">IF(OR(C638="",H638="",I638=""),"",ROUND(ABS(H638-I638)*P638,1))</f>
        <v/>
      </c>
      <c r="S638" s="15" t="str">
        <f aca="false">IF(OR(R638="",G638="",K638=""),"",R638*K638*G638)</f>
        <v/>
      </c>
      <c r="T638" s="15" t="str">
        <f aca="false">IF(OR(Q638="",G638="",K638=""),"",Q638*K638*G638)</f>
        <v/>
      </c>
      <c r="U638" s="15" t="str">
        <f aca="false">IF(T638="","",T638+N(L638)-N(M638))</f>
        <v/>
      </c>
      <c r="V638" s="16" t="str">
        <f aca="false">IF(OR(U638="",N(S638)=0),"",U638/S638)</f>
        <v/>
      </c>
      <c r="W638" s="13" t="str">
        <f aca="false">IF(U638="","",COUNT($U$7:U638))</f>
        <v/>
      </c>
      <c r="X638" s="17" t="str">
        <f aca="false">IF(U638="","",DATE(YEAR(IF(B638="",A638,B638)),MONTH(IF(B638="",A638,B638)),1))</f>
        <v/>
      </c>
      <c r="Y638" s="15" t="str">
        <f aca="false">IF(U638="","",N($C$3)+SUM($U$7:U638))</f>
        <v/>
      </c>
      <c r="Z638" s="15" t="str">
        <f aca="false">IF(Y638="","",Y638-MAX(N($C$3),MAX($Y$7:Y638)))</f>
        <v/>
      </c>
      <c r="AA638" s="13" t="str">
        <f aca="false">IF(U638="","",IF(U638&gt;0,"Win",IF(U638&lt;0,"Loss","Scratch")))</f>
        <v/>
      </c>
      <c r="AB638" s="18" t="e">
        <f aca="false">IF(W638="",NA(),W638)</f>
        <v>#N/A</v>
      </c>
      <c r="AC638" s="19" t="e">
        <f aca="false">IF(W638="",NA(),Y638)</f>
        <v>#N/A</v>
      </c>
    </row>
    <row r="639" customFormat="false" ht="15" hidden="false" customHeight="false" outlineLevel="0" collapsed="false">
      <c r="A639" s="10"/>
      <c r="B639" s="10"/>
      <c r="C639" s="24"/>
      <c r="D639" s="24"/>
      <c r="E639" s="24"/>
      <c r="F639" s="24"/>
      <c r="G639" s="11"/>
      <c r="H639" s="12"/>
      <c r="I639" s="12"/>
      <c r="J639" s="12"/>
      <c r="K639" s="5"/>
      <c r="L639" s="5"/>
      <c r="M639" s="5"/>
      <c r="N639" s="24"/>
      <c r="O639" s="7"/>
      <c r="P639" s="13" t="str">
        <f aca="false">IF(C639="","",IF(ISNUMBER(SEARCH("JPY",C639)),100,10000))</f>
        <v/>
      </c>
      <c r="Q639" s="14" t="str">
        <f aca="false">IF(OR(C639="",H639="",J639=""),"",ROUND((J639-H639)*P639*IF(D639="Short",-1,1),1))</f>
        <v/>
      </c>
      <c r="R639" s="14" t="str">
        <f aca="false">IF(OR(C639="",H639="",I639=""),"",ROUND(ABS(H639-I639)*P639,1))</f>
        <v/>
      </c>
      <c r="S639" s="15" t="str">
        <f aca="false">IF(OR(R639="",G639="",K639=""),"",R639*K639*G639)</f>
        <v/>
      </c>
      <c r="T639" s="15" t="str">
        <f aca="false">IF(OR(Q639="",G639="",K639=""),"",Q639*K639*G639)</f>
        <v/>
      </c>
      <c r="U639" s="15" t="str">
        <f aca="false">IF(T639="","",T639+N(L639)-N(M639))</f>
        <v/>
      </c>
      <c r="V639" s="16" t="str">
        <f aca="false">IF(OR(U639="",N(S639)=0),"",U639/S639)</f>
        <v/>
      </c>
      <c r="W639" s="13" t="str">
        <f aca="false">IF(U639="","",COUNT($U$7:U639))</f>
        <v/>
      </c>
      <c r="X639" s="17" t="str">
        <f aca="false">IF(U639="","",DATE(YEAR(IF(B639="",A639,B639)),MONTH(IF(B639="",A639,B639)),1))</f>
        <v/>
      </c>
      <c r="Y639" s="15" t="str">
        <f aca="false">IF(U639="","",N($C$3)+SUM($U$7:U639))</f>
        <v/>
      </c>
      <c r="Z639" s="15" t="str">
        <f aca="false">IF(Y639="","",Y639-MAX(N($C$3),MAX($Y$7:Y639)))</f>
        <v/>
      </c>
      <c r="AA639" s="13" t="str">
        <f aca="false">IF(U639="","",IF(U639&gt;0,"Win",IF(U639&lt;0,"Loss","Scratch")))</f>
        <v/>
      </c>
      <c r="AB639" s="18" t="e">
        <f aca="false">IF(W639="",NA(),W639)</f>
        <v>#N/A</v>
      </c>
      <c r="AC639" s="19" t="e">
        <f aca="false">IF(W639="",NA(),Y639)</f>
        <v>#N/A</v>
      </c>
    </row>
    <row r="640" customFormat="false" ht="15" hidden="false" customHeight="false" outlineLevel="0" collapsed="false">
      <c r="A640" s="10"/>
      <c r="B640" s="10"/>
      <c r="C640" s="24"/>
      <c r="D640" s="24"/>
      <c r="E640" s="24"/>
      <c r="F640" s="24"/>
      <c r="G640" s="11"/>
      <c r="H640" s="12"/>
      <c r="I640" s="12"/>
      <c r="J640" s="12"/>
      <c r="K640" s="5"/>
      <c r="L640" s="5"/>
      <c r="M640" s="5"/>
      <c r="N640" s="24"/>
      <c r="O640" s="7"/>
      <c r="P640" s="13" t="str">
        <f aca="false">IF(C640="","",IF(ISNUMBER(SEARCH("JPY",C640)),100,10000))</f>
        <v/>
      </c>
      <c r="Q640" s="14" t="str">
        <f aca="false">IF(OR(C640="",H640="",J640=""),"",ROUND((J640-H640)*P640*IF(D640="Short",-1,1),1))</f>
        <v/>
      </c>
      <c r="R640" s="14" t="str">
        <f aca="false">IF(OR(C640="",H640="",I640=""),"",ROUND(ABS(H640-I640)*P640,1))</f>
        <v/>
      </c>
      <c r="S640" s="15" t="str">
        <f aca="false">IF(OR(R640="",G640="",K640=""),"",R640*K640*G640)</f>
        <v/>
      </c>
      <c r="T640" s="15" t="str">
        <f aca="false">IF(OR(Q640="",G640="",K640=""),"",Q640*K640*G640)</f>
        <v/>
      </c>
      <c r="U640" s="15" t="str">
        <f aca="false">IF(T640="","",T640+N(L640)-N(M640))</f>
        <v/>
      </c>
      <c r="V640" s="16" t="str">
        <f aca="false">IF(OR(U640="",N(S640)=0),"",U640/S640)</f>
        <v/>
      </c>
      <c r="W640" s="13" t="str">
        <f aca="false">IF(U640="","",COUNT($U$7:U640))</f>
        <v/>
      </c>
      <c r="X640" s="17" t="str">
        <f aca="false">IF(U640="","",DATE(YEAR(IF(B640="",A640,B640)),MONTH(IF(B640="",A640,B640)),1))</f>
        <v/>
      </c>
      <c r="Y640" s="15" t="str">
        <f aca="false">IF(U640="","",N($C$3)+SUM($U$7:U640))</f>
        <v/>
      </c>
      <c r="Z640" s="15" t="str">
        <f aca="false">IF(Y640="","",Y640-MAX(N($C$3),MAX($Y$7:Y640)))</f>
        <v/>
      </c>
      <c r="AA640" s="13" t="str">
        <f aca="false">IF(U640="","",IF(U640&gt;0,"Win",IF(U640&lt;0,"Loss","Scratch")))</f>
        <v/>
      </c>
      <c r="AB640" s="18" t="e">
        <f aca="false">IF(W640="",NA(),W640)</f>
        <v>#N/A</v>
      </c>
      <c r="AC640" s="19" t="e">
        <f aca="false">IF(W640="",NA(),Y640)</f>
        <v>#N/A</v>
      </c>
    </row>
    <row r="641" customFormat="false" ht="15" hidden="false" customHeight="false" outlineLevel="0" collapsed="false">
      <c r="A641" s="10"/>
      <c r="B641" s="10"/>
      <c r="C641" s="24"/>
      <c r="D641" s="24"/>
      <c r="E641" s="24"/>
      <c r="F641" s="24"/>
      <c r="G641" s="11"/>
      <c r="H641" s="12"/>
      <c r="I641" s="12"/>
      <c r="J641" s="12"/>
      <c r="K641" s="5"/>
      <c r="L641" s="5"/>
      <c r="M641" s="5"/>
      <c r="N641" s="24"/>
      <c r="O641" s="7"/>
      <c r="P641" s="13" t="str">
        <f aca="false">IF(C641="","",IF(ISNUMBER(SEARCH("JPY",C641)),100,10000))</f>
        <v/>
      </c>
      <c r="Q641" s="14" t="str">
        <f aca="false">IF(OR(C641="",H641="",J641=""),"",ROUND((J641-H641)*P641*IF(D641="Short",-1,1),1))</f>
        <v/>
      </c>
      <c r="R641" s="14" t="str">
        <f aca="false">IF(OR(C641="",H641="",I641=""),"",ROUND(ABS(H641-I641)*P641,1))</f>
        <v/>
      </c>
      <c r="S641" s="15" t="str">
        <f aca="false">IF(OR(R641="",G641="",K641=""),"",R641*K641*G641)</f>
        <v/>
      </c>
      <c r="T641" s="15" t="str">
        <f aca="false">IF(OR(Q641="",G641="",K641=""),"",Q641*K641*G641)</f>
        <v/>
      </c>
      <c r="U641" s="15" t="str">
        <f aca="false">IF(T641="","",T641+N(L641)-N(M641))</f>
        <v/>
      </c>
      <c r="V641" s="16" t="str">
        <f aca="false">IF(OR(U641="",N(S641)=0),"",U641/S641)</f>
        <v/>
      </c>
      <c r="W641" s="13" t="str">
        <f aca="false">IF(U641="","",COUNT($U$7:U641))</f>
        <v/>
      </c>
      <c r="X641" s="17" t="str">
        <f aca="false">IF(U641="","",DATE(YEAR(IF(B641="",A641,B641)),MONTH(IF(B641="",A641,B641)),1))</f>
        <v/>
      </c>
      <c r="Y641" s="15" t="str">
        <f aca="false">IF(U641="","",N($C$3)+SUM($U$7:U641))</f>
        <v/>
      </c>
      <c r="Z641" s="15" t="str">
        <f aca="false">IF(Y641="","",Y641-MAX(N($C$3),MAX($Y$7:Y641)))</f>
        <v/>
      </c>
      <c r="AA641" s="13" t="str">
        <f aca="false">IF(U641="","",IF(U641&gt;0,"Win",IF(U641&lt;0,"Loss","Scratch")))</f>
        <v/>
      </c>
      <c r="AB641" s="18" t="e">
        <f aca="false">IF(W641="",NA(),W641)</f>
        <v>#N/A</v>
      </c>
      <c r="AC641" s="19" t="e">
        <f aca="false">IF(W641="",NA(),Y641)</f>
        <v>#N/A</v>
      </c>
    </row>
    <row r="642" customFormat="false" ht="15" hidden="false" customHeight="false" outlineLevel="0" collapsed="false">
      <c r="A642" s="10"/>
      <c r="B642" s="10"/>
      <c r="C642" s="24"/>
      <c r="D642" s="24"/>
      <c r="E642" s="24"/>
      <c r="F642" s="24"/>
      <c r="G642" s="11"/>
      <c r="H642" s="12"/>
      <c r="I642" s="12"/>
      <c r="J642" s="12"/>
      <c r="K642" s="5"/>
      <c r="L642" s="5"/>
      <c r="M642" s="5"/>
      <c r="N642" s="24"/>
      <c r="O642" s="7"/>
      <c r="P642" s="13" t="str">
        <f aca="false">IF(C642="","",IF(ISNUMBER(SEARCH("JPY",C642)),100,10000))</f>
        <v/>
      </c>
      <c r="Q642" s="14" t="str">
        <f aca="false">IF(OR(C642="",H642="",J642=""),"",ROUND((J642-H642)*P642*IF(D642="Short",-1,1),1))</f>
        <v/>
      </c>
      <c r="R642" s="14" t="str">
        <f aca="false">IF(OR(C642="",H642="",I642=""),"",ROUND(ABS(H642-I642)*P642,1))</f>
        <v/>
      </c>
      <c r="S642" s="15" t="str">
        <f aca="false">IF(OR(R642="",G642="",K642=""),"",R642*K642*G642)</f>
        <v/>
      </c>
      <c r="T642" s="15" t="str">
        <f aca="false">IF(OR(Q642="",G642="",K642=""),"",Q642*K642*G642)</f>
        <v/>
      </c>
      <c r="U642" s="15" t="str">
        <f aca="false">IF(T642="","",T642+N(L642)-N(M642))</f>
        <v/>
      </c>
      <c r="V642" s="16" t="str">
        <f aca="false">IF(OR(U642="",N(S642)=0),"",U642/S642)</f>
        <v/>
      </c>
      <c r="W642" s="13" t="str">
        <f aca="false">IF(U642="","",COUNT($U$7:U642))</f>
        <v/>
      </c>
      <c r="X642" s="17" t="str">
        <f aca="false">IF(U642="","",DATE(YEAR(IF(B642="",A642,B642)),MONTH(IF(B642="",A642,B642)),1))</f>
        <v/>
      </c>
      <c r="Y642" s="15" t="str">
        <f aca="false">IF(U642="","",N($C$3)+SUM($U$7:U642))</f>
        <v/>
      </c>
      <c r="Z642" s="15" t="str">
        <f aca="false">IF(Y642="","",Y642-MAX(N($C$3),MAX($Y$7:Y642)))</f>
        <v/>
      </c>
      <c r="AA642" s="13" t="str">
        <f aca="false">IF(U642="","",IF(U642&gt;0,"Win",IF(U642&lt;0,"Loss","Scratch")))</f>
        <v/>
      </c>
      <c r="AB642" s="18" t="e">
        <f aca="false">IF(W642="",NA(),W642)</f>
        <v>#N/A</v>
      </c>
      <c r="AC642" s="19" t="e">
        <f aca="false">IF(W642="",NA(),Y642)</f>
        <v>#N/A</v>
      </c>
    </row>
    <row r="643" customFormat="false" ht="15" hidden="false" customHeight="false" outlineLevel="0" collapsed="false">
      <c r="A643" s="10"/>
      <c r="B643" s="10"/>
      <c r="C643" s="24"/>
      <c r="D643" s="24"/>
      <c r="E643" s="24"/>
      <c r="F643" s="24"/>
      <c r="G643" s="11"/>
      <c r="H643" s="12"/>
      <c r="I643" s="12"/>
      <c r="J643" s="12"/>
      <c r="K643" s="5"/>
      <c r="L643" s="5"/>
      <c r="M643" s="5"/>
      <c r="N643" s="24"/>
      <c r="O643" s="7"/>
      <c r="P643" s="13" t="str">
        <f aca="false">IF(C643="","",IF(ISNUMBER(SEARCH("JPY",C643)),100,10000))</f>
        <v/>
      </c>
      <c r="Q643" s="14" t="str">
        <f aca="false">IF(OR(C643="",H643="",J643=""),"",ROUND((J643-H643)*P643*IF(D643="Short",-1,1),1))</f>
        <v/>
      </c>
      <c r="R643" s="14" t="str">
        <f aca="false">IF(OR(C643="",H643="",I643=""),"",ROUND(ABS(H643-I643)*P643,1))</f>
        <v/>
      </c>
      <c r="S643" s="15" t="str">
        <f aca="false">IF(OR(R643="",G643="",K643=""),"",R643*K643*G643)</f>
        <v/>
      </c>
      <c r="T643" s="15" t="str">
        <f aca="false">IF(OR(Q643="",G643="",K643=""),"",Q643*K643*G643)</f>
        <v/>
      </c>
      <c r="U643" s="15" t="str">
        <f aca="false">IF(T643="","",T643+N(L643)-N(M643))</f>
        <v/>
      </c>
      <c r="V643" s="16" t="str">
        <f aca="false">IF(OR(U643="",N(S643)=0),"",U643/S643)</f>
        <v/>
      </c>
      <c r="W643" s="13" t="str">
        <f aca="false">IF(U643="","",COUNT($U$7:U643))</f>
        <v/>
      </c>
      <c r="X643" s="17" t="str">
        <f aca="false">IF(U643="","",DATE(YEAR(IF(B643="",A643,B643)),MONTH(IF(B643="",A643,B643)),1))</f>
        <v/>
      </c>
      <c r="Y643" s="15" t="str">
        <f aca="false">IF(U643="","",N($C$3)+SUM($U$7:U643))</f>
        <v/>
      </c>
      <c r="Z643" s="15" t="str">
        <f aca="false">IF(Y643="","",Y643-MAX(N($C$3),MAX($Y$7:Y643)))</f>
        <v/>
      </c>
      <c r="AA643" s="13" t="str">
        <f aca="false">IF(U643="","",IF(U643&gt;0,"Win",IF(U643&lt;0,"Loss","Scratch")))</f>
        <v/>
      </c>
      <c r="AB643" s="18" t="e">
        <f aca="false">IF(W643="",NA(),W643)</f>
        <v>#N/A</v>
      </c>
      <c r="AC643" s="19" t="e">
        <f aca="false">IF(W643="",NA(),Y643)</f>
        <v>#N/A</v>
      </c>
    </row>
    <row r="644" customFormat="false" ht="15" hidden="false" customHeight="false" outlineLevel="0" collapsed="false">
      <c r="A644" s="10"/>
      <c r="B644" s="10"/>
      <c r="C644" s="24"/>
      <c r="D644" s="24"/>
      <c r="E644" s="24"/>
      <c r="F644" s="24"/>
      <c r="G644" s="11"/>
      <c r="H644" s="12"/>
      <c r="I644" s="12"/>
      <c r="J644" s="12"/>
      <c r="K644" s="5"/>
      <c r="L644" s="5"/>
      <c r="M644" s="5"/>
      <c r="N644" s="24"/>
      <c r="O644" s="7"/>
      <c r="P644" s="13" t="str">
        <f aca="false">IF(C644="","",IF(ISNUMBER(SEARCH("JPY",C644)),100,10000))</f>
        <v/>
      </c>
      <c r="Q644" s="14" t="str">
        <f aca="false">IF(OR(C644="",H644="",J644=""),"",ROUND((J644-H644)*P644*IF(D644="Short",-1,1),1))</f>
        <v/>
      </c>
      <c r="R644" s="14" t="str">
        <f aca="false">IF(OR(C644="",H644="",I644=""),"",ROUND(ABS(H644-I644)*P644,1))</f>
        <v/>
      </c>
      <c r="S644" s="15" t="str">
        <f aca="false">IF(OR(R644="",G644="",K644=""),"",R644*K644*G644)</f>
        <v/>
      </c>
      <c r="T644" s="15" t="str">
        <f aca="false">IF(OR(Q644="",G644="",K644=""),"",Q644*K644*G644)</f>
        <v/>
      </c>
      <c r="U644" s="15" t="str">
        <f aca="false">IF(T644="","",T644+N(L644)-N(M644))</f>
        <v/>
      </c>
      <c r="V644" s="16" t="str">
        <f aca="false">IF(OR(U644="",N(S644)=0),"",U644/S644)</f>
        <v/>
      </c>
      <c r="W644" s="13" t="str">
        <f aca="false">IF(U644="","",COUNT($U$7:U644))</f>
        <v/>
      </c>
      <c r="X644" s="17" t="str">
        <f aca="false">IF(U644="","",DATE(YEAR(IF(B644="",A644,B644)),MONTH(IF(B644="",A644,B644)),1))</f>
        <v/>
      </c>
      <c r="Y644" s="15" t="str">
        <f aca="false">IF(U644="","",N($C$3)+SUM($U$7:U644))</f>
        <v/>
      </c>
      <c r="Z644" s="15" t="str">
        <f aca="false">IF(Y644="","",Y644-MAX(N($C$3),MAX($Y$7:Y644)))</f>
        <v/>
      </c>
      <c r="AA644" s="13" t="str">
        <f aca="false">IF(U644="","",IF(U644&gt;0,"Win",IF(U644&lt;0,"Loss","Scratch")))</f>
        <v/>
      </c>
      <c r="AB644" s="18" t="e">
        <f aca="false">IF(W644="",NA(),W644)</f>
        <v>#N/A</v>
      </c>
      <c r="AC644" s="19" t="e">
        <f aca="false">IF(W644="",NA(),Y644)</f>
        <v>#N/A</v>
      </c>
    </row>
    <row r="645" customFormat="false" ht="15" hidden="false" customHeight="false" outlineLevel="0" collapsed="false">
      <c r="A645" s="10"/>
      <c r="B645" s="10"/>
      <c r="C645" s="24"/>
      <c r="D645" s="24"/>
      <c r="E645" s="24"/>
      <c r="F645" s="24"/>
      <c r="G645" s="11"/>
      <c r="H645" s="12"/>
      <c r="I645" s="12"/>
      <c r="J645" s="12"/>
      <c r="K645" s="5"/>
      <c r="L645" s="5"/>
      <c r="M645" s="5"/>
      <c r="N645" s="24"/>
      <c r="O645" s="7"/>
      <c r="P645" s="13" t="str">
        <f aca="false">IF(C645="","",IF(ISNUMBER(SEARCH("JPY",C645)),100,10000))</f>
        <v/>
      </c>
      <c r="Q645" s="14" t="str">
        <f aca="false">IF(OR(C645="",H645="",J645=""),"",ROUND((J645-H645)*P645*IF(D645="Short",-1,1),1))</f>
        <v/>
      </c>
      <c r="R645" s="14" t="str">
        <f aca="false">IF(OR(C645="",H645="",I645=""),"",ROUND(ABS(H645-I645)*P645,1))</f>
        <v/>
      </c>
      <c r="S645" s="15" t="str">
        <f aca="false">IF(OR(R645="",G645="",K645=""),"",R645*K645*G645)</f>
        <v/>
      </c>
      <c r="T645" s="15" t="str">
        <f aca="false">IF(OR(Q645="",G645="",K645=""),"",Q645*K645*G645)</f>
        <v/>
      </c>
      <c r="U645" s="15" t="str">
        <f aca="false">IF(T645="","",T645+N(L645)-N(M645))</f>
        <v/>
      </c>
      <c r="V645" s="16" t="str">
        <f aca="false">IF(OR(U645="",N(S645)=0),"",U645/S645)</f>
        <v/>
      </c>
      <c r="W645" s="13" t="str">
        <f aca="false">IF(U645="","",COUNT($U$7:U645))</f>
        <v/>
      </c>
      <c r="X645" s="17" t="str">
        <f aca="false">IF(U645="","",DATE(YEAR(IF(B645="",A645,B645)),MONTH(IF(B645="",A645,B645)),1))</f>
        <v/>
      </c>
      <c r="Y645" s="15" t="str">
        <f aca="false">IF(U645="","",N($C$3)+SUM($U$7:U645))</f>
        <v/>
      </c>
      <c r="Z645" s="15" t="str">
        <f aca="false">IF(Y645="","",Y645-MAX(N($C$3),MAX($Y$7:Y645)))</f>
        <v/>
      </c>
      <c r="AA645" s="13" t="str">
        <f aca="false">IF(U645="","",IF(U645&gt;0,"Win",IF(U645&lt;0,"Loss","Scratch")))</f>
        <v/>
      </c>
      <c r="AB645" s="18" t="e">
        <f aca="false">IF(W645="",NA(),W645)</f>
        <v>#N/A</v>
      </c>
      <c r="AC645" s="19" t="e">
        <f aca="false">IF(W645="",NA(),Y645)</f>
        <v>#N/A</v>
      </c>
    </row>
    <row r="646" customFormat="false" ht="15" hidden="false" customHeight="false" outlineLevel="0" collapsed="false">
      <c r="A646" s="10"/>
      <c r="B646" s="10"/>
      <c r="C646" s="24"/>
      <c r="D646" s="24"/>
      <c r="E646" s="24"/>
      <c r="F646" s="24"/>
      <c r="G646" s="11"/>
      <c r="H646" s="12"/>
      <c r="I646" s="12"/>
      <c r="J646" s="12"/>
      <c r="K646" s="5"/>
      <c r="L646" s="5"/>
      <c r="M646" s="5"/>
      <c r="N646" s="24"/>
      <c r="O646" s="7"/>
      <c r="P646" s="13" t="str">
        <f aca="false">IF(C646="","",IF(ISNUMBER(SEARCH("JPY",C646)),100,10000))</f>
        <v/>
      </c>
      <c r="Q646" s="14" t="str">
        <f aca="false">IF(OR(C646="",H646="",J646=""),"",ROUND((J646-H646)*P646*IF(D646="Short",-1,1),1))</f>
        <v/>
      </c>
      <c r="R646" s="14" t="str">
        <f aca="false">IF(OR(C646="",H646="",I646=""),"",ROUND(ABS(H646-I646)*P646,1))</f>
        <v/>
      </c>
      <c r="S646" s="15" t="str">
        <f aca="false">IF(OR(R646="",G646="",K646=""),"",R646*K646*G646)</f>
        <v/>
      </c>
      <c r="T646" s="15" t="str">
        <f aca="false">IF(OR(Q646="",G646="",K646=""),"",Q646*K646*G646)</f>
        <v/>
      </c>
      <c r="U646" s="15" t="str">
        <f aca="false">IF(T646="","",T646+N(L646)-N(M646))</f>
        <v/>
      </c>
      <c r="V646" s="16" t="str">
        <f aca="false">IF(OR(U646="",N(S646)=0),"",U646/S646)</f>
        <v/>
      </c>
      <c r="W646" s="13" t="str">
        <f aca="false">IF(U646="","",COUNT($U$7:U646))</f>
        <v/>
      </c>
      <c r="X646" s="17" t="str">
        <f aca="false">IF(U646="","",DATE(YEAR(IF(B646="",A646,B646)),MONTH(IF(B646="",A646,B646)),1))</f>
        <v/>
      </c>
      <c r="Y646" s="15" t="str">
        <f aca="false">IF(U646="","",N($C$3)+SUM($U$7:U646))</f>
        <v/>
      </c>
      <c r="Z646" s="15" t="str">
        <f aca="false">IF(Y646="","",Y646-MAX(N($C$3),MAX($Y$7:Y646)))</f>
        <v/>
      </c>
      <c r="AA646" s="13" t="str">
        <f aca="false">IF(U646="","",IF(U646&gt;0,"Win",IF(U646&lt;0,"Loss","Scratch")))</f>
        <v/>
      </c>
      <c r="AB646" s="18" t="e">
        <f aca="false">IF(W646="",NA(),W646)</f>
        <v>#N/A</v>
      </c>
      <c r="AC646" s="19" t="e">
        <f aca="false">IF(W646="",NA(),Y646)</f>
        <v>#N/A</v>
      </c>
    </row>
    <row r="647" customFormat="false" ht="15" hidden="false" customHeight="false" outlineLevel="0" collapsed="false">
      <c r="A647" s="10"/>
      <c r="B647" s="10"/>
      <c r="C647" s="24"/>
      <c r="D647" s="24"/>
      <c r="E647" s="24"/>
      <c r="F647" s="24"/>
      <c r="G647" s="11"/>
      <c r="H647" s="12"/>
      <c r="I647" s="12"/>
      <c r="J647" s="12"/>
      <c r="K647" s="5"/>
      <c r="L647" s="5"/>
      <c r="M647" s="5"/>
      <c r="N647" s="24"/>
      <c r="O647" s="7"/>
      <c r="P647" s="13" t="str">
        <f aca="false">IF(C647="","",IF(ISNUMBER(SEARCH("JPY",C647)),100,10000))</f>
        <v/>
      </c>
      <c r="Q647" s="14" t="str">
        <f aca="false">IF(OR(C647="",H647="",J647=""),"",ROUND((J647-H647)*P647*IF(D647="Short",-1,1),1))</f>
        <v/>
      </c>
      <c r="R647" s="14" t="str">
        <f aca="false">IF(OR(C647="",H647="",I647=""),"",ROUND(ABS(H647-I647)*P647,1))</f>
        <v/>
      </c>
      <c r="S647" s="15" t="str">
        <f aca="false">IF(OR(R647="",G647="",K647=""),"",R647*K647*G647)</f>
        <v/>
      </c>
      <c r="T647" s="15" t="str">
        <f aca="false">IF(OR(Q647="",G647="",K647=""),"",Q647*K647*G647)</f>
        <v/>
      </c>
      <c r="U647" s="15" t="str">
        <f aca="false">IF(T647="","",T647+N(L647)-N(M647))</f>
        <v/>
      </c>
      <c r="V647" s="16" t="str">
        <f aca="false">IF(OR(U647="",N(S647)=0),"",U647/S647)</f>
        <v/>
      </c>
      <c r="W647" s="13" t="str">
        <f aca="false">IF(U647="","",COUNT($U$7:U647))</f>
        <v/>
      </c>
      <c r="X647" s="17" t="str">
        <f aca="false">IF(U647="","",DATE(YEAR(IF(B647="",A647,B647)),MONTH(IF(B647="",A647,B647)),1))</f>
        <v/>
      </c>
      <c r="Y647" s="15" t="str">
        <f aca="false">IF(U647="","",N($C$3)+SUM($U$7:U647))</f>
        <v/>
      </c>
      <c r="Z647" s="15" t="str">
        <f aca="false">IF(Y647="","",Y647-MAX(N($C$3),MAX($Y$7:Y647)))</f>
        <v/>
      </c>
      <c r="AA647" s="13" t="str">
        <f aca="false">IF(U647="","",IF(U647&gt;0,"Win",IF(U647&lt;0,"Loss","Scratch")))</f>
        <v/>
      </c>
      <c r="AB647" s="18" t="e">
        <f aca="false">IF(W647="",NA(),W647)</f>
        <v>#N/A</v>
      </c>
      <c r="AC647" s="19" t="e">
        <f aca="false">IF(W647="",NA(),Y647)</f>
        <v>#N/A</v>
      </c>
    </row>
    <row r="648" customFormat="false" ht="15" hidden="false" customHeight="false" outlineLevel="0" collapsed="false">
      <c r="A648" s="10"/>
      <c r="B648" s="10"/>
      <c r="C648" s="24"/>
      <c r="D648" s="24"/>
      <c r="E648" s="24"/>
      <c r="F648" s="24"/>
      <c r="G648" s="11"/>
      <c r="H648" s="12"/>
      <c r="I648" s="12"/>
      <c r="J648" s="12"/>
      <c r="K648" s="5"/>
      <c r="L648" s="5"/>
      <c r="M648" s="5"/>
      <c r="N648" s="24"/>
      <c r="O648" s="7"/>
      <c r="P648" s="13" t="str">
        <f aca="false">IF(C648="","",IF(ISNUMBER(SEARCH("JPY",C648)),100,10000))</f>
        <v/>
      </c>
      <c r="Q648" s="14" t="str">
        <f aca="false">IF(OR(C648="",H648="",J648=""),"",ROUND((J648-H648)*P648*IF(D648="Short",-1,1),1))</f>
        <v/>
      </c>
      <c r="R648" s="14" t="str">
        <f aca="false">IF(OR(C648="",H648="",I648=""),"",ROUND(ABS(H648-I648)*P648,1))</f>
        <v/>
      </c>
      <c r="S648" s="15" t="str">
        <f aca="false">IF(OR(R648="",G648="",K648=""),"",R648*K648*G648)</f>
        <v/>
      </c>
      <c r="T648" s="15" t="str">
        <f aca="false">IF(OR(Q648="",G648="",K648=""),"",Q648*K648*G648)</f>
        <v/>
      </c>
      <c r="U648" s="15" t="str">
        <f aca="false">IF(T648="","",T648+N(L648)-N(M648))</f>
        <v/>
      </c>
      <c r="V648" s="16" t="str">
        <f aca="false">IF(OR(U648="",N(S648)=0),"",U648/S648)</f>
        <v/>
      </c>
      <c r="W648" s="13" t="str">
        <f aca="false">IF(U648="","",COUNT($U$7:U648))</f>
        <v/>
      </c>
      <c r="X648" s="17" t="str">
        <f aca="false">IF(U648="","",DATE(YEAR(IF(B648="",A648,B648)),MONTH(IF(B648="",A648,B648)),1))</f>
        <v/>
      </c>
      <c r="Y648" s="15" t="str">
        <f aca="false">IF(U648="","",N($C$3)+SUM($U$7:U648))</f>
        <v/>
      </c>
      <c r="Z648" s="15" t="str">
        <f aca="false">IF(Y648="","",Y648-MAX(N($C$3),MAX($Y$7:Y648)))</f>
        <v/>
      </c>
      <c r="AA648" s="13" t="str">
        <f aca="false">IF(U648="","",IF(U648&gt;0,"Win",IF(U648&lt;0,"Loss","Scratch")))</f>
        <v/>
      </c>
      <c r="AB648" s="18" t="e">
        <f aca="false">IF(W648="",NA(),W648)</f>
        <v>#N/A</v>
      </c>
      <c r="AC648" s="19" t="e">
        <f aca="false">IF(W648="",NA(),Y648)</f>
        <v>#N/A</v>
      </c>
    </row>
    <row r="649" customFormat="false" ht="15" hidden="false" customHeight="false" outlineLevel="0" collapsed="false">
      <c r="A649" s="10"/>
      <c r="B649" s="10"/>
      <c r="C649" s="24"/>
      <c r="D649" s="24"/>
      <c r="E649" s="24"/>
      <c r="F649" s="24"/>
      <c r="G649" s="11"/>
      <c r="H649" s="12"/>
      <c r="I649" s="12"/>
      <c r="J649" s="12"/>
      <c r="K649" s="5"/>
      <c r="L649" s="5"/>
      <c r="M649" s="5"/>
      <c r="N649" s="24"/>
      <c r="O649" s="7"/>
      <c r="P649" s="13" t="str">
        <f aca="false">IF(C649="","",IF(ISNUMBER(SEARCH("JPY",C649)),100,10000))</f>
        <v/>
      </c>
      <c r="Q649" s="14" t="str">
        <f aca="false">IF(OR(C649="",H649="",J649=""),"",ROUND((J649-H649)*P649*IF(D649="Short",-1,1),1))</f>
        <v/>
      </c>
      <c r="R649" s="14" t="str">
        <f aca="false">IF(OR(C649="",H649="",I649=""),"",ROUND(ABS(H649-I649)*P649,1))</f>
        <v/>
      </c>
      <c r="S649" s="15" t="str">
        <f aca="false">IF(OR(R649="",G649="",K649=""),"",R649*K649*G649)</f>
        <v/>
      </c>
      <c r="T649" s="15" t="str">
        <f aca="false">IF(OR(Q649="",G649="",K649=""),"",Q649*K649*G649)</f>
        <v/>
      </c>
      <c r="U649" s="15" t="str">
        <f aca="false">IF(T649="","",T649+N(L649)-N(M649))</f>
        <v/>
      </c>
      <c r="V649" s="16" t="str">
        <f aca="false">IF(OR(U649="",N(S649)=0),"",U649/S649)</f>
        <v/>
      </c>
      <c r="W649" s="13" t="str">
        <f aca="false">IF(U649="","",COUNT($U$7:U649))</f>
        <v/>
      </c>
      <c r="X649" s="17" t="str">
        <f aca="false">IF(U649="","",DATE(YEAR(IF(B649="",A649,B649)),MONTH(IF(B649="",A649,B649)),1))</f>
        <v/>
      </c>
      <c r="Y649" s="15" t="str">
        <f aca="false">IF(U649="","",N($C$3)+SUM($U$7:U649))</f>
        <v/>
      </c>
      <c r="Z649" s="15" t="str">
        <f aca="false">IF(Y649="","",Y649-MAX(N($C$3),MAX($Y$7:Y649)))</f>
        <v/>
      </c>
      <c r="AA649" s="13" t="str">
        <f aca="false">IF(U649="","",IF(U649&gt;0,"Win",IF(U649&lt;0,"Loss","Scratch")))</f>
        <v/>
      </c>
      <c r="AB649" s="18" t="e">
        <f aca="false">IF(W649="",NA(),W649)</f>
        <v>#N/A</v>
      </c>
      <c r="AC649" s="19" t="e">
        <f aca="false">IF(W649="",NA(),Y649)</f>
        <v>#N/A</v>
      </c>
    </row>
    <row r="650" customFormat="false" ht="15" hidden="false" customHeight="false" outlineLevel="0" collapsed="false">
      <c r="A650" s="10"/>
      <c r="B650" s="10"/>
      <c r="C650" s="24"/>
      <c r="D650" s="24"/>
      <c r="E650" s="24"/>
      <c r="F650" s="24"/>
      <c r="G650" s="11"/>
      <c r="H650" s="12"/>
      <c r="I650" s="12"/>
      <c r="J650" s="12"/>
      <c r="K650" s="5"/>
      <c r="L650" s="5"/>
      <c r="M650" s="5"/>
      <c r="N650" s="24"/>
      <c r="O650" s="7"/>
      <c r="P650" s="13" t="str">
        <f aca="false">IF(C650="","",IF(ISNUMBER(SEARCH("JPY",C650)),100,10000))</f>
        <v/>
      </c>
      <c r="Q650" s="14" t="str">
        <f aca="false">IF(OR(C650="",H650="",J650=""),"",ROUND((J650-H650)*P650*IF(D650="Short",-1,1),1))</f>
        <v/>
      </c>
      <c r="R650" s="14" t="str">
        <f aca="false">IF(OR(C650="",H650="",I650=""),"",ROUND(ABS(H650-I650)*P650,1))</f>
        <v/>
      </c>
      <c r="S650" s="15" t="str">
        <f aca="false">IF(OR(R650="",G650="",K650=""),"",R650*K650*G650)</f>
        <v/>
      </c>
      <c r="T650" s="15" t="str">
        <f aca="false">IF(OR(Q650="",G650="",K650=""),"",Q650*K650*G650)</f>
        <v/>
      </c>
      <c r="U650" s="15" t="str">
        <f aca="false">IF(T650="","",T650+N(L650)-N(M650))</f>
        <v/>
      </c>
      <c r="V650" s="16" t="str">
        <f aca="false">IF(OR(U650="",N(S650)=0),"",U650/S650)</f>
        <v/>
      </c>
      <c r="W650" s="13" t="str">
        <f aca="false">IF(U650="","",COUNT($U$7:U650))</f>
        <v/>
      </c>
      <c r="X650" s="17" t="str">
        <f aca="false">IF(U650="","",DATE(YEAR(IF(B650="",A650,B650)),MONTH(IF(B650="",A650,B650)),1))</f>
        <v/>
      </c>
      <c r="Y650" s="15" t="str">
        <f aca="false">IF(U650="","",N($C$3)+SUM($U$7:U650))</f>
        <v/>
      </c>
      <c r="Z650" s="15" t="str">
        <f aca="false">IF(Y650="","",Y650-MAX(N($C$3),MAX($Y$7:Y650)))</f>
        <v/>
      </c>
      <c r="AA650" s="13" t="str">
        <f aca="false">IF(U650="","",IF(U650&gt;0,"Win",IF(U650&lt;0,"Loss","Scratch")))</f>
        <v/>
      </c>
      <c r="AB650" s="18" t="e">
        <f aca="false">IF(W650="",NA(),W650)</f>
        <v>#N/A</v>
      </c>
      <c r="AC650" s="19" t="e">
        <f aca="false">IF(W650="",NA(),Y650)</f>
        <v>#N/A</v>
      </c>
    </row>
    <row r="651" customFormat="false" ht="15" hidden="false" customHeight="false" outlineLevel="0" collapsed="false">
      <c r="A651" s="10"/>
      <c r="B651" s="10"/>
      <c r="C651" s="24"/>
      <c r="D651" s="24"/>
      <c r="E651" s="24"/>
      <c r="F651" s="24"/>
      <c r="G651" s="11"/>
      <c r="H651" s="12"/>
      <c r="I651" s="12"/>
      <c r="J651" s="12"/>
      <c r="K651" s="5"/>
      <c r="L651" s="5"/>
      <c r="M651" s="5"/>
      <c r="N651" s="24"/>
      <c r="O651" s="7"/>
      <c r="P651" s="13" t="str">
        <f aca="false">IF(C651="","",IF(ISNUMBER(SEARCH("JPY",C651)),100,10000))</f>
        <v/>
      </c>
      <c r="Q651" s="14" t="str">
        <f aca="false">IF(OR(C651="",H651="",J651=""),"",ROUND((J651-H651)*P651*IF(D651="Short",-1,1),1))</f>
        <v/>
      </c>
      <c r="R651" s="14" t="str">
        <f aca="false">IF(OR(C651="",H651="",I651=""),"",ROUND(ABS(H651-I651)*P651,1))</f>
        <v/>
      </c>
      <c r="S651" s="15" t="str">
        <f aca="false">IF(OR(R651="",G651="",K651=""),"",R651*K651*G651)</f>
        <v/>
      </c>
      <c r="T651" s="15" t="str">
        <f aca="false">IF(OR(Q651="",G651="",K651=""),"",Q651*K651*G651)</f>
        <v/>
      </c>
      <c r="U651" s="15" t="str">
        <f aca="false">IF(T651="","",T651+N(L651)-N(M651))</f>
        <v/>
      </c>
      <c r="V651" s="16" t="str">
        <f aca="false">IF(OR(U651="",N(S651)=0),"",U651/S651)</f>
        <v/>
      </c>
      <c r="W651" s="13" t="str">
        <f aca="false">IF(U651="","",COUNT($U$7:U651))</f>
        <v/>
      </c>
      <c r="X651" s="17" t="str">
        <f aca="false">IF(U651="","",DATE(YEAR(IF(B651="",A651,B651)),MONTH(IF(B651="",A651,B651)),1))</f>
        <v/>
      </c>
      <c r="Y651" s="15" t="str">
        <f aca="false">IF(U651="","",N($C$3)+SUM($U$7:U651))</f>
        <v/>
      </c>
      <c r="Z651" s="15" t="str">
        <f aca="false">IF(Y651="","",Y651-MAX(N($C$3),MAX($Y$7:Y651)))</f>
        <v/>
      </c>
      <c r="AA651" s="13" t="str">
        <f aca="false">IF(U651="","",IF(U651&gt;0,"Win",IF(U651&lt;0,"Loss","Scratch")))</f>
        <v/>
      </c>
      <c r="AB651" s="18" t="e">
        <f aca="false">IF(W651="",NA(),W651)</f>
        <v>#N/A</v>
      </c>
      <c r="AC651" s="19" t="e">
        <f aca="false">IF(W651="",NA(),Y651)</f>
        <v>#N/A</v>
      </c>
    </row>
    <row r="652" customFormat="false" ht="15" hidden="false" customHeight="false" outlineLevel="0" collapsed="false">
      <c r="A652" s="10"/>
      <c r="B652" s="10"/>
      <c r="C652" s="24"/>
      <c r="D652" s="24"/>
      <c r="E652" s="24"/>
      <c r="F652" s="24"/>
      <c r="G652" s="11"/>
      <c r="H652" s="12"/>
      <c r="I652" s="12"/>
      <c r="J652" s="12"/>
      <c r="K652" s="5"/>
      <c r="L652" s="5"/>
      <c r="M652" s="5"/>
      <c r="N652" s="24"/>
      <c r="O652" s="7"/>
      <c r="P652" s="13" t="str">
        <f aca="false">IF(C652="","",IF(ISNUMBER(SEARCH("JPY",C652)),100,10000))</f>
        <v/>
      </c>
      <c r="Q652" s="14" t="str">
        <f aca="false">IF(OR(C652="",H652="",J652=""),"",ROUND((J652-H652)*P652*IF(D652="Short",-1,1),1))</f>
        <v/>
      </c>
      <c r="R652" s="14" t="str">
        <f aca="false">IF(OR(C652="",H652="",I652=""),"",ROUND(ABS(H652-I652)*P652,1))</f>
        <v/>
      </c>
      <c r="S652" s="15" t="str">
        <f aca="false">IF(OR(R652="",G652="",K652=""),"",R652*K652*G652)</f>
        <v/>
      </c>
      <c r="T652" s="15" t="str">
        <f aca="false">IF(OR(Q652="",G652="",K652=""),"",Q652*K652*G652)</f>
        <v/>
      </c>
      <c r="U652" s="15" t="str">
        <f aca="false">IF(T652="","",T652+N(L652)-N(M652))</f>
        <v/>
      </c>
      <c r="V652" s="16" t="str">
        <f aca="false">IF(OR(U652="",N(S652)=0),"",U652/S652)</f>
        <v/>
      </c>
      <c r="W652" s="13" t="str">
        <f aca="false">IF(U652="","",COUNT($U$7:U652))</f>
        <v/>
      </c>
      <c r="X652" s="17" t="str">
        <f aca="false">IF(U652="","",DATE(YEAR(IF(B652="",A652,B652)),MONTH(IF(B652="",A652,B652)),1))</f>
        <v/>
      </c>
      <c r="Y652" s="15" t="str">
        <f aca="false">IF(U652="","",N($C$3)+SUM($U$7:U652))</f>
        <v/>
      </c>
      <c r="Z652" s="15" t="str">
        <f aca="false">IF(Y652="","",Y652-MAX(N($C$3),MAX($Y$7:Y652)))</f>
        <v/>
      </c>
      <c r="AA652" s="13" t="str">
        <f aca="false">IF(U652="","",IF(U652&gt;0,"Win",IF(U652&lt;0,"Loss","Scratch")))</f>
        <v/>
      </c>
      <c r="AB652" s="18" t="e">
        <f aca="false">IF(W652="",NA(),W652)</f>
        <v>#N/A</v>
      </c>
      <c r="AC652" s="19" t="e">
        <f aca="false">IF(W652="",NA(),Y652)</f>
        <v>#N/A</v>
      </c>
    </row>
    <row r="653" customFormat="false" ht="15" hidden="false" customHeight="false" outlineLevel="0" collapsed="false">
      <c r="A653" s="10"/>
      <c r="B653" s="10"/>
      <c r="C653" s="24"/>
      <c r="D653" s="24"/>
      <c r="E653" s="24"/>
      <c r="F653" s="24"/>
      <c r="G653" s="11"/>
      <c r="H653" s="12"/>
      <c r="I653" s="12"/>
      <c r="J653" s="12"/>
      <c r="K653" s="5"/>
      <c r="L653" s="5"/>
      <c r="M653" s="5"/>
      <c r="N653" s="24"/>
      <c r="O653" s="7"/>
      <c r="P653" s="13" t="str">
        <f aca="false">IF(C653="","",IF(ISNUMBER(SEARCH("JPY",C653)),100,10000))</f>
        <v/>
      </c>
      <c r="Q653" s="14" t="str">
        <f aca="false">IF(OR(C653="",H653="",J653=""),"",ROUND((J653-H653)*P653*IF(D653="Short",-1,1),1))</f>
        <v/>
      </c>
      <c r="R653" s="14" t="str">
        <f aca="false">IF(OR(C653="",H653="",I653=""),"",ROUND(ABS(H653-I653)*P653,1))</f>
        <v/>
      </c>
      <c r="S653" s="15" t="str">
        <f aca="false">IF(OR(R653="",G653="",K653=""),"",R653*K653*G653)</f>
        <v/>
      </c>
      <c r="T653" s="15" t="str">
        <f aca="false">IF(OR(Q653="",G653="",K653=""),"",Q653*K653*G653)</f>
        <v/>
      </c>
      <c r="U653" s="15" t="str">
        <f aca="false">IF(T653="","",T653+N(L653)-N(M653))</f>
        <v/>
      </c>
      <c r="V653" s="16" t="str">
        <f aca="false">IF(OR(U653="",N(S653)=0),"",U653/S653)</f>
        <v/>
      </c>
      <c r="W653" s="13" t="str">
        <f aca="false">IF(U653="","",COUNT($U$7:U653))</f>
        <v/>
      </c>
      <c r="X653" s="17" t="str">
        <f aca="false">IF(U653="","",DATE(YEAR(IF(B653="",A653,B653)),MONTH(IF(B653="",A653,B653)),1))</f>
        <v/>
      </c>
      <c r="Y653" s="15" t="str">
        <f aca="false">IF(U653="","",N($C$3)+SUM($U$7:U653))</f>
        <v/>
      </c>
      <c r="Z653" s="15" t="str">
        <f aca="false">IF(Y653="","",Y653-MAX(N($C$3),MAX($Y$7:Y653)))</f>
        <v/>
      </c>
      <c r="AA653" s="13" t="str">
        <f aca="false">IF(U653="","",IF(U653&gt;0,"Win",IF(U653&lt;0,"Loss","Scratch")))</f>
        <v/>
      </c>
      <c r="AB653" s="18" t="e">
        <f aca="false">IF(W653="",NA(),W653)</f>
        <v>#N/A</v>
      </c>
      <c r="AC653" s="19" t="e">
        <f aca="false">IF(W653="",NA(),Y653)</f>
        <v>#N/A</v>
      </c>
    </row>
    <row r="654" customFormat="false" ht="15" hidden="false" customHeight="false" outlineLevel="0" collapsed="false">
      <c r="A654" s="10"/>
      <c r="B654" s="10"/>
      <c r="C654" s="24"/>
      <c r="D654" s="24"/>
      <c r="E654" s="24"/>
      <c r="F654" s="24"/>
      <c r="G654" s="11"/>
      <c r="H654" s="12"/>
      <c r="I654" s="12"/>
      <c r="J654" s="12"/>
      <c r="K654" s="5"/>
      <c r="L654" s="5"/>
      <c r="M654" s="5"/>
      <c r="N654" s="24"/>
      <c r="O654" s="7"/>
      <c r="P654" s="13" t="str">
        <f aca="false">IF(C654="","",IF(ISNUMBER(SEARCH("JPY",C654)),100,10000))</f>
        <v/>
      </c>
      <c r="Q654" s="14" t="str">
        <f aca="false">IF(OR(C654="",H654="",J654=""),"",ROUND((J654-H654)*P654*IF(D654="Short",-1,1),1))</f>
        <v/>
      </c>
      <c r="R654" s="14" t="str">
        <f aca="false">IF(OR(C654="",H654="",I654=""),"",ROUND(ABS(H654-I654)*P654,1))</f>
        <v/>
      </c>
      <c r="S654" s="15" t="str">
        <f aca="false">IF(OR(R654="",G654="",K654=""),"",R654*K654*G654)</f>
        <v/>
      </c>
      <c r="T654" s="15" t="str">
        <f aca="false">IF(OR(Q654="",G654="",K654=""),"",Q654*K654*G654)</f>
        <v/>
      </c>
      <c r="U654" s="15" t="str">
        <f aca="false">IF(T654="","",T654+N(L654)-N(M654))</f>
        <v/>
      </c>
      <c r="V654" s="16" t="str">
        <f aca="false">IF(OR(U654="",N(S654)=0),"",U654/S654)</f>
        <v/>
      </c>
      <c r="W654" s="13" t="str">
        <f aca="false">IF(U654="","",COUNT($U$7:U654))</f>
        <v/>
      </c>
      <c r="X654" s="17" t="str">
        <f aca="false">IF(U654="","",DATE(YEAR(IF(B654="",A654,B654)),MONTH(IF(B654="",A654,B654)),1))</f>
        <v/>
      </c>
      <c r="Y654" s="15" t="str">
        <f aca="false">IF(U654="","",N($C$3)+SUM($U$7:U654))</f>
        <v/>
      </c>
      <c r="Z654" s="15" t="str">
        <f aca="false">IF(Y654="","",Y654-MAX(N($C$3),MAX($Y$7:Y654)))</f>
        <v/>
      </c>
      <c r="AA654" s="13" t="str">
        <f aca="false">IF(U654="","",IF(U654&gt;0,"Win",IF(U654&lt;0,"Loss","Scratch")))</f>
        <v/>
      </c>
      <c r="AB654" s="18" t="e">
        <f aca="false">IF(W654="",NA(),W654)</f>
        <v>#N/A</v>
      </c>
      <c r="AC654" s="19" t="e">
        <f aca="false">IF(W654="",NA(),Y654)</f>
        <v>#N/A</v>
      </c>
    </row>
    <row r="655" customFormat="false" ht="15" hidden="false" customHeight="false" outlineLevel="0" collapsed="false">
      <c r="A655" s="10"/>
      <c r="B655" s="10"/>
      <c r="C655" s="24"/>
      <c r="D655" s="24"/>
      <c r="E655" s="24"/>
      <c r="F655" s="24"/>
      <c r="G655" s="11"/>
      <c r="H655" s="12"/>
      <c r="I655" s="12"/>
      <c r="J655" s="12"/>
      <c r="K655" s="5"/>
      <c r="L655" s="5"/>
      <c r="M655" s="5"/>
      <c r="N655" s="24"/>
      <c r="O655" s="7"/>
      <c r="P655" s="13" t="str">
        <f aca="false">IF(C655="","",IF(ISNUMBER(SEARCH("JPY",C655)),100,10000))</f>
        <v/>
      </c>
      <c r="Q655" s="14" t="str">
        <f aca="false">IF(OR(C655="",H655="",J655=""),"",ROUND((J655-H655)*P655*IF(D655="Short",-1,1),1))</f>
        <v/>
      </c>
      <c r="R655" s="14" t="str">
        <f aca="false">IF(OR(C655="",H655="",I655=""),"",ROUND(ABS(H655-I655)*P655,1))</f>
        <v/>
      </c>
      <c r="S655" s="15" t="str">
        <f aca="false">IF(OR(R655="",G655="",K655=""),"",R655*K655*G655)</f>
        <v/>
      </c>
      <c r="T655" s="15" t="str">
        <f aca="false">IF(OR(Q655="",G655="",K655=""),"",Q655*K655*G655)</f>
        <v/>
      </c>
      <c r="U655" s="15" t="str">
        <f aca="false">IF(T655="","",T655+N(L655)-N(M655))</f>
        <v/>
      </c>
      <c r="V655" s="16" t="str">
        <f aca="false">IF(OR(U655="",N(S655)=0),"",U655/S655)</f>
        <v/>
      </c>
      <c r="W655" s="13" t="str">
        <f aca="false">IF(U655="","",COUNT($U$7:U655))</f>
        <v/>
      </c>
      <c r="X655" s="17" t="str">
        <f aca="false">IF(U655="","",DATE(YEAR(IF(B655="",A655,B655)),MONTH(IF(B655="",A655,B655)),1))</f>
        <v/>
      </c>
      <c r="Y655" s="15" t="str">
        <f aca="false">IF(U655="","",N($C$3)+SUM($U$7:U655))</f>
        <v/>
      </c>
      <c r="Z655" s="15" t="str">
        <f aca="false">IF(Y655="","",Y655-MAX(N($C$3),MAX($Y$7:Y655)))</f>
        <v/>
      </c>
      <c r="AA655" s="13" t="str">
        <f aca="false">IF(U655="","",IF(U655&gt;0,"Win",IF(U655&lt;0,"Loss","Scratch")))</f>
        <v/>
      </c>
      <c r="AB655" s="18" t="e">
        <f aca="false">IF(W655="",NA(),W655)</f>
        <v>#N/A</v>
      </c>
      <c r="AC655" s="19" t="e">
        <f aca="false">IF(W655="",NA(),Y655)</f>
        <v>#N/A</v>
      </c>
    </row>
    <row r="656" customFormat="false" ht="15" hidden="false" customHeight="false" outlineLevel="0" collapsed="false">
      <c r="A656" s="10"/>
      <c r="B656" s="10"/>
      <c r="C656" s="24"/>
      <c r="D656" s="24"/>
      <c r="E656" s="24"/>
      <c r="F656" s="24"/>
      <c r="G656" s="11"/>
      <c r="H656" s="12"/>
      <c r="I656" s="12"/>
      <c r="J656" s="12"/>
      <c r="K656" s="5"/>
      <c r="L656" s="5"/>
      <c r="M656" s="5"/>
      <c r="N656" s="24"/>
      <c r="O656" s="7"/>
      <c r="P656" s="13" t="str">
        <f aca="false">IF(C656="","",IF(ISNUMBER(SEARCH("JPY",C656)),100,10000))</f>
        <v/>
      </c>
      <c r="Q656" s="14" t="str">
        <f aca="false">IF(OR(C656="",H656="",J656=""),"",ROUND((J656-H656)*P656*IF(D656="Short",-1,1),1))</f>
        <v/>
      </c>
      <c r="R656" s="14" t="str">
        <f aca="false">IF(OR(C656="",H656="",I656=""),"",ROUND(ABS(H656-I656)*P656,1))</f>
        <v/>
      </c>
      <c r="S656" s="15" t="str">
        <f aca="false">IF(OR(R656="",G656="",K656=""),"",R656*K656*G656)</f>
        <v/>
      </c>
      <c r="T656" s="15" t="str">
        <f aca="false">IF(OR(Q656="",G656="",K656=""),"",Q656*K656*G656)</f>
        <v/>
      </c>
      <c r="U656" s="15" t="str">
        <f aca="false">IF(T656="","",T656+N(L656)-N(M656))</f>
        <v/>
      </c>
      <c r="V656" s="16" t="str">
        <f aca="false">IF(OR(U656="",N(S656)=0),"",U656/S656)</f>
        <v/>
      </c>
      <c r="W656" s="13" t="str">
        <f aca="false">IF(U656="","",COUNT($U$7:U656))</f>
        <v/>
      </c>
      <c r="X656" s="17" t="str">
        <f aca="false">IF(U656="","",DATE(YEAR(IF(B656="",A656,B656)),MONTH(IF(B656="",A656,B656)),1))</f>
        <v/>
      </c>
      <c r="Y656" s="15" t="str">
        <f aca="false">IF(U656="","",N($C$3)+SUM($U$7:U656))</f>
        <v/>
      </c>
      <c r="Z656" s="15" t="str">
        <f aca="false">IF(Y656="","",Y656-MAX(N($C$3),MAX($Y$7:Y656)))</f>
        <v/>
      </c>
      <c r="AA656" s="13" t="str">
        <f aca="false">IF(U656="","",IF(U656&gt;0,"Win",IF(U656&lt;0,"Loss","Scratch")))</f>
        <v/>
      </c>
      <c r="AB656" s="18" t="e">
        <f aca="false">IF(W656="",NA(),W656)</f>
        <v>#N/A</v>
      </c>
      <c r="AC656" s="19" t="e">
        <f aca="false">IF(W656="",NA(),Y656)</f>
        <v>#N/A</v>
      </c>
    </row>
    <row r="657" customFormat="false" ht="15" hidden="false" customHeight="false" outlineLevel="0" collapsed="false">
      <c r="A657" s="10"/>
      <c r="B657" s="10"/>
      <c r="C657" s="24"/>
      <c r="D657" s="24"/>
      <c r="E657" s="24"/>
      <c r="F657" s="24"/>
      <c r="G657" s="11"/>
      <c r="H657" s="12"/>
      <c r="I657" s="12"/>
      <c r="J657" s="12"/>
      <c r="K657" s="5"/>
      <c r="L657" s="5"/>
      <c r="M657" s="5"/>
      <c r="N657" s="24"/>
      <c r="O657" s="7"/>
      <c r="P657" s="13" t="str">
        <f aca="false">IF(C657="","",IF(ISNUMBER(SEARCH("JPY",C657)),100,10000))</f>
        <v/>
      </c>
      <c r="Q657" s="14" t="str">
        <f aca="false">IF(OR(C657="",H657="",J657=""),"",ROUND((J657-H657)*P657*IF(D657="Short",-1,1),1))</f>
        <v/>
      </c>
      <c r="R657" s="14" t="str">
        <f aca="false">IF(OR(C657="",H657="",I657=""),"",ROUND(ABS(H657-I657)*P657,1))</f>
        <v/>
      </c>
      <c r="S657" s="15" t="str">
        <f aca="false">IF(OR(R657="",G657="",K657=""),"",R657*K657*G657)</f>
        <v/>
      </c>
      <c r="T657" s="15" t="str">
        <f aca="false">IF(OR(Q657="",G657="",K657=""),"",Q657*K657*G657)</f>
        <v/>
      </c>
      <c r="U657" s="15" t="str">
        <f aca="false">IF(T657="","",T657+N(L657)-N(M657))</f>
        <v/>
      </c>
      <c r="V657" s="16" t="str">
        <f aca="false">IF(OR(U657="",N(S657)=0),"",U657/S657)</f>
        <v/>
      </c>
      <c r="W657" s="13" t="str">
        <f aca="false">IF(U657="","",COUNT($U$7:U657))</f>
        <v/>
      </c>
      <c r="X657" s="17" t="str">
        <f aca="false">IF(U657="","",DATE(YEAR(IF(B657="",A657,B657)),MONTH(IF(B657="",A657,B657)),1))</f>
        <v/>
      </c>
      <c r="Y657" s="15" t="str">
        <f aca="false">IF(U657="","",N($C$3)+SUM($U$7:U657))</f>
        <v/>
      </c>
      <c r="Z657" s="15" t="str">
        <f aca="false">IF(Y657="","",Y657-MAX(N($C$3),MAX($Y$7:Y657)))</f>
        <v/>
      </c>
      <c r="AA657" s="13" t="str">
        <f aca="false">IF(U657="","",IF(U657&gt;0,"Win",IF(U657&lt;0,"Loss","Scratch")))</f>
        <v/>
      </c>
      <c r="AB657" s="18" t="e">
        <f aca="false">IF(W657="",NA(),W657)</f>
        <v>#N/A</v>
      </c>
      <c r="AC657" s="19" t="e">
        <f aca="false">IF(W657="",NA(),Y657)</f>
        <v>#N/A</v>
      </c>
    </row>
    <row r="658" customFormat="false" ht="15" hidden="false" customHeight="false" outlineLevel="0" collapsed="false">
      <c r="A658" s="10"/>
      <c r="B658" s="10"/>
      <c r="C658" s="24"/>
      <c r="D658" s="24"/>
      <c r="E658" s="24"/>
      <c r="F658" s="24"/>
      <c r="G658" s="11"/>
      <c r="H658" s="12"/>
      <c r="I658" s="12"/>
      <c r="J658" s="12"/>
      <c r="K658" s="5"/>
      <c r="L658" s="5"/>
      <c r="M658" s="5"/>
      <c r="N658" s="24"/>
      <c r="O658" s="7"/>
      <c r="P658" s="13" t="str">
        <f aca="false">IF(C658="","",IF(ISNUMBER(SEARCH("JPY",C658)),100,10000))</f>
        <v/>
      </c>
      <c r="Q658" s="14" t="str">
        <f aca="false">IF(OR(C658="",H658="",J658=""),"",ROUND((J658-H658)*P658*IF(D658="Short",-1,1),1))</f>
        <v/>
      </c>
      <c r="R658" s="14" t="str">
        <f aca="false">IF(OR(C658="",H658="",I658=""),"",ROUND(ABS(H658-I658)*P658,1))</f>
        <v/>
      </c>
      <c r="S658" s="15" t="str">
        <f aca="false">IF(OR(R658="",G658="",K658=""),"",R658*K658*G658)</f>
        <v/>
      </c>
      <c r="T658" s="15" t="str">
        <f aca="false">IF(OR(Q658="",G658="",K658=""),"",Q658*K658*G658)</f>
        <v/>
      </c>
      <c r="U658" s="15" t="str">
        <f aca="false">IF(T658="","",T658+N(L658)-N(M658))</f>
        <v/>
      </c>
      <c r="V658" s="16" t="str">
        <f aca="false">IF(OR(U658="",N(S658)=0),"",U658/S658)</f>
        <v/>
      </c>
      <c r="W658" s="13" t="str">
        <f aca="false">IF(U658="","",COUNT($U$7:U658))</f>
        <v/>
      </c>
      <c r="X658" s="17" t="str">
        <f aca="false">IF(U658="","",DATE(YEAR(IF(B658="",A658,B658)),MONTH(IF(B658="",A658,B658)),1))</f>
        <v/>
      </c>
      <c r="Y658" s="15" t="str">
        <f aca="false">IF(U658="","",N($C$3)+SUM($U$7:U658))</f>
        <v/>
      </c>
      <c r="Z658" s="15" t="str">
        <f aca="false">IF(Y658="","",Y658-MAX(N($C$3),MAX($Y$7:Y658)))</f>
        <v/>
      </c>
      <c r="AA658" s="13" t="str">
        <f aca="false">IF(U658="","",IF(U658&gt;0,"Win",IF(U658&lt;0,"Loss","Scratch")))</f>
        <v/>
      </c>
      <c r="AB658" s="18" t="e">
        <f aca="false">IF(W658="",NA(),W658)</f>
        <v>#N/A</v>
      </c>
      <c r="AC658" s="19" t="e">
        <f aca="false">IF(W658="",NA(),Y658)</f>
        <v>#N/A</v>
      </c>
    </row>
    <row r="659" customFormat="false" ht="15" hidden="false" customHeight="false" outlineLevel="0" collapsed="false">
      <c r="A659" s="10"/>
      <c r="B659" s="10"/>
      <c r="C659" s="24"/>
      <c r="D659" s="24"/>
      <c r="E659" s="24"/>
      <c r="F659" s="24"/>
      <c r="G659" s="11"/>
      <c r="H659" s="12"/>
      <c r="I659" s="12"/>
      <c r="J659" s="12"/>
      <c r="K659" s="5"/>
      <c r="L659" s="5"/>
      <c r="M659" s="5"/>
      <c r="N659" s="24"/>
      <c r="O659" s="7"/>
      <c r="P659" s="13" t="str">
        <f aca="false">IF(C659="","",IF(ISNUMBER(SEARCH("JPY",C659)),100,10000))</f>
        <v/>
      </c>
      <c r="Q659" s="14" t="str">
        <f aca="false">IF(OR(C659="",H659="",J659=""),"",ROUND((J659-H659)*P659*IF(D659="Short",-1,1),1))</f>
        <v/>
      </c>
      <c r="R659" s="14" t="str">
        <f aca="false">IF(OR(C659="",H659="",I659=""),"",ROUND(ABS(H659-I659)*P659,1))</f>
        <v/>
      </c>
      <c r="S659" s="15" t="str">
        <f aca="false">IF(OR(R659="",G659="",K659=""),"",R659*K659*G659)</f>
        <v/>
      </c>
      <c r="T659" s="15" t="str">
        <f aca="false">IF(OR(Q659="",G659="",K659=""),"",Q659*K659*G659)</f>
        <v/>
      </c>
      <c r="U659" s="15" t="str">
        <f aca="false">IF(T659="","",T659+N(L659)-N(M659))</f>
        <v/>
      </c>
      <c r="V659" s="16" t="str">
        <f aca="false">IF(OR(U659="",N(S659)=0),"",U659/S659)</f>
        <v/>
      </c>
      <c r="W659" s="13" t="str">
        <f aca="false">IF(U659="","",COUNT($U$7:U659))</f>
        <v/>
      </c>
      <c r="X659" s="17" t="str">
        <f aca="false">IF(U659="","",DATE(YEAR(IF(B659="",A659,B659)),MONTH(IF(B659="",A659,B659)),1))</f>
        <v/>
      </c>
      <c r="Y659" s="15" t="str">
        <f aca="false">IF(U659="","",N($C$3)+SUM($U$7:U659))</f>
        <v/>
      </c>
      <c r="Z659" s="15" t="str">
        <f aca="false">IF(Y659="","",Y659-MAX(N($C$3),MAX($Y$7:Y659)))</f>
        <v/>
      </c>
      <c r="AA659" s="13" t="str">
        <f aca="false">IF(U659="","",IF(U659&gt;0,"Win",IF(U659&lt;0,"Loss","Scratch")))</f>
        <v/>
      </c>
      <c r="AB659" s="18" t="e">
        <f aca="false">IF(W659="",NA(),W659)</f>
        <v>#N/A</v>
      </c>
      <c r="AC659" s="19" t="e">
        <f aca="false">IF(W659="",NA(),Y659)</f>
        <v>#N/A</v>
      </c>
    </row>
    <row r="660" customFormat="false" ht="15" hidden="false" customHeight="false" outlineLevel="0" collapsed="false">
      <c r="A660" s="10"/>
      <c r="B660" s="10"/>
      <c r="C660" s="24"/>
      <c r="D660" s="24"/>
      <c r="E660" s="24"/>
      <c r="F660" s="24"/>
      <c r="G660" s="11"/>
      <c r="H660" s="12"/>
      <c r="I660" s="12"/>
      <c r="J660" s="12"/>
      <c r="K660" s="5"/>
      <c r="L660" s="5"/>
      <c r="M660" s="5"/>
      <c r="N660" s="24"/>
      <c r="O660" s="7"/>
      <c r="P660" s="13" t="str">
        <f aca="false">IF(C660="","",IF(ISNUMBER(SEARCH("JPY",C660)),100,10000))</f>
        <v/>
      </c>
      <c r="Q660" s="14" t="str">
        <f aca="false">IF(OR(C660="",H660="",J660=""),"",ROUND((J660-H660)*P660*IF(D660="Short",-1,1),1))</f>
        <v/>
      </c>
      <c r="R660" s="14" t="str">
        <f aca="false">IF(OR(C660="",H660="",I660=""),"",ROUND(ABS(H660-I660)*P660,1))</f>
        <v/>
      </c>
      <c r="S660" s="15" t="str">
        <f aca="false">IF(OR(R660="",G660="",K660=""),"",R660*K660*G660)</f>
        <v/>
      </c>
      <c r="T660" s="15" t="str">
        <f aca="false">IF(OR(Q660="",G660="",K660=""),"",Q660*K660*G660)</f>
        <v/>
      </c>
      <c r="U660" s="15" t="str">
        <f aca="false">IF(T660="","",T660+N(L660)-N(M660))</f>
        <v/>
      </c>
      <c r="V660" s="16" t="str">
        <f aca="false">IF(OR(U660="",N(S660)=0),"",U660/S660)</f>
        <v/>
      </c>
      <c r="W660" s="13" t="str">
        <f aca="false">IF(U660="","",COUNT($U$7:U660))</f>
        <v/>
      </c>
      <c r="X660" s="17" t="str">
        <f aca="false">IF(U660="","",DATE(YEAR(IF(B660="",A660,B660)),MONTH(IF(B660="",A660,B660)),1))</f>
        <v/>
      </c>
      <c r="Y660" s="15" t="str">
        <f aca="false">IF(U660="","",N($C$3)+SUM($U$7:U660))</f>
        <v/>
      </c>
      <c r="Z660" s="15" t="str">
        <f aca="false">IF(Y660="","",Y660-MAX(N($C$3),MAX($Y$7:Y660)))</f>
        <v/>
      </c>
      <c r="AA660" s="13" t="str">
        <f aca="false">IF(U660="","",IF(U660&gt;0,"Win",IF(U660&lt;0,"Loss","Scratch")))</f>
        <v/>
      </c>
      <c r="AB660" s="18" t="e">
        <f aca="false">IF(W660="",NA(),W660)</f>
        <v>#N/A</v>
      </c>
      <c r="AC660" s="19" t="e">
        <f aca="false">IF(W660="",NA(),Y660)</f>
        <v>#N/A</v>
      </c>
    </row>
    <row r="661" customFormat="false" ht="15" hidden="false" customHeight="false" outlineLevel="0" collapsed="false">
      <c r="A661" s="10"/>
      <c r="B661" s="10"/>
      <c r="C661" s="24"/>
      <c r="D661" s="24"/>
      <c r="E661" s="24"/>
      <c r="F661" s="24"/>
      <c r="G661" s="11"/>
      <c r="H661" s="12"/>
      <c r="I661" s="12"/>
      <c r="J661" s="12"/>
      <c r="K661" s="5"/>
      <c r="L661" s="5"/>
      <c r="M661" s="5"/>
      <c r="N661" s="24"/>
      <c r="O661" s="7"/>
      <c r="P661" s="13" t="str">
        <f aca="false">IF(C661="","",IF(ISNUMBER(SEARCH("JPY",C661)),100,10000))</f>
        <v/>
      </c>
      <c r="Q661" s="14" t="str">
        <f aca="false">IF(OR(C661="",H661="",J661=""),"",ROUND((J661-H661)*P661*IF(D661="Short",-1,1),1))</f>
        <v/>
      </c>
      <c r="R661" s="14" t="str">
        <f aca="false">IF(OR(C661="",H661="",I661=""),"",ROUND(ABS(H661-I661)*P661,1))</f>
        <v/>
      </c>
      <c r="S661" s="15" t="str">
        <f aca="false">IF(OR(R661="",G661="",K661=""),"",R661*K661*G661)</f>
        <v/>
      </c>
      <c r="T661" s="15" t="str">
        <f aca="false">IF(OR(Q661="",G661="",K661=""),"",Q661*K661*G661)</f>
        <v/>
      </c>
      <c r="U661" s="15" t="str">
        <f aca="false">IF(T661="","",T661+N(L661)-N(M661))</f>
        <v/>
      </c>
      <c r="V661" s="16" t="str">
        <f aca="false">IF(OR(U661="",N(S661)=0),"",U661/S661)</f>
        <v/>
      </c>
      <c r="W661" s="13" t="str">
        <f aca="false">IF(U661="","",COUNT($U$7:U661))</f>
        <v/>
      </c>
      <c r="X661" s="17" t="str">
        <f aca="false">IF(U661="","",DATE(YEAR(IF(B661="",A661,B661)),MONTH(IF(B661="",A661,B661)),1))</f>
        <v/>
      </c>
      <c r="Y661" s="15" t="str">
        <f aca="false">IF(U661="","",N($C$3)+SUM($U$7:U661))</f>
        <v/>
      </c>
      <c r="Z661" s="15" t="str">
        <f aca="false">IF(Y661="","",Y661-MAX(N($C$3),MAX($Y$7:Y661)))</f>
        <v/>
      </c>
      <c r="AA661" s="13" t="str">
        <f aca="false">IF(U661="","",IF(U661&gt;0,"Win",IF(U661&lt;0,"Loss","Scratch")))</f>
        <v/>
      </c>
      <c r="AB661" s="18" t="e">
        <f aca="false">IF(W661="",NA(),W661)</f>
        <v>#N/A</v>
      </c>
      <c r="AC661" s="19" t="e">
        <f aca="false">IF(W661="",NA(),Y661)</f>
        <v>#N/A</v>
      </c>
    </row>
    <row r="662" customFormat="false" ht="15" hidden="false" customHeight="false" outlineLevel="0" collapsed="false">
      <c r="A662" s="10"/>
      <c r="B662" s="10"/>
      <c r="C662" s="24"/>
      <c r="D662" s="24"/>
      <c r="E662" s="24"/>
      <c r="F662" s="24"/>
      <c r="G662" s="11"/>
      <c r="H662" s="12"/>
      <c r="I662" s="12"/>
      <c r="J662" s="12"/>
      <c r="K662" s="5"/>
      <c r="L662" s="5"/>
      <c r="M662" s="5"/>
      <c r="N662" s="24"/>
      <c r="O662" s="7"/>
      <c r="P662" s="13" t="str">
        <f aca="false">IF(C662="","",IF(ISNUMBER(SEARCH("JPY",C662)),100,10000))</f>
        <v/>
      </c>
      <c r="Q662" s="14" t="str">
        <f aca="false">IF(OR(C662="",H662="",J662=""),"",ROUND((J662-H662)*P662*IF(D662="Short",-1,1),1))</f>
        <v/>
      </c>
      <c r="R662" s="14" t="str">
        <f aca="false">IF(OR(C662="",H662="",I662=""),"",ROUND(ABS(H662-I662)*P662,1))</f>
        <v/>
      </c>
      <c r="S662" s="15" t="str">
        <f aca="false">IF(OR(R662="",G662="",K662=""),"",R662*K662*G662)</f>
        <v/>
      </c>
      <c r="T662" s="15" t="str">
        <f aca="false">IF(OR(Q662="",G662="",K662=""),"",Q662*K662*G662)</f>
        <v/>
      </c>
      <c r="U662" s="15" t="str">
        <f aca="false">IF(T662="","",T662+N(L662)-N(M662))</f>
        <v/>
      </c>
      <c r="V662" s="16" t="str">
        <f aca="false">IF(OR(U662="",N(S662)=0),"",U662/S662)</f>
        <v/>
      </c>
      <c r="W662" s="13" t="str">
        <f aca="false">IF(U662="","",COUNT($U$7:U662))</f>
        <v/>
      </c>
      <c r="X662" s="17" t="str">
        <f aca="false">IF(U662="","",DATE(YEAR(IF(B662="",A662,B662)),MONTH(IF(B662="",A662,B662)),1))</f>
        <v/>
      </c>
      <c r="Y662" s="15" t="str">
        <f aca="false">IF(U662="","",N($C$3)+SUM($U$7:U662))</f>
        <v/>
      </c>
      <c r="Z662" s="15" t="str">
        <f aca="false">IF(Y662="","",Y662-MAX(N($C$3),MAX($Y$7:Y662)))</f>
        <v/>
      </c>
      <c r="AA662" s="13" t="str">
        <f aca="false">IF(U662="","",IF(U662&gt;0,"Win",IF(U662&lt;0,"Loss","Scratch")))</f>
        <v/>
      </c>
      <c r="AB662" s="18" t="e">
        <f aca="false">IF(W662="",NA(),W662)</f>
        <v>#N/A</v>
      </c>
      <c r="AC662" s="19" t="e">
        <f aca="false">IF(W662="",NA(),Y662)</f>
        <v>#N/A</v>
      </c>
    </row>
    <row r="663" customFormat="false" ht="15" hidden="false" customHeight="false" outlineLevel="0" collapsed="false">
      <c r="A663" s="10"/>
      <c r="B663" s="10"/>
      <c r="C663" s="24"/>
      <c r="D663" s="24"/>
      <c r="E663" s="24"/>
      <c r="F663" s="24"/>
      <c r="G663" s="11"/>
      <c r="H663" s="12"/>
      <c r="I663" s="12"/>
      <c r="J663" s="12"/>
      <c r="K663" s="5"/>
      <c r="L663" s="5"/>
      <c r="M663" s="5"/>
      <c r="N663" s="24"/>
      <c r="O663" s="7"/>
      <c r="P663" s="13" t="str">
        <f aca="false">IF(C663="","",IF(ISNUMBER(SEARCH("JPY",C663)),100,10000))</f>
        <v/>
      </c>
      <c r="Q663" s="14" t="str">
        <f aca="false">IF(OR(C663="",H663="",J663=""),"",ROUND((J663-H663)*P663*IF(D663="Short",-1,1),1))</f>
        <v/>
      </c>
      <c r="R663" s="14" t="str">
        <f aca="false">IF(OR(C663="",H663="",I663=""),"",ROUND(ABS(H663-I663)*P663,1))</f>
        <v/>
      </c>
      <c r="S663" s="15" t="str">
        <f aca="false">IF(OR(R663="",G663="",K663=""),"",R663*K663*G663)</f>
        <v/>
      </c>
      <c r="T663" s="15" t="str">
        <f aca="false">IF(OR(Q663="",G663="",K663=""),"",Q663*K663*G663)</f>
        <v/>
      </c>
      <c r="U663" s="15" t="str">
        <f aca="false">IF(T663="","",T663+N(L663)-N(M663))</f>
        <v/>
      </c>
      <c r="V663" s="16" t="str">
        <f aca="false">IF(OR(U663="",N(S663)=0),"",U663/S663)</f>
        <v/>
      </c>
      <c r="W663" s="13" t="str">
        <f aca="false">IF(U663="","",COUNT($U$7:U663))</f>
        <v/>
      </c>
      <c r="X663" s="17" t="str">
        <f aca="false">IF(U663="","",DATE(YEAR(IF(B663="",A663,B663)),MONTH(IF(B663="",A663,B663)),1))</f>
        <v/>
      </c>
      <c r="Y663" s="15" t="str">
        <f aca="false">IF(U663="","",N($C$3)+SUM($U$7:U663))</f>
        <v/>
      </c>
      <c r="Z663" s="15" t="str">
        <f aca="false">IF(Y663="","",Y663-MAX(N($C$3),MAX($Y$7:Y663)))</f>
        <v/>
      </c>
      <c r="AA663" s="13" t="str">
        <f aca="false">IF(U663="","",IF(U663&gt;0,"Win",IF(U663&lt;0,"Loss","Scratch")))</f>
        <v/>
      </c>
      <c r="AB663" s="18" t="e">
        <f aca="false">IF(W663="",NA(),W663)</f>
        <v>#N/A</v>
      </c>
      <c r="AC663" s="19" t="e">
        <f aca="false">IF(W663="",NA(),Y663)</f>
        <v>#N/A</v>
      </c>
    </row>
    <row r="664" customFormat="false" ht="15" hidden="false" customHeight="false" outlineLevel="0" collapsed="false">
      <c r="A664" s="10"/>
      <c r="B664" s="10"/>
      <c r="C664" s="24"/>
      <c r="D664" s="24"/>
      <c r="E664" s="24"/>
      <c r="F664" s="24"/>
      <c r="G664" s="11"/>
      <c r="H664" s="12"/>
      <c r="I664" s="12"/>
      <c r="J664" s="12"/>
      <c r="K664" s="5"/>
      <c r="L664" s="5"/>
      <c r="M664" s="5"/>
      <c r="N664" s="24"/>
      <c r="O664" s="7"/>
      <c r="P664" s="13" t="str">
        <f aca="false">IF(C664="","",IF(ISNUMBER(SEARCH("JPY",C664)),100,10000))</f>
        <v/>
      </c>
      <c r="Q664" s="14" t="str">
        <f aca="false">IF(OR(C664="",H664="",J664=""),"",ROUND((J664-H664)*P664*IF(D664="Short",-1,1),1))</f>
        <v/>
      </c>
      <c r="R664" s="14" t="str">
        <f aca="false">IF(OR(C664="",H664="",I664=""),"",ROUND(ABS(H664-I664)*P664,1))</f>
        <v/>
      </c>
      <c r="S664" s="15" t="str">
        <f aca="false">IF(OR(R664="",G664="",K664=""),"",R664*K664*G664)</f>
        <v/>
      </c>
      <c r="T664" s="15" t="str">
        <f aca="false">IF(OR(Q664="",G664="",K664=""),"",Q664*K664*G664)</f>
        <v/>
      </c>
      <c r="U664" s="15" t="str">
        <f aca="false">IF(T664="","",T664+N(L664)-N(M664))</f>
        <v/>
      </c>
      <c r="V664" s="16" t="str">
        <f aca="false">IF(OR(U664="",N(S664)=0),"",U664/S664)</f>
        <v/>
      </c>
      <c r="W664" s="13" t="str">
        <f aca="false">IF(U664="","",COUNT($U$7:U664))</f>
        <v/>
      </c>
      <c r="X664" s="17" t="str">
        <f aca="false">IF(U664="","",DATE(YEAR(IF(B664="",A664,B664)),MONTH(IF(B664="",A664,B664)),1))</f>
        <v/>
      </c>
      <c r="Y664" s="15" t="str">
        <f aca="false">IF(U664="","",N($C$3)+SUM($U$7:U664))</f>
        <v/>
      </c>
      <c r="Z664" s="15" t="str">
        <f aca="false">IF(Y664="","",Y664-MAX(N($C$3),MAX($Y$7:Y664)))</f>
        <v/>
      </c>
      <c r="AA664" s="13" t="str">
        <f aca="false">IF(U664="","",IF(U664&gt;0,"Win",IF(U664&lt;0,"Loss","Scratch")))</f>
        <v/>
      </c>
      <c r="AB664" s="18" t="e">
        <f aca="false">IF(W664="",NA(),W664)</f>
        <v>#N/A</v>
      </c>
      <c r="AC664" s="19" t="e">
        <f aca="false">IF(W664="",NA(),Y664)</f>
        <v>#N/A</v>
      </c>
    </row>
    <row r="665" customFormat="false" ht="15" hidden="false" customHeight="false" outlineLevel="0" collapsed="false">
      <c r="A665" s="10"/>
      <c r="B665" s="10"/>
      <c r="C665" s="24"/>
      <c r="D665" s="24"/>
      <c r="E665" s="24"/>
      <c r="F665" s="24"/>
      <c r="G665" s="11"/>
      <c r="H665" s="12"/>
      <c r="I665" s="12"/>
      <c r="J665" s="12"/>
      <c r="K665" s="5"/>
      <c r="L665" s="5"/>
      <c r="M665" s="5"/>
      <c r="N665" s="24"/>
      <c r="O665" s="7"/>
      <c r="P665" s="13" t="str">
        <f aca="false">IF(C665="","",IF(ISNUMBER(SEARCH("JPY",C665)),100,10000))</f>
        <v/>
      </c>
      <c r="Q665" s="14" t="str">
        <f aca="false">IF(OR(C665="",H665="",J665=""),"",ROUND((J665-H665)*P665*IF(D665="Short",-1,1),1))</f>
        <v/>
      </c>
      <c r="R665" s="14" t="str">
        <f aca="false">IF(OR(C665="",H665="",I665=""),"",ROUND(ABS(H665-I665)*P665,1))</f>
        <v/>
      </c>
      <c r="S665" s="15" t="str">
        <f aca="false">IF(OR(R665="",G665="",K665=""),"",R665*K665*G665)</f>
        <v/>
      </c>
      <c r="T665" s="15" t="str">
        <f aca="false">IF(OR(Q665="",G665="",K665=""),"",Q665*K665*G665)</f>
        <v/>
      </c>
      <c r="U665" s="15" t="str">
        <f aca="false">IF(T665="","",T665+N(L665)-N(M665))</f>
        <v/>
      </c>
      <c r="V665" s="16" t="str">
        <f aca="false">IF(OR(U665="",N(S665)=0),"",U665/S665)</f>
        <v/>
      </c>
      <c r="W665" s="13" t="str">
        <f aca="false">IF(U665="","",COUNT($U$7:U665))</f>
        <v/>
      </c>
      <c r="X665" s="17" t="str">
        <f aca="false">IF(U665="","",DATE(YEAR(IF(B665="",A665,B665)),MONTH(IF(B665="",A665,B665)),1))</f>
        <v/>
      </c>
      <c r="Y665" s="15" t="str">
        <f aca="false">IF(U665="","",N($C$3)+SUM($U$7:U665))</f>
        <v/>
      </c>
      <c r="Z665" s="15" t="str">
        <f aca="false">IF(Y665="","",Y665-MAX(N($C$3),MAX($Y$7:Y665)))</f>
        <v/>
      </c>
      <c r="AA665" s="13" t="str">
        <f aca="false">IF(U665="","",IF(U665&gt;0,"Win",IF(U665&lt;0,"Loss","Scratch")))</f>
        <v/>
      </c>
      <c r="AB665" s="18" t="e">
        <f aca="false">IF(W665="",NA(),W665)</f>
        <v>#N/A</v>
      </c>
      <c r="AC665" s="19" t="e">
        <f aca="false">IF(W665="",NA(),Y665)</f>
        <v>#N/A</v>
      </c>
    </row>
    <row r="666" customFormat="false" ht="15" hidden="false" customHeight="false" outlineLevel="0" collapsed="false">
      <c r="A666" s="10"/>
      <c r="B666" s="10"/>
      <c r="C666" s="24"/>
      <c r="D666" s="24"/>
      <c r="E666" s="24"/>
      <c r="F666" s="24"/>
      <c r="G666" s="11"/>
      <c r="H666" s="12"/>
      <c r="I666" s="12"/>
      <c r="J666" s="12"/>
      <c r="K666" s="5"/>
      <c r="L666" s="5"/>
      <c r="M666" s="5"/>
      <c r="N666" s="24"/>
      <c r="O666" s="7"/>
      <c r="P666" s="13" t="str">
        <f aca="false">IF(C666="","",IF(ISNUMBER(SEARCH("JPY",C666)),100,10000))</f>
        <v/>
      </c>
      <c r="Q666" s="14" t="str">
        <f aca="false">IF(OR(C666="",H666="",J666=""),"",ROUND((J666-H666)*P666*IF(D666="Short",-1,1),1))</f>
        <v/>
      </c>
      <c r="R666" s="14" t="str">
        <f aca="false">IF(OR(C666="",H666="",I666=""),"",ROUND(ABS(H666-I666)*P666,1))</f>
        <v/>
      </c>
      <c r="S666" s="15" t="str">
        <f aca="false">IF(OR(R666="",G666="",K666=""),"",R666*K666*G666)</f>
        <v/>
      </c>
      <c r="T666" s="15" t="str">
        <f aca="false">IF(OR(Q666="",G666="",K666=""),"",Q666*K666*G666)</f>
        <v/>
      </c>
      <c r="U666" s="15" t="str">
        <f aca="false">IF(T666="","",T666+N(L666)-N(M666))</f>
        <v/>
      </c>
      <c r="V666" s="16" t="str">
        <f aca="false">IF(OR(U666="",N(S666)=0),"",U666/S666)</f>
        <v/>
      </c>
      <c r="W666" s="13" t="str">
        <f aca="false">IF(U666="","",COUNT($U$7:U666))</f>
        <v/>
      </c>
      <c r="X666" s="17" t="str">
        <f aca="false">IF(U666="","",DATE(YEAR(IF(B666="",A666,B666)),MONTH(IF(B666="",A666,B666)),1))</f>
        <v/>
      </c>
      <c r="Y666" s="15" t="str">
        <f aca="false">IF(U666="","",N($C$3)+SUM($U$7:U666))</f>
        <v/>
      </c>
      <c r="Z666" s="15" t="str">
        <f aca="false">IF(Y666="","",Y666-MAX(N($C$3),MAX($Y$7:Y666)))</f>
        <v/>
      </c>
      <c r="AA666" s="13" t="str">
        <f aca="false">IF(U666="","",IF(U666&gt;0,"Win",IF(U666&lt;0,"Loss","Scratch")))</f>
        <v/>
      </c>
      <c r="AB666" s="18" t="e">
        <f aca="false">IF(W666="",NA(),W666)</f>
        <v>#N/A</v>
      </c>
      <c r="AC666" s="19" t="e">
        <f aca="false">IF(W666="",NA(),Y666)</f>
        <v>#N/A</v>
      </c>
    </row>
    <row r="667" customFormat="false" ht="15" hidden="false" customHeight="false" outlineLevel="0" collapsed="false">
      <c r="A667" s="10"/>
      <c r="B667" s="10"/>
      <c r="C667" s="24"/>
      <c r="D667" s="24"/>
      <c r="E667" s="24"/>
      <c r="F667" s="24"/>
      <c r="G667" s="11"/>
      <c r="H667" s="12"/>
      <c r="I667" s="12"/>
      <c r="J667" s="12"/>
      <c r="K667" s="5"/>
      <c r="L667" s="5"/>
      <c r="M667" s="5"/>
      <c r="N667" s="24"/>
      <c r="O667" s="7"/>
      <c r="P667" s="13" t="str">
        <f aca="false">IF(C667="","",IF(ISNUMBER(SEARCH("JPY",C667)),100,10000))</f>
        <v/>
      </c>
      <c r="Q667" s="14" t="str">
        <f aca="false">IF(OR(C667="",H667="",J667=""),"",ROUND((J667-H667)*P667*IF(D667="Short",-1,1),1))</f>
        <v/>
      </c>
      <c r="R667" s="14" t="str">
        <f aca="false">IF(OR(C667="",H667="",I667=""),"",ROUND(ABS(H667-I667)*P667,1))</f>
        <v/>
      </c>
      <c r="S667" s="15" t="str">
        <f aca="false">IF(OR(R667="",G667="",K667=""),"",R667*K667*G667)</f>
        <v/>
      </c>
      <c r="T667" s="15" t="str">
        <f aca="false">IF(OR(Q667="",G667="",K667=""),"",Q667*K667*G667)</f>
        <v/>
      </c>
      <c r="U667" s="15" t="str">
        <f aca="false">IF(T667="","",T667+N(L667)-N(M667))</f>
        <v/>
      </c>
      <c r="V667" s="16" t="str">
        <f aca="false">IF(OR(U667="",N(S667)=0),"",U667/S667)</f>
        <v/>
      </c>
      <c r="W667" s="13" t="str">
        <f aca="false">IF(U667="","",COUNT($U$7:U667))</f>
        <v/>
      </c>
      <c r="X667" s="17" t="str">
        <f aca="false">IF(U667="","",DATE(YEAR(IF(B667="",A667,B667)),MONTH(IF(B667="",A667,B667)),1))</f>
        <v/>
      </c>
      <c r="Y667" s="15" t="str">
        <f aca="false">IF(U667="","",N($C$3)+SUM($U$7:U667))</f>
        <v/>
      </c>
      <c r="Z667" s="15" t="str">
        <f aca="false">IF(Y667="","",Y667-MAX(N($C$3),MAX($Y$7:Y667)))</f>
        <v/>
      </c>
      <c r="AA667" s="13" t="str">
        <f aca="false">IF(U667="","",IF(U667&gt;0,"Win",IF(U667&lt;0,"Loss","Scratch")))</f>
        <v/>
      </c>
      <c r="AB667" s="18" t="e">
        <f aca="false">IF(W667="",NA(),W667)</f>
        <v>#N/A</v>
      </c>
      <c r="AC667" s="19" t="e">
        <f aca="false">IF(W667="",NA(),Y667)</f>
        <v>#N/A</v>
      </c>
    </row>
    <row r="668" customFormat="false" ht="15" hidden="false" customHeight="false" outlineLevel="0" collapsed="false">
      <c r="A668" s="10"/>
      <c r="B668" s="10"/>
      <c r="C668" s="24"/>
      <c r="D668" s="24"/>
      <c r="E668" s="24"/>
      <c r="F668" s="24"/>
      <c r="G668" s="11"/>
      <c r="H668" s="12"/>
      <c r="I668" s="12"/>
      <c r="J668" s="12"/>
      <c r="K668" s="5"/>
      <c r="L668" s="5"/>
      <c r="M668" s="5"/>
      <c r="N668" s="24"/>
      <c r="O668" s="7"/>
      <c r="P668" s="13" t="str">
        <f aca="false">IF(C668="","",IF(ISNUMBER(SEARCH("JPY",C668)),100,10000))</f>
        <v/>
      </c>
      <c r="Q668" s="14" t="str">
        <f aca="false">IF(OR(C668="",H668="",J668=""),"",ROUND((J668-H668)*P668*IF(D668="Short",-1,1),1))</f>
        <v/>
      </c>
      <c r="R668" s="14" t="str">
        <f aca="false">IF(OR(C668="",H668="",I668=""),"",ROUND(ABS(H668-I668)*P668,1))</f>
        <v/>
      </c>
      <c r="S668" s="15" t="str">
        <f aca="false">IF(OR(R668="",G668="",K668=""),"",R668*K668*G668)</f>
        <v/>
      </c>
      <c r="T668" s="15" t="str">
        <f aca="false">IF(OR(Q668="",G668="",K668=""),"",Q668*K668*G668)</f>
        <v/>
      </c>
      <c r="U668" s="15" t="str">
        <f aca="false">IF(T668="","",T668+N(L668)-N(M668))</f>
        <v/>
      </c>
      <c r="V668" s="16" t="str">
        <f aca="false">IF(OR(U668="",N(S668)=0),"",U668/S668)</f>
        <v/>
      </c>
      <c r="W668" s="13" t="str">
        <f aca="false">IF(U668="","",COUNT($U$7:U668))</f>
        <v/>
      </c>
      <c r="X668" s="17" t="str">
        <f aca="false">IF(U668="","",DATE(YEAR(IF(B668="",A668,B668)),MONTH(IF(B668="",A668,B668)),1))</f>
        <v/>
      </c>
      <c r="Y668" s="15" t="str">
        <f aca="false">IF(U668="","",N($C$3)+SUM($U$7:U668))</f>
        <v/>
      </c>
      <c r="Z668" s="15" t="str">
        <f aca="false">IF(Y668="","",Y668-MAX(N($C$3),MAX($Y$7:Y668)))</f>
        <v/>
      </c>
      <c r="AA668" s="13" t="str">
        <f aca="false">IF(U668="","",IF(U668&gt;0,"Win",IF(U668&lt;0,"Loss","Scratch")))</f>
        <v/>
      </c>
      <c r="AB668" s="18" t="e">
        <f aca="false">IF(W668="",NA(),W668)</f>
        <v>#N/A</v>
      </c>
      <c r="AC668" s="19" t="e">
        <f aca="false">IF(W668="",NA(),Y668)</f>
        <v>#N/A</v>
      </c>
    </row>
    <row r="669" customFormat="false" ht="15" hidden="false" customHeight="false" outlineLevel="0" collapsed="false">
      <c r="A669" s="10"/>
      <c r="B669" s="10"/>
      <c r="C669" s="24"/>
      <c r="D669" s="24"/>
      <c r="E669" s="24"/>
      <c r="F669" s="24"/>
      <c r="G669" s="11"/>
      <c r="H669" s="12"/>
      <c r="I669" s="12"/>
      <c r="J669" s="12"/>
      <c r="K669" s="5"/>
      <c r="L669" s="5"/>
      <c r="M669" s="5"/>
      <c r="N669" s="24"/>
      <c r="O669" s="7"/>
      <c r="P669" s="13" t="str">
        <f aca="false">IF(C669="","",IF(ISNUMBER(SEARCH("JPY",C669)),100,10000))</f>
        <v/>
      </c>
      <c r="Q669" s="14" t="str">
        <f aca="false">IF(OR(C669="",H669="",J669=""),"",ROUND((J669-H669)*P669*IF(D669="Short",-1,1),1))</f>
        <v/>
      </c>
      <c r="R669" s="14" t="str">
        <f aca="false">IF(OR(C669="",H669="",I669=""),"",ROUND(ABS(H669-I669)*P669,1))</f>
        <v/>
      </c>
      <c r="S669" s="15" t="str">
        <f aca="false">IF(OR(R669="",G669="",K669=""),"",R669*K669*G669)</f>
        <v/>
      </c>
      <c r="T669" s="15" t="str">
        <f aca="false">IF(OR(Q669="",G669="",K669=""),"",Q669*K669*G669)</f>
        <v/>
      </c>
      <c r="U669" s="15" t="str">
        <f aca="false">IF(T669="","",T669+N(L669)-N(M669))</f>
        <v/>
      </c>
      <c r="V669" s="16" t="str">
        <f aca="false">IF(OR(U669="",N(S669)=0),"",U669/S669)</f>
        <v/>
      </c>
      <c r="W669" s="13" t="str">
        <f aca="false">IF(U669="","",COUNT($U$7:U669))</f>
        <v/>
      </c>
      <c r="X669" s="17" t="str">
        <f aca="false">IF(U669="","",DATE(YEAR(IF(B669="",A669,B669)),MONTH(IF(B669="",A669,B669)),1))</f>
        <v/>
      </c>
      <c r="Y669" s="15" t="str">
        <f aca="false">IF(U669="","",N($C$3)+SUM($U$7:U669))</f>
        <v/>
      </c>
      <c r="Z669" s="15" t="str">
        <f aca="false">IF(Y669="","",Y669-MAX(N($C$3),MAX($Y$7:Y669)))</f>
        <v/>
      </c>
      <c r="AA669" s="13" t="str">
        <f aca="false">IF(U669="","",IF(U669&gt;0,"Win",IF(U669&lt;0,"Loss","Scratch")))</f>
        <v/>
      </c>
      <c r="AB669" s="18" t="e">
        <f aca="false">IF(W669="",NA(),W669)</f>
        <v>#N/A</v>
      </c>
      <c r="AC669" s="19" t="e">
        <f aca="false">IF(W669="",NA(),Y669)</f>
        <v>#N/A</v>
      </c>
    </row>
    <row r="670" customFormat="false" ht="15" hidden="false" customHeight="false" outlineLevel="0" collapsed="false">
      <c r="A670" s="10"/>
      <c r="B670" s="10"/>
      <c r="C670" s="24"/>
      <c r="D670" s="24"/>
      <c r="E670" s="24"/>
      <c r="F670" s="24"/>
      <c r="G670" s="11"/>
      <c r="H670" s="12"/>
      <c r="I670" s="12"/>
      <c r="J670" s="12"/>
      <c r="K670" s="5"/>
      <c r="L670" s="5"/>
      <c r="M670" s="5"/>
      <c r="N670" s="24"/>
      <c r="O670" s="7"/>
      <c r="P670" s="13" t="str">
        <f aca="false">IF(C670="","",IF(ISNUMBER(SEARCH("JPY",C670)),100,10000))</f>
        <v/>
      </c>
      <c r="Q670" s="14" t="str">
        <f aca="false">IF(OR(C670="",H670="",J670=""),"",ROUND((J670-H670)*P670*IF(D670="Short",-1,1),1))</f>
        <v/>
      </c>
      <c r="R670" s="14" t="str">
        <f aca="false">IF(OR(C670="",H670="",I670=""),"",ROUND(ABS(H670-I670)*P670,1))</f>
        <v/>
      </c>
      <c r="S670" s="15" t="str">
        <f aca="false">IF(OR(R670="",G670="",K670=""),"",R670*K670*G670)</f>
        <v/>
      </c>
      <c r="T670" s="15" t="str">
        <f aca="false">IF(OR(Q670="",G670="",K670=""),"",Q670*K670*G670)</f>
        <v/>
      </c>
      <c r="U670" s="15" t="str">
        <f aca="false">IF(T670="","",T670+N(L670)-N(M670))</f>
        <v/>
      </c>
      <c r="V670" s="16" t="str">
        <f aca="false">IF(OR(U670="",N(S670)=0),"",U670/S670)</f>
        <v/>
      </c>
      <c r="W670" s="13" t="str">
        <f aca="false">IF(U670="","",COUNT($U$7:U670))</f>
        <v/>
      </c>
      <c r="X670" s="17" t="str">
        <f aca="false">IF(U670="","",DATE(YEAR(IF(B670="",A670,B670)),MONTH(IF(B670="",A670,B670)),1))</f>
        <v/>
      </c>
      <c r="Y670" s="15" t="str">
        <f aca="false">IF(U670="","",N($C$3)+SUM($U$7:U670))</f>
        <v/>
      </c>
      <c r="Z670" s="15" t="str">
        <f aca="false">IF(Y670="","",Y670-MAX(N($C$3),MAX($Y$7:Y670)))</f>
        <v/>
      </c>
      <c r="AA670" s="13" t="str">
        <f aca="false">IF(U670="","",IF(U670&gt;0,"Win",IF(U670&lt;0,"Loss","Scratch")))</f>
        <v/>
      </c>
      <c r="AB670" s="18" t="e">
        <f aca="false">IF(W670="",NA(),W670)</f>
        <v>#N/A</v>
      </c>
      <c r="AC670" s="19" t="e">
        <f aca="false">IF(W670="",NA(),Y670)</f>
        <v>#N/A</v>
      </c>
    </row>
    <row r="671" customFormat="false" ht="15" hidden="false" customHeight="false" outlineLevel="0" collapsed="false">
      <c r="A671" s="10"/>
      <c r="B671" s="10"/>
      <c r="C671" s="24"/>
      <c r="D671" s="24"/>
      <c r="E671" s="24"/>
      <c r="F671" s="24"/>
      <c r="G671" s="11"/>
      <c r="H671" s="12"/>
      <c r="I671" s="12"/>
      <c r="J671" s="12"/>
      <c r="K671" s="5"/>
      <c r="L671" s="5"/>
      <c r="M671" s="5"/>
      <c r="N671" s="24"/>
      <c r="O671" s="7"/>
      <c r="P671" s="13" t="str">
        <f aca="false">IF(C671="","",IF(ISNUMBER(SEARCH("JPY",C671)),100,10000))</f>
        <v/>
      </c>
      <c r="Q671" s="14" t="str">
        <f aca="false">IF(OR(C671="",H671="",J671=""),"",ROUND((J671-H671)*P671*IF(D671="Short",-1,1),1))</f>
        <v/>
      </c>
      <c r="R671" s="14" t="str">
        <f aca="false">IF(OR(C671="",H671="",I671=""),"",ROUND(ABS(H671-I671)*P671,1))</f>
        <v/>
      </c>
      <c r="S671" s="15" t="str">
        <f aca="false">IF(OR(R671="",G671="",K671=""),"",R671*K671*G671)</f>
        <v/>
      </c>
      <c r="T671" s="15" t="str">
        <f aca="false">IF(OR(Q671="",G671="",K671=""),"",Q671*K671*G671)</f>
        <v/>
      </c>
      <c r="U671" s="15" t="str">
        <f aca="false">IF(T671="","",T671+N(L671)-N(M671))</f>
        <v/>
      </c>
      <c r="V671" s="16" t="str">
        <f aca="false">IF(OR(U671="",N(S671)=0),"",U671/S671)</f>
        <v/>
      </c>
      <c r="W671" s="13" t="str">
        <f aca="false">IF(U671="","",COUNT($U$7:U671))</f>
        <v/>
      </c>
      <c r="X671" s="17" t="str">
        <f aca="false">IF(U671="","",DATE(YEAR(IF(B671="",A671,B671)),MONTH(IF(B671="",A671,B671)),1))</f>
        <v/>
      </c>
      <c r="Y671" s="15" t="str">
        <f aca="false">IF(U671="","",N($C$3)+SUM($U$7:U671))</f>
        <v/>
      </c>
      <c r="Z671" s="15" t="str">
        <f aca="false">IF(Y671="","",Y671-MAX(N($C$3),MAX($Y$7:Y671)))</f>
        <v/>
      </c>
      <c r="AA671" s="13" t="str">
        <f aca="false">IF(U671="","",IF(U671&gt;0,"Win",IF(U671&lt;0,"Loss","Scratch")))</f>
        <v/>
      </c>
      <c r="AB671" s="18" t="e">
        <f aca="false">IF(W671="",NA(),W671)</f>
        <v>#N/A</v>
      </c>
      <c r="AC671" s="19" t="e">
        <f aca="false">IF(W671="",NA(),Y671)</f>
        <v>#N/A</v>
      </c>
    </row>
    <row r="672" customFormat="false" ht="15" hidden="false" customHeight="false" outlineLevel="0" collapsed="false">
      <c r="A672" s="10"/>
      <c r="B672" s="10"/>
      <c r="C672" s="24"/>
      <c r="D672" s="24"/>
      <c r="E672" s="24"/>
      <c r="F672" s="24"/>
      <c r="G672" s="11"/>
      <c r="H672" s="12"/>
      <c r="I672" s="12"/>
      <c r="J672" s="12"/>
      <c r="K672" s="5"/>
      <c r="L672" s="5"/>
      <c r="M672" s="5"/>
      <c r="N672" s="24"/>
      <c r="O672" s="7"/>
      <c r="P672" s="13" t="str">
        <f aca="false">IF(C672="","",IF(ISNUMBER(SEARCH("JPY",C672)),100,10000))</f>
        <v/>
      </c>
      <c r="Q672" s="14" t="str">
        <f aca="false">IF(OR(C672="",H672="",J672=""),"",ROUND((J672-H672)*P672*IF(D672="Short",-1,1),1))</f>
        <v/>
      </c>
      <c r="R672" s="14" t="str">
        <f aca="false">IF(OR(C672="",H672="",I672=""),"",ROUND(ABS(H672-I672)*P672,1))</f>
        <v/>
      </c>
      <c r="S672" s="15" t="str">
        <f aca="false">IF(OR(R672="",G672="",K672=""),"",R672*K672*G672)</f>
        <v/>
      </c>
      <c r="T672" s="15" t="str">
        <f aca="false">IF(OR(Q672="",G672="",K672=""),"",Q672*K672*G672)</f>
        <v/>
      </c>
      <c r="U672" s="15" t="str">
        <f aca="false">IF(T672="","",T672+N(L672)-N(M672))</f>
        <v/>
      </c>
      <c r="V672" s="16" t="str">
        <f aca="false">IF(OR(U672="",N(S672)=0),"",U672/S672)</f>
        <v/>
      </c>
      <c r="W672" s="13" t="str">
        <f aca="false">IF(U672="","",COUNT($U$7:U672))</f>
        <v/>
      </c>
      <c r="X672" s="17" t="str">
        <f aca="false">IF(U672="","",DATE(YEAR(IF(B672="",A672,B672)),MONTH(IF(B672="",A672,B672)),1))</f>
        <v/>
      </c>
      <c r="Y672" s="15" t="str">
        <f aca="false">IF(U672="","",N($C$3)+SUM($U$7:U672))</f>
        <v/>
      </c>
      <c r="Z672" s="15" t="str">
        <f aca="false">IF(Y672="","",Y672-MAX(N($C$3),MAX($Y$7:Y672)))</f>
        <v/>
      </c>
      <c r="AA672" s="13" t="str">
        <f aca="false">IF(U672="","",IF(U672&gt;0,"Win",IF(U672&lt;0,"Loss","Scratch")))</f>
        <v/>
      </c>
      <c r="AB672" s="18" t="e">
        <f aca="false">IF(W672="",NA(),W672)</f>
        <v>#N/A</v>
      </c>
      <c r="AC672" s="19" t="e">
        <f aca="false">IF(W672="",NA(),Y672)</f>
        <v>#N/A</v>
      </c>
    </row>
    <row r="673" customFormat="false" ht="15" hidden="false" customHeight="false" outlineLevel="0" collapsed="false">
      <c r="A673" s="10"/>
      <c r="B673" s="10"/>
      <c r="C673" s="24"/>
      <c r="D673" s="24"/>
      <c r="E673" s="24"/>
      <c r="F673" s="24"/>
      <c r="G673" s="11"/>
      <c r="H673" s="12"/>
      <c r="I673" s="12"/>
      <c r="J673" s="12"/>
      <c r="K673" s="5"/>
      <c r="L673" s="5"/>
      <c r="M673" s="5"/>
      <c r="N673" s="24"/>
      <c r="O673" s="7"/>
      <c r="P673" s="13" t="str">
        <f aca="false">IF(C673="","",IF(ISNUMBER(SEARCH("JPY",C673)),100,10000))</f>
        <v/>
      </c>
      <c r="Q673" s="14" t="str">
        <f aca="false">IF(OR(C673="",H673="",J673=""),"",ROUND((J673-H673)*P673*IF(D673="Short",-1,1),1))</f>
        <v/>
      </c>
      <c r="R673" s="14" t="str">
        <f aca="false">IF(OR(C673="",H673="",I673=""),"",ROUND(ABS(H673-I673)*P673,1))</f>
        <v/>
      </c>
      <c r="S673" s="15" t="str">
        <f aca="false">IF(OR(R673="",G673="",K673=""),"",R673*K673*G673)</f>
        <v/>
      </c>
      <c r="T673" s="15" t="str">
        <f aca="false">IF(OR(Q673="",G673="",K673=""),"",Q673*K673*G673)</f>
        <v/>
      </c>
      <c r="U673" s="15" t="str">
        <f aca="false">IF(T673="","",T673+N(L673)-N(M673))</f>
        <v/>
      </c>
      <c r="V673" s="16" t="str">
        <f aca="false">IF(OR(U673="",N(S673)=0),"",U673/S673)</f>
        <v/>
      </c>
      <c r="W673" s="13" t="str">
        <f aca="false">IF(U673="","",COUNT($U$7:U673))</f>
        <v/>
      </c>
      <c r="X673" s="17" t="str">
        <f aca="false">IF(U673="","",DATE(YEAR(IF(B673="",A673,B673)),MONTH(IF(B673="",A673,B673)),1))</f>
        <v/>
      </c>
      <c r="Y673" s="15" t="str">
        <f aca="false">IF(U673="","",N($C$3)+SUM($U$7:U673))</f>
        <v/>
      </c>
      <c r="Z673" s="15" t="str">
        <f aca="false">IF(Y673="","",Y673-MAX(N($C$3),MAX($Y$7:Y673)))</f>
        <v/>
      </c>
      <c r="AA673" s="13" t="str">
        <f aca="false">IF(U673="","",IF(U673&gt;0,"Win",IF(U673&lt;0,"Loss","Scratch")))</f>
        <v/>
      </c>
      <c r="AB673" s="18" t="e">
        <f aca="false">IF(W673="",NA(),W673)</f>
        <v>#N/A</v>
      </c>
      <c r="AC673" s="19" t="e">
        <f aca="false">IF(W673="",NA(),Y673)</f>
        <v>#N/A</v>
      </c>
    </row>
    <row r="674" customFormat="false" ht="15" hidden="false" customHeight="false" outlineLevel="0" collapsed="false">
      <c r="A674" s="10"/>
      <c r="B674" s="10"/>
      <c r="C674" s="24"/>
      <c r="D674" s="24"/>
      <c r="E674" s="24"/>
      <c r="F674" s="24"/>
      <c r="G674" s="11"/>
      <c r="H674" s="12"/>
      <c r="I674" s="12"/>
      <c r="J674" s="12"/>
      <c r="K674" s="5"/>
      <c r="L674" s="5"/>
      <c r="M674" s="5"/>
      <c r="N674" s="24"/>
      <c r="O674" s="7"/>
      <c r="P674" s="13" t="str">
        <f aca="false">IF(C674="","",IF(ISNUMBER(SEARCH("JPY",C674)),100,10000))</f>
        <v/>
      </c>
      <c r="Q674" s="14" t="str">
        <f aca="false">IF(OR(C674="",H674="",J674=""),"",ROUND((J674-H674)*P674*IF(D674="Short",-1,1),1))</f>
        <v/>
      </c>
      <c r="R674" s="14" t="str">
        <f aca="false">IF(OR(C674="",H674="",I674=""),"",ROUND(ABS(H674-I674)*P674,1))</f>
        <v/>
      </c>
      <c r="S674" s="15" t="str">
        <f aca="false">IF(OR(R674="",G674="",K674=""),"",R674*K674*G674)</f>
        <v/>
      </c>
      <c r="T674" s="15" t="str">
        <f aca="false">IF(OR(Q674="",G674="",K674=""),"",Q674*K674*G674)</f>
        <v/>
      </c>
      <c r="U674" s="15" t="str">
        <f aca="false">IF(T674="","",T674+N(L674)-N(M674))</f>
        <v/>
      </c>
      <c r="V674" s="16" t="str">
        <f aca="false">IF(OR(U674="",N(S674)=0),"",U674/S674)</f>
        <v/>
      </c>
      <c r="W674" s="13" t="str">
        <f aca="false">IF(U674="","",COUNT($U$7:U674))</f>
        <v/>
      </c>
      <c r="X674" s="17" t="str">
        <f aca="false">IF(U674="","",DATE(YEAR(IF(B674="",A674,B674)),MONTH(IF(B674="",A674,B674)),1))</f>
        <v/>
      </c>
      <c r="Y674" s="15" t="str">
        <f aca="false">IF(U674="","",N($C$3)+SUM($U$7:U674))</f>
        <v/>
      </c>
      <c r="Z674" s="15" t="str">
        <f aca="false">IF(Y674="","",Y674-MAX(N($C$3),MAX($Y$7:Y674)))</f>
        <v/>
      </c>
      <c r="AA674" s="13" t="str">
        <f aca="false">IF(U674="","",IF(U674&gt;0,"Win",IF(U674&lt;0,"Loss","Scratch")))</f>
        <v/>
      </c>
      <c r="AB674" s="18" t="e">
        <f aca="false">IF(W674="",NA(),W674)</f>
        <v>#N/A</v>
      </c>
      <c r="AC674" s="19" t="e">
        <f aca="false">IF(W674="",NA(),Y674)</f>
        <v>#N/A</v>
      </c>
    </row>
    <row r="675" customFormat="false" ht="15" hidden="false" customHeight="false" outlineLevel="0" collapsed="false">
      <c r="A675" s="10"/>
      <c r="B675" s="10"/>
      <c r="C675" s="24"/>
      <c r="D675" s="24"/>
      <c r="E675" s="24"/>
      <c r="F675" s="24"/>
      <c r="G675" s="11"/>
      <c r="H675" s="12"/>
      <c r="I675" s="12"/>
      <c r="J675" s="12"/>
      <c r="K675" s="5"/>
      <c r="L675" s="5"/>
      <c r="M675" s="5"/>
      <c r="N675" s="24"/>
      <c r="O675" s="7"/>
      <c r="P675" s="13" t="str">
        <f aca="false">IF(C675="","",IF(ISNUMBER(SEARCH("JPY",C675)),100,10000))</f>
        <v/>
      </c>
      <c r="Q675" s="14" t="str">
        <f aca="false">IF(OR(C675="",H675="",J675=""),"",ROUND((J675-H675)*P675*IF(D675="Short",-1,1),1))</f>
        <v/>
      </c>
      <c r="R675" s="14" t="str">
        <f aca="false">IF(OR(C675="",H675="",I675=""),"",ROUND(ABS(H675-I675)*P675,1))</f>
        <v/>
      </c>
      <c r="S675" s="15" t="str">
        <f aca="false">IF(OR(R675="",G675="",K675=""),"",R675*K675*G675)</f>
        <v/>
      </c>
      <c r="T675" s="15" t="str">
        <f aca="false">IF(OR(Q675="",G675="",K675=""),"",Q675*K675*G675)</f>
        <v/>
      </c>
      <c r="U675" s="15" t="str">
        <f aca="false">IF(T675="","",T675+N(L675)-N(M675))</f>
        <v/>
      </c>
      <c r="V675" s="16" t="str">
        <f aca="false">IF(OR(U675="",N(S675)=0),"",U675/S675)</f>
        <v/>
      </c>
      <c r="W675" s="13" t="str">
        <f aca="false">IF(U675="","",COUNT($U$7:U675))</f>
        <v/>
      </c>
      <c r="X675" s="17" t="str">
        <f aca="false">IF(U675="","",DATE(YEAR(IF(B675="",A675,B675)),MONTH(IF(B675="",A675,B675)),1))</f>
        <v/>
      </c>
      <c r="Y675" s="15" t="str">
        <f aca="false">IF(U675="","",N($C$3)+SUM($U$7:U675))</f>
        <v/>
      </c>
      <c r="Z675" s="15" t="str">
        <f aca="false">IF(Y675="","",Y675-MAX(N($C$3),MAX($Y$7:Y675)))</f>
        <v/>
      </c>
      <c r="AA675" s="13" t="str">
        <f aca="false">IF(U675="","",IF(U675&gt;0,"Win",IF(U675&lt;0,"Loss","Scratch")))</f>
        <v/>
      </c>
      <c r="AB675" s="18" t="e">
        <f aca="false">IF(W675="",NA(),W675)</f>
        <v>#N/A</v>
      </c>
      <c r="AC675" s="19" t="e">
        <f aca="false">IF(W675="",NA(),Y675)</f>
        <v>#N/A</v>
      </c>
    </row>
    <row r="676" customFormat="false" ht="15" hidden="false" customHeight="false" outlineLevel="0" collapsed="false">
      <c r="A676" s="10"/>
      <c r="B676" s="10"/>
      <c r="C676" s="24"/>
      <c r="D676" s="24"/>
      <c r="E676" s="24"/>
      <c r="F676" s="24"/>
      <c r="G676" s="11"/>
      <c r="H676" s="12"/>
      <c r="I676" s="12"/>
      <c r="J676" s="12"/>
      <c r="K676" s="5"/>
      <c r="L676" s="5"/>
      <c r="M676" s="5"/>
      <c r="N676" s="24"/>
      <c r="O676" s="7"/>
      <c r="P676" s="13" t="str">
        <f aca="false">IF(C676="","",IF(ISNUMBER(SEARCH("JPY",C676)),100,10000))</f>
        <v/>
      </c>
      <c r="Q676" s="14" t="str">
        <f aca="false">IF(OR(C676="",H676="",J676=""),"",ROUND((J676-H676)*P676*IF(D676="Short",-1,1),1))</f>
        <v/>
      </c>
      <c r="R676" s="14" t="str">
        <f aca="false">IF(OR(C676="",H676="",I676=""),"",ROUND(ABS(H676-I676)*P676,1))</f>
        <v/>
      </c>
      <c r="S676" s="15" t="str">
        <f aca="false">IF(OR(R676="",G676="",K676=""),"",R676*K676*G676)</f>
        <v/>
      </c>
      <c r="T676" s="15" t="str">
        <f aca="false">IF(OR(Q676="",G676="",K676=""),"",Q676*K676*G676)</f>
        <v/>
      </c>
      <c r="U676" s="15" t="str">
        <f aca="false">IF(T676="","",T676+N(L676)-N(M676))</f>
        <v/>
      </c>
      <c r="V676" s="16" t="str">
        <f aca="false">IF(OR(U676="",N(S676)=0),"",U676/S676)</f>
        <v/>
      </c>
      <c r="W676" s="13" t="str">
        <f aca="false">IF(U676="","",COUNT($U$7:U676))</f>
        <v/>
      </c>
      <c r="X676" s="17" t="str">
        <f aca="false">IF(U676="","",DATE(YEAR(IF(B676="",A676,B676)),MONTH(IF(B676="",A676,B676)),1))</f>
        <v/>
      </c>
      <c r="Y676" s="15" t="str">
        <f aca="false">IF(U676="","",N($C$3)+SUM($U$7:U676))</f>
        <v/>
      </c>
      <c r="Z676" s="15" t="str">
        <f aca="false">IF(Y676="","",Y676-MAX(N($C$3),MAX($Y$7:Y676)))</f>
        <v/>
      </c>
      <c r="AA676" s="13" t="str">
        <f aca="false">IF(U676="","",IF(U676&gt;0,"Win",IF(U676&lt;0,"Loss","Scratch")))</f>
        <v/>
      </c>
      <c r="AB676" s="18" t="e">
        <f aca="false">IF(W676="",NA(),W676)</f>
        <v>#N/A</v>
      </c>
      <c r="AC676" s="19" t="e">
        <f aca="false">IF(W676="",NA(),Y676)</f>
        <v>#N/A</v>
      </c>
    </row>
    <row r="677" customFormat="false" ht="15" hidden="false" customHeight="false" outlineLevel="0" collapsed="false">
      <c r="A677" s="10"/>
      <c r="B677" s="10"/>
      <c r="C677" s="24"/>
      <c r="D677" s="24"/>
      <c r="E677" s="24"/>
      <c r="F677" s="24"/>
      <c r="G677" s="11"/>
      <c r="H677" s="12"/>
      <c r="I677" s="12"/>
      <c r="J677" s="12"/>
      <c r="K677" s="5"/>
      <c r="L677" s="5"/>
      <c r="M677" s="5"/>
      <c r="N677" s="24"/>
      <c r="O677" s="7"/>
      <c r="P677" s="13" t="str">
        <f aca="false">IF(C677="","",IF(ISNUMBER(SEARCH("JPY",C677)),100,10000))</f>
        <v/>
      </c>
      <c r="Q677" s="14" t="str">
        <f aca="false">IF(OR(C677="",H677="",J677=""),"",ROUND((J677-H677)*P677*IF(D677="Short",-1,1),1))</f>
        <v/>
      </c>
      <c r="R677" s="14" t="str">
        <f aca="false">IF(OR(C677="",H677="",I677=""),"",ROUND(ABS(H677-I677)*P677,1))</f>
        <v/>
      </c>
      <c r="S677" s="15" t="str">
        <f aca="false">IF(OR(R677="",G677="",K677=""),"",R677*K677*G677)</f>
        <v/>
      </c>
      <c r="T677" s="15" t="str">
        <f aca="false">IF(OR(Q677="",G677="",K677=""),"",Q677*K677*G677)</f>
        <v/>
      </c>
      <c r="U677" s="15" t="str">
        <f aca="false">IF(T677="","",T677+N(L677)-N(M677))</f>
        <v/>
      </c>
      <c r="V677" s="16" t="str">
        <f aca="false">IF(OR(U677="",N(S677)=0),"",U677/S677)</f>
        <v/>
      </c>
      <c r="W677" s="13" t="str">
        <f aca="false">IF(U677="","",COUNT($U$7:U677))</f>
        <v/>
      </c>
      <c r="X677" s="17" t="str">
        <f aca="false">IF(U677="","",DATE(YEAR(IF(B677="",A677,B677)),MONTH(IF(B677="",A677,B677)),1))</f>
        <v/>
      </c>
      <c r="Y677" s="15" t="str">
        <f aca="false">IF(U677="","",N($C$3)+SUM($U$7:U677))</f>
        <v/>
      </c>
      <c r="Z677" s="15" t="str">
        <f aca="false">IF(Y677="","",Y677-MAX(N($C$3),MAX($Y$7:Y677)))</f>
        <v/>
      </c>
      <c r="AA677" s="13" t="str">
        <f aca="false">IF(U677="","",IF(U677&gt;0,"Win",IF(U677&lt;0,"Loss","Scratch")))</f>
        <v/>
      </c>
      <c r="AB677" s="18" t="e">
        <f aca="false">IF(W677="",NA(),W677)</f>
        <v>#N/A</v>
      </c>
      <c r="AC677" s="19" t="e">
        <f aca="false">IF(W677="",NA(),Y677)</f>
        <v>#N/A</v>
      </c>
    </row>
    <row r="678" customFormat="false" ht="15" hidden="false" customHeight="false" outlineLevel="0" collapsed="false">
      <c r="A678" s="10"/>
      <c r="B678" s="10"/>
      <c r="C678" s="24"/>
      <c r="D678" s="24"/>
      <c r="E678" s="24"/>
      <c r="F678" s="24"/>
      <c r="G678" s="11"/>
      <c r="H678" s="12"/>
      <c r="I678" s="12"/>
      <c r="J678" s="12"/>
      <c r="K678" s="5"/>
      <c r="L678" s="5"/>
      <c r="M678" s="5"/>
      <c r="N678" s="24"/>
      <c r="O678" s="7"/>
      <c r="P678" s="13" t="str">
        <f aca="false">IF(C678="","",IF(ISNUMBER(SEARCH("JPY",C678)),100,10000))</f>
        <v/>
      </c>
      <c r="Q678" s="14" t="str">
        <f aca="false">IF(OR(C678="",H678="",J678=""),"",ROUND((J678-H678)*P678*IF(D678="Short",-1,1),1))</f>
        <v/>
      </c>
      <c r="R678" s="14" t="str">
        <f aca="false">IF(OR(C678="",H678="",I678=""),"",ROUND(ABS(H678-I678)*P678,1))</f>
        <v/>
      </c>
      <c r="S678" s="15" t="str">
        <f aca="false">IF(OR(R678="",G678="",K678=""),"",R678*K678*G678)</f>
        <v/>
      </c>
      <c r="T678" s="15" t="str">
        <f aca="false">IF(OR(Q678="",G678="",K678=""),"",Q678*K678*G678)</f>
        <v/>
      </c>
      <c r="U678" s="15" t="str">
        <f aca="false">IF(T678="","",T678+N(L678)-N(M678))</f>
        <v/>
      </c>
      <c r="V678" s="16" t="str">
        <f aca="false">IF(OR(U678="",N(S678)=0),"",U678/S678)</f>
        <v/>
      </c>
      <c r="W678" s="13" t="str">
        <f aca="false">IF(U678="","",COUNT($U$7:U678))</f>
        <v/>
      </c>
      <c r="X678" s="17" t="str">
        <f aca="false">IF(U678="","",DATE(YEAR(IF(B678="",A678,B678)),MONTH(IF(B678="",A678,B678)),1))</f>
        <v/>
      </c>
      <c r="Y678" s="15" t="str">
        <f aca="false">IF(U678="","",N($C$3)+SUM($U$7:U678))</f>
        <v/>
      </c>
      <c r="Z678" s="15" t="str">
        <f aca="false">IF(Y678="","",Y678-MAX(N($C$3),MAX($Y$7:Y678)))</f>
        <v/>
      </c>
      <c r="AA678" s="13" t="str">
        <f aca="false">IF(U678="","",IF(U678&gt;0,"Win",IF(U678&lt;0,"Loss","Scratch")))</f>
        <v/>
      </c>
      <c r="AB678" s="18" t="e">
        <f aca="false">IF(W678="",NA(),W678)</f>
        <v>#N/A</v>
      </c>
      <c r="AC678" s="19" t="e">
        <f aca="false">IF(W678="",NA(),Y678)</f>
        <v>#N/A</v>
      </c>
    </row>
    <row r="679" customFormat="false" ht="15" hidden="false" customHeight="false" outlineLevel="0" collapsed="false">
      <c r="A679" s="10"/>
      <c r="B679" s="10"/>
      <c r="C679" s="24"/>
      <c r="D679" s="24"/>
      <c r="E679" s="24"/>
      <c r="F679" s="24"/>
      <c r="G679" s="11"/>
      <c r="H679" s="12"/>
      <c r="I679" s="12"/>
      <c r="J679" s="12"/>
      <c r="K679" s="5"/>
      <c r="L679" s="5"/>
      <c r="M679" s="5"/>
      <c r="N679" s="24"/>
      <c r="O679" s="7"/>
      <c r="P679" s="13" t="str">
        <f aca="false">IF(C679="","",IF(ISNUMBER(SEARCH("JPY",C679)),100,10000))</f>
        <v/>
      </c>
      <c r="Q679" s="14" t="str">
        <f aca="false">IF(OR(C679="",H679="",J679=""),"",ROUND((J679-H679)*P679*IF(D679="Short",-1,1),1))</f>
        <v/>
      </c>
      <c r="R679" s="14" t="str">
        <f aca="false">IF(OR(C679="",H679="",I679=""),"",ROUND(ABS(H679-I679)*P679,1))</f>
        <v/>
      </c>
      <c r="S679" s="15" t="str">
        <f aca="false">IF(OR(R679="",G679="",K679=""),"",R679*K679*G679)</f>
        <v/>
      </c>
      <c r="T679" s="15" t="str">
        <f aca="false">IF(OR(Q679="",G679="",K679=""),"",Q679*K679*G679)</f>
        <v/>
      </c>
      <c r="U679" s="15" t="str">
        <f aca="false">IF(T679="","",T679+N(L679)-N(M679))</f>
        <v/>
      </c>
      <c r="V679" s="16" t="str">
        <f aca="false">IF(OR(U679="",N(S679)=0),"",U679/S679)</f>
        <v/>
      </c>
      <c r="W679" s="13" t="str">
        <f aca="false">IF(U679="","",COUNT($U$7:U679))</f>
        <v/>
      </c>
      <c r="X679" s="17" t="str">
        <f aca="false">IF(U679="","",DATE(YEAR(IF(B679="",A679,B679)),MONTH(IF(B679="",A679,B679)),1))</f>
        <v/>
      </c>
      <c r="Y679" s="15" t="str">
        <f aca="false">IF(U679="","",N($C$3)+SUM($U$7:U679))</f>
        <v/>
      </c>
      <c r="Z679" s="15" t="str">
        <f aca="false">IF(Y679="","",Y679-MAX(N($C$3),MAX($Y$7:Y679)))</f>
        <v/>
      </c>
      <c r="AA679" s="13" t="str">
        <f aca="false">IF(U679="","",IF(U679&gt;0,"Win",IF(U679&lt;0,"Loss","Scratch")))</f>
        <v/>
      </c>
      <c r="AB679" s="18" t="e">
        <f aca="false">IF(W679="",NA(),W679)</f>
        <v>#N/A</v>
      </c>
      <c r="AC679" s="19" t="e">
        <f aca="false">IF(W679="",NA(),Y679)</f>
        <v>#N/A</v>
      </c>
    </row>
    <row r="680" customFormat="false" ht="15" hidden="false" customHeight="false" outlineLevel="0" collapsed="false">
      <c r="A680" s="10"/>
      <c r="B680" s="10"/>
      <c r="C680" s="24"/>
      <c r="D680" s="24"/>
      <c r="E680" s="24"/>
      <c r="F680" s="24"/>
      <c r="G680" s="11"/>
      <c r="H680" s="12"/>
      <c r="I680" s="12"/>
      <c r="J680" s="12"/>
      <c r="K680" s="5"/>
      <c r="L680" s="5"/>
      <c r="M680" s="5"/>
      <c r="N680" s="24"/>
      <c r="O680" s="7"/>
      <c r="P680" s="13" t="str">
        <f aca="false">IF(C680="","",IF(ISNUMBER(SEARCH("JPY",C680)),100,10000))</f>
        <v/>
      </c>
      <c r="Q680" s="14" t="str">
        <f aca="false">IF(OR(C680="",H680="",J680=""),"",ROUND((J680-H680)*P680*IF(D680="Short",-1,1),1))</f>
        <v/>
      </c>
      <c r="R680" s="14" t="str">
        <f aca="false">IF(OR(C680="",H680="",I680=""),"",ROUND(ABS(H680-I680)*P680,1))</f>
        <v/>
      </c>
      <c r="S680" s="15" t="str">
        <f aca="false">IF(OR(R680="",G680="",K680=""),"",R680*K680*G680)</f>
        <v/>
      </c>
      <c r="T680" s="15" t="str">
        <f aca="false">IF(OR(Q680="",G680="",K680=""),"",Q680*K680*G680)</f>
        <v/>
      </c>
      <c r="U680" s="15" t="str">
        <f aca="false">IF(T680="","",T680+N(L680)-N(M680))</f>
        <v/>
      </c>
      <c r="V680" s="16" t="str">
        <f aca="false">IF(OR(U680="",N(S680)=0),"",U680/S680)</f>
        <v/>
      </c>
      <c r="W680" s="13" t="str">
        <f aca="false">IF(U680="","",COUNT($U$7:U680))</f>
        <v/>
      </c>
      <c r="X680" s="17" t="str">
        <f aca="false">IF(U680="","",DATE(YEAR(IF(B680="",A680,B680)),MONTH(IF(B680="",A680,B680)),1))</f>
        <v/>
      </c>
      <c r="Y680" s="15" t="str">
        <f aca="false">IF(U680="","",N($C$3)+SUM($U$7:U680))</f>
        <v/>
      </c>
      <c r="Z680" s="15" t="str">
        <f aca="false">IF(Y680="","",Y680-MAX(N($C$3),MAX($Y$7:Y680)))</f>
        <v/>
      </c>
      <c r="AA680" s="13" t="str">
        <f aca="false">IF(U680="","",IF(U680&gt;0,"Win",IF(U680&lt;0,"Loss","Scratch")))</f>
        <v/>
      </c>
      <c r="AB680" s="18" t="e">
        <f aca="false">IF(W680="",NA(),W680)</f>
        <v>#N/A</v>
      </c>
      <c r="AC680" s="19" t="e">
        <f aca="false">IF(W680="",NA(),Y680)</f>
        <v>#N/A</v>
      </c>
    </row>
    <row r="681" customFormat="false" ht="15" hidden="false" customHeight="false" outlineLevel="0" collapsed="false">
      <c r="A681" s="10"/>
      <c r="B681" s="10"/>
      <c r="C681" s="24"/>
      <c r="D681" s="24"/>
      <c r="E681" s="24"/>
      <c r="F681" s="24"/>
      <c r="G681" s="11"/>
      <c r="H681" s="12"/>
      <c r="I681" s="12"/>
      <c r="J681" s="12"/>
      <c r="K681" s="5"/>
      <c r="L681" s="5"/>
      <c r="M681" s="5"/>
      <c r="N681" s="24"/>
      <c r="O681" s="7"/>
      <c r="P681" s="13" t="str">
        <f aca="false">IF(C681="","",IF(ISNUMBER(SEARCH("JPY",C681)),100,10000))</f>
        <v/>
      </c>
      <c r="Q681" s="14" t="str">
        <f aca="false">IF(OR(C681="",H681="",J681=""),"",ROUND((J681-H681)*P681*IF(D681="Short",-1,1),1))</f>
        <v/>
      </c>
      <c r="R681" s="14" t="str">
        <f aca="false">IF(OR(C681="",H681="",I681=""),"",ROUND(ABS(H681-I681)*P681,1))</f>
        <v/>
      </c>
      <c r="S681" s="15" t="str">
        <f aca="false">IF(OR(R681="",G681="",K681=""),"",R681*K681*G681)</f>
        <v/>
      </c>
      <c r="T681" s="15" t="str">
        <f aca="false">IF(OR(Q681="",G681="",K681=""),"",Q681*K681*G681)</f>
        <v/>
      </c>
      <c r="U681" s="15" t="str">
        <f aca="false">IF(T681="","",T681+N(L681)-N(M681))</f>
        <v/>
      </c>
      <c r="V681" s="16" t="str">
        <f aca="false">IF(OR(U681="",N(S681)=0),"",U681/S681)</f>
        <v/>
      </c>
      <c r="W681" s="13" t="str">
        <f aca="false">IF(U681="","",COUNT($U$7:U681))</f>
        <v/>
      </c>
      <c r="X681" s="17" t="str">
        <f aca="false">IF(U681="","",DATE(YEAR(IF(B681="",A681,B681)),MONTH(IF(B681="",A681,B681)),1))</f>
        <v/>
      </c>
      <c r="Y681" s="15" t="str">
        <f aca="false">IF(U681="","",N($C$3)+SUM($U$7:U681))</f>
        <v/>
      </c>
      <c r="Z681" s="15" t="str">
        <f aca="false">IF(Y681="","",Y681-MAX(N($C$3),MAX($Y$7:Y681)))</f>
        <v/>
      </c>
      <c r="AA681" s="13" t="str">
        <f aca="false">IF(U681="","",IF(U681&gt;0,"Win",IF(U681&lt;0,"Loss","Scratch")))</f>
        <v/>
      </c>
      <c r="AB681" s="18" t="e">
        <f aca="false">IF(W681="",NA(),W681)</f>
        <v>#N/A</v>
      </c>
      <c r="AC681" s="19" t="e">
        <f aca="false">IF(W681="",NA(),Y681)</f>
        <v>#N/A</v>
      </c>
    </row>
    <row r="682" customFormat="false" ht="15" hidden="false" customHeight="false" outlineLevel="0" collapsed="false">
      <c r="A682" s="10"/>
      <c r="B682" s="10"/>
      <c r="C682" s="24"/>
      <c r="D682" s="24"/>
      <c r="E682" s="24"/>
      <c r="F682" s="24"/>
      <c r="G682" s="11"/>
      <c r="H682" s="12"/>
      <c r="I682" s="12"/>
      <c r="J682" s="12"/>
      <c r="K682" s="5"/>
      <c r="L682" s="5"/>
      <c r="M682" s="5"/>
      <c r="N682" s="24"/>
      <c r="O682" s="7"/>
      <c r="P682" s="13" t="str">
        <f aca="false">IF(C682="","",IF(ISNUMBER(SEARCH("JPY",C682)),100,10000))</f>
        <v/>
      </c>
      <c r="Q682" s="14" t="str">
        <f aca="false">IF(OR(C682="",H682="",J682=""),"",ROUND((J682-H682)*P682*IF(D682="Short",-1,1),1))</f>
        <v/>
      </c>
      <c r="R682" s="14" t="str">
        <f aca="false">IF(OR(C682="",H682="",I682=""),"",ROUND(ABS(H682-I682)*P682,1))</f>
        <v/>
      </c>
      <c r="S682" s="15" t="str">
        <f aca="false">IF(OR(R682="",G682="",K682=""),"",R682*K682*G682)</f>
        <v/>
      </c>
      <c r="T682" s="15" t="str">
        <f aca="false">IF(OR(Q682="",G682="",K682=""),"",Q682*K682*G682)</f>
        <v/>
      </c>
      <c r="U682" s="15" t="str">
        <f aca="false">IF(T682="","",T682+N(L682)-N(M682))</f>
        <v/>
      </c>
      <c r="V682" s="16" t="str">
        <f aca="false">IF(OR(U682="",N(S682)=0),"",U682/S682)</f>
        <v/>
      </c>
      <c r="W682" s="13" t="str">
        <f aca="false">IF(U682="","",COUNT($U$7:U682))</f>
        <v/>
      </c>
      <c r="X682" s="17" t="str">
        <f aca="false">IF(U682="","",DATE(YEAR(IF(B682="",A682,B682)),MONTH(IF(B682="",A682,B682)),1))</f>
        <v/>
      </c>
      <c r="Y682" s="15" t="str">
        <f aca="false">IF(U682="","",N($C$3)+SUM($U$7:U682))</f>
        <v/>
      </c>
      <c r="Z682" s="15" t="str">
        <f aca="false">IF(Y682="","",Y682-MAX(N($C$3),MAX($Y$7:Y682)))</f>
        <v/>
      </c>
      <c r="AA682" s="13" t="str">
        <f aca="false">IF(U682="","",IF(U682&gt;0,"Win",IF(U682&lt;0,"Loss","Scratch")))</f>
        <v/>
      </c>
      <c r="AB682" s="18" t="e">
        <f aca="false">IF(W682="",NA(),W682)</f>
        <v>#N/A</v>
      </c>
      <c r="AC682" s="19" t="e">
        <f aca="false">IF(W682="",NA(),Y682)</f>
        <v>#N/A</v>
      </c>
    </row>
    <row r="683" customFormat="false" ht="15" hidden="false" customHeight="false" outlineLevel="0" collapsed="false">
      <c r="A683" s="10"/>
      <c r="B683" s="10"/>
      <c r="C683" s="24"/>
      <c r="D683" s="24"/>
      <c r="E683" s="24"/>
      <c r="F683" s="24"/>
      <c r="G683" s="11"/>
      <c r="H683" s="12"/>
      <c r="I683" s="12"/>
      <c r="J683" s="12"/>
      <c r="K683" s="5"/>
      <c r="L683" s="5"/>
      <c r="M683" s="5"/>
      <c r="N683" s="24"/>
      <c r="O683" s="7"/>
      <c r="P683" s="13" t="str">
        <f aca="false">IF(C683="","",IF(ISNUMBER(SEARCH("JPY",C683)),100,10000))</f>
        <v/>
      </c>
      <c r="Q683" s="14" t="str">
        <f aca="false">IF(OR(C683="",H683="",J683=""),"",ROUND((J683-H683)*P683*IF(D683="Short",-1,1),1))</f>
        <v/>
      </c>
      <c r="R683" s="14" t="str">
        <f aca="false">IF(OR(C683="",H683="",I683=""),"",ROUND(ABS(H683-I683)*P683,1))</f>
        <v/>
      </c>
      <c r="S683" s="15" t="str">
        <f aca="false">IF(OR(R683="",G683="",K683=""),"",R683*K683*G683)</f>
        <v/>
      </c>
      <c r="T683" s="15" t="str">
        <f aca="false">IF(OR(Q683="",G683="",K683=""),"",Q683*K683*G683)</f>
        <v/>
      </c>
      <c r="U683" s="15" t="str">
        <f aca="false">IF(T683="","",T683+N(L683)-N(M683))</f>
        <v/>
      </c>
      <c r="V683" s="16" t="str">
        <f aca="false">IF(OR(U683="",N(S683)=0),"",U683/S683)</f>
        <v/>
      </c>
      <c r="W683" s="13" t="str">
        <f aca="false">IF(U683="","",COUNT($U$7:U683))</f>
        <v/>
      </c>
      <c r="X683" s="17" t="str">
        <f aca="false">IF(U683="","",DATE(YEAR(IF(B683="",A683,B683)),MONTH(IF(B683="",A683,B683)),1))</f>
        <v/>
      </c>
      <c r="Y683" s="15" t="str">
        <f aca="false">IF(U683="","",N($C$3)+SUM($U$7:U683))</f>
        <v/>
      </c>
      <c r="Z683" s="15" t="str">
        <f aca="false">IF(Y683="","",Y683-MAX(N($C$3),MAX($Y$7:Y683)))</f>
        <v/>
      </c>
      <c r="AA683" s="13" t="str">
        <f aca="false">IF(U683="","",IF(U683&gt;0,"Win",IF(U683&lt;0,"Loss","Scratch")))</f>
        <v/>
      </c>
      <c r="AB683" s="18" t="e">
        <f aca="false">IF(W683="",NA(),W683)</f>
        <v>#N/A</v>
      </c>
      <c r="AC683" s="19" t="e">
        <f aca="false">IF(W683="",NA(),Y683)</f>
        <v>#N/A</v>
      </c>
    </row>
    <row r="684" customFormat="false" ht="15" hidden="false" customHeight="false" outlineLevel="0" collapsed="false">
      <c r="A684" s="10"/>
      <c r="B684" s="10"/>
      <c r="C684" s="24"/>
      <c r="D684" s="24"/>
      <c r="E684" s="24"/>
      <c r="F684" s="24"/>
      <c r="G684" s="11"/>
      <c r="H684" s="12"/>
      <c r="I684" s="12"/>
      <c r="J684" s="12"/>
      <c r="K684" s="5"/>
      <c r="L684" s="5"/>
      <c r="M684" s="5"/>
      <c r="N684" s="24"/>
      <c r="O684" s="7"/>
      <c r="P684" s="13" t="str">
        <f aca="false">IF(C684="","",IF(ISNUMBER(SEARCH("JPY",C684)),100,10000))</f>
        <v/>
      </c>
      <c r="Q684" s="14" t="str">
        <f aca="false">IF(OR(C684="",H684="",J684=""),"",ROUND((J684-H684)*P684*IF(D684="Short",-1,1),1))</f>
        <v/>
      </c>
      <c r="R684" s="14" t="str">
        <f aca="false">IF(OR(C684="",H684="",I684=""),"",ROUND(ABS(H684-I684)*P684,1))</f>
        <v/>
      </c>
      <c r="S684" s="15" t="str">
        <f aca="false">IF(OR(R684="",G684="",K684=""),"",R684*K684*G684)</f>
        <v/>
      </c>
      <c r="T684" s="15" t="str">
        <f aca="false">IF(OR(Q684="",G684="",K684=""),"",Q684*K684*G684)</f>
        <v/>
      </c>
      <c r="U684" s="15" t="str">
        <f aca="false">IF(T684="","",T684+N(L684)-N(M684))</f>
        <v/>
      </c>
      <c r="V684" s="16" t="str">
        <f aca="false">IF(OR(U684="",N(S684)=0),"",U684/S684)</f>
        <v/>
      </c>
      <c r="W684" s="13" t="str">
        <f aca="false">IF(U684="","",COUNT($U$7:U684))</f>
        <v/>
      </c>
      <c r="X684" s="17" t="str">
        <f aca="false">IF(U684="","",DATE(YEAR(IF(B684="",A684,B684)),MONTH(IF(B684="",A684,B684)),1))</f>
        <v/>
      </c>
      <c r="Y684" s="15" t="str">
        <f aca="false">IF(U684="","",N($C$3)+SUM($U$7:U684))</f>
        <v/>
      </c>
      <c r="Z684" s="15" t="str">
        <f aca="false">IF(Y684="","",Y684-MAX(N($C$3),MAX($Y$7:Y684)))</f>
        <v/>
      </c>
      <c r="AA684" s="13" t="str">
        <f aca="false">IF(U684="","",IF(U684&gt;0,"Win",IF(U684&lt;0,"Loss","Scratch")))</f>
        <v/>
      </c>
      <c r="AB684" s="18" t="e">
        <f aca="false">IF(W684="",NA(),W684)</f>
        <v>#N/A</v>
      </c>
      <c r="AC684" s="19" t="e">
        <f aca="false">IF(W684="",NA(),Y684)</f>
        <v>#N/A</v>
      </c>
    </row>
    <row r="685" customFormat="false" ht="15" hidden="false" customHeight="false" outlineLevel="0" collapsed="false">
      <c r="A685" s="10"/>
      <c r="B685" s="10"/>
      <c r="C685" s="24"/>
      <c r="D685" s="24"/>
      <c r="E685" s="24"/>
      <c r="F685" s="24"/>
      <c r="G685" s="11"/>
      <c r="H685" s="12"/>
      <c r="I685" s="12"/>
      <c r="J685" s="12"/>
      <c r="K685" s="5"/>
      <c r="L685" s="5"/>
      <c r="M685" s="5"/>
      <c r="N685" s="24"/>
      <c r="O685" s="7"/>
      <c r="P685" s="13" t="str">
        <f aca="false">IF(C685="","",IF(ISNUMBER(SEARCH("JPY",C685)),100,10000))</f>
        <v/>
      </c>
      <c r="Q685" s="14" t="str">
        <f aca="false">IF(OR(C685="",H685="",J685=""),"",ROUND((J685-H685)*P685*IF(D685="Short",-1,1),1))</f>
        <v/>
      </c>
      <c r="R685" s="14" t="str">
        <f aca="false">IF(OR(C685="",H685="",I685=""),"",ROUND(ABS(H685-I685)*P685,1))</f>
        <v/>
      </c>
      <c r="S685" s="15" t="str">
        <f aca="false">IF(OR(R685="",G685="",K685=""),"",R685*K685*G685)</f>
        <v/>
      </c>
      <c r="T685" s="15" t="str">
        <f aca="false">IF(OR(Q685="",G685="",K685=""),"",Q685*K685*G685)</f>
        <v/>
      </c>
      <c r="U685" s="15" t="str">
        <f aca="false">IF(T685="","",T685+N(L685)-N(M685))</f>
        <v/>
      </c>
      <c r="V685" s="16" t="str">
        <f aca="false">IF(OR(U685="",N(S685)=0),"",U685/S685)</f>
        <v/>
      </c>
      <c r="W685" s="13" t="str">
        <f aca="false">IF(U685="","",COUNT($U$7:U685))</f>
        <v/>
      </c>
      <c r="X685" s="17" t="str">
        <f aca="false">IF(U685="","",DATE(YEAR(IF(B685="",A685,B685)),MONTH(IF(B685="",A685,B685)),1))</f>
        <v/>
      </c>
      <c r="Y685" s="15" t="str">
        <f aca="false">IF(U685="","",N($C$3)+SUM($U$7:U685))</f>
        <v/>
      </c>
      <c r="Z685" s="15" t="str">
        <f aca="false">IF(Y685="","",Y685-MAX(N($C$3),MAX($Y$7:Y685)))</f>
        <v/>
      </c>
      <c r="AA685" s="13" t="str">
        <f aca="false">IF(U685="","",IF(U685&gt;0,"Win",IF(U685&lt;0,"Loss","Scratch")))</f>
        <v/>
      </c>
      <c r="AB685" s="18" t="e">
        <f aca="false">IF(W685="",NA(),W685)</f>
        <v>#N/A</v>
      </c>
      <c r="AC685" s="19" t="e">
        <f aca="false">IF(W685="",NA(),Y685)</f>
        <v>#N/A</v>
      </c>
    </row>
    <row r="686" customFormat="false" ht="15" hidden="false" customHeight="false" outlineLevel="0" collapsed="false">
      <c r="A686" s="10"/>
      <c r="B686" s="10"/>
      <c r="C686" s="24"/>
      <c r="D686" s="24"/>
      <c r="E686" s="24"/>
      <c r="F686" s="24"/>
      <c r="G686" s="11"/>
      <c r="H686" s="12"/>
      <c r="I686" s="12"/>
      <c r="J686" s="12"/>
      <c r="K686" s="5"/>
      <c r="L686" s="5"/>
      <c r="M686" s="5"/>
      <c r="N686" s="24"/>
      <c r="O686" s="7"/>
      <c r="P686" s="13" t="str">
        <f aca="false">IF(C686="","",IF(ISNUMBER(SEARCH("JPY",C686)),100,10000))</f>
        <v/>
      </c>
      <c r="Q686" s="14" t="str">
        <f aca="false">IF(OR(C686="",H686="",J686=""),"",ROUND((J686-H686)*P686*IF(D686="Short",-1,1),1))</f>
        <v/>
      </c>
      <c r="R686" s="14" t="str">
        <f aca="false">IF(OR(C686="",H686="",I686=""),"",ROUND(ABS(H686-I686)*P686,1))</f>
        <v/>
      </c>
      <c r="S686" s="15" t="str">
        <f aca="false">IF(OR(R686="",G686="",K686=""),"",R686*K686*G686)</f>
        <v/>
      </c>
      <c r="T686" s="15" t="str">
        <f aca="false">IF(OR(Q686="",G686="",K686=""),"",Q686*K686*G686)</f>
        <v/>
      </c>
      <c r="U686" s="15" t="str">
        <f aca="false">IF(T686="","",T686+N(L686)-N(M686))</f>
        <v/>
      </c>
      <c r="V686" s="16" t="str">
        <f aca="false">IF(OR(U686="",N(S686)=0),"",U686/S686)</f>
        <v/>
      </c>
      <c r="W686" s="13" t="str">
        <f aca="false">IF(U686="","",COUNT($U$7:U686))</f>
        <v/>
      </c>
      <c r="X686" s="17" t="str">
        <f aca="false">IF(U686="","",DATE(YEAR(IF(B686="",A686,B686)),MONTH(IF(B686="",A686,B686)),1))</f>
        <v/>
      </c>
      <c r="Y686" s="15" t="str">
        <f aca="false">IF(U686="","",N($C$3)+SUM($U$7:U686))</f>
        <v/>
      </c>
      <c r="Z686" s="15" t="str">
        <f aca="false">IF(Y686="","",Y686-MAX(N($C$3),MAX($Y$7:Y686)))</f>
        <v/>
      </c>
      <c r="AA686" s="13" t="str">
        <f aca="false">IF(U686="","",IF(U686&gt;0,"Win",IF(U686&lt;0,"Loss","Scratch")))</f>
        <v/>
      </c>
      <c r="AB686" s="18" t="e">
        <f aca="false">IF(W686="",NA(),W686)</f>
        <v>#N/A</v>
      </c>
      <c r="AC686" s="19" t="e">
        <f aca="false">IF(W686="",NA(),Y686)</f>
        <v>#N/A</v>
      </c>
    </row>
    <row r="687" customFormat="false" ht="15" hidden="false" customHeight="false" outlineLevel="0" collapsed="false">
      <c r="A687" s="10"/>
      <c r="B687" s="10"/>
      <c r="C687" s="24"/>
      <c r="D687" s="24"/>
      <c r="E687" s="24"/>
      <c r="F687" s="24"/>
      <c r="G687" s="11"/>
      <c r="H687" s="12"/>
      <c r="I687" s="12"/>
      <c r="J687" s="12"/>
      <c r="K687" s="5"/>
      <c r="L687" s="5"/>
      <c r="M687" s="5"/>
      <c r="N687" s="24"/>
      <c r="O687" s="7"/>
      <c r="P687" s="13" t="str">
        <f aca="false">IF(C687="","",IF(ISNUMBER(SEARCH("JPY",C687)),100,10000))</f>
        <v/>
      </c>
      <c r="Q687" s="14" t="str">
        <f aca="false">IF(OR(C687="",H687="",J687=""),"",ROUND((J687-H687)*P687*IF(D687="Short",-1,1),1))</f>
        <v/>
      </c>
      <c r="R687" s="14" t="str">
        <f aca="false">IF(OR(C687="",H687="",I687=""),"",ROUND(ABS(H687-I687)*P687,1))</f>
        <v/>
      </c>
      <c r="S687" s="15" t="str">
        <f aca="false">IF(OR(R687="",G687="",K687=""),"",R687*K687*G687)</f>
        <v/>
      </c>
      <c r="T687" s="15" t="str">
        <f aca="false">IF(OR(Q687="",G687="",K687=""),"",Q687*K687*G687)</f>
        <v/>
      </c>
      <c r="U687" s="15" t="str">
        <f aca="false">IF(T687="","",T687+N(L687)-N(M687))</f>
        <v/>
      </c>
      <c r="V687" s="16" t="str">
        <f aca="false">IF(OR(U687="",N(S687)=0),"",U687/S687)</f>
        <v/>
      </c>
      <c r="W687" s="13" t="str">
        <f aca="false">IF(U687="","",COUNT($U$7:U687))</f>
        <v/>
      </c>
      <c r="X687" s="17" t="str">
        <f aca="false">IF(U687="","",DATE(YEAR(IF(B687="",A687,B687)),MONTH(IF(B687="",A687,B687)),1))</f>
        <v/>
      </c>
      <c r="Y687" s="15" t="str">
        <f aca="false">IF(U687="","",N($C$3)+SUM($U$7:U687))</f>
        <v/>
      </c>
      <c r="Z687" s="15" t="str">
        <f aca="false">IF(Y687="","",Y687-MAX(N($C$3),MAX($Y$7:Y687)))</f>
        <v/>
      </c>
      <c r="AA687" s="13" t="str">
        <f aca="false">IF(U687="","",IF(U687&gt;0,"Win",IF(U687&lt;0,"Loss","Scratch")))</f>
        <v/>
      </c>
      <c r="AB687" s="18" t="e">
        <f aca="false">IF(W687="",NA(),W687)</f>
        <v>#N/A</v>
      </c>
      <c r="AC687" s="19" t="e">
        <f aca="false">IF(W687="",NA(),Y687)</f>
        <v>#N/A</v>
      </c>
    </row>
    <row r="688" customFormat="false" ht="15" hidden="false" customHeight="false" outlineLevel="0" collapsed="false">
      <c r="A688" s="10"/>
      <c r="B688" s="10"/>
      <c r="C688" s="24"/>
      <c r="D688" s="24"/>
      <c r="E688" s="24"/>
      <c r="F688" s="24"/>
      <c r="G688" s="11"/>
      <c r="H688" s="12"/>
      <c r="I688" s="12"/>
      <c r="J688" s="12"/>
      <c r="K688" s="5"/>
      <c r="L688" s="5"/>
      <c r="M688" s="5"/>
      <c r="N688" s="24"/>
      <c r="O688" s="7"/>
      <c r="P688" s="13" t="str">
        <f aca="false">IF(C688="","",IF(ISNUMBER(SEARCH("JPY",C688)),100,10000))</f>
        <v/>
      </c>
      <c r="Q688" s="14" t="str">
        <f aca="false">IF(OR(C688="",H688="",J688=""),"",ROUND((J688-H688)*P688*IF(D688="Short",-1,1),1))</f>
        <v/>
      </c>
      <c r="R688" s="14" t="str">
        <f aca="false">IF(OR(C688="",H688="",I688=""),"",ROUND(ABS(H688-I688)*P688,1))</f>
        <v/>
      </c>
      <c r="S688" s="15" t="str">
        <f aca="false">IF(OR(R688="",G688="",K688=""),"",R688*K688*G688)</f>
        <v/>
      </c>
      <c r="T688" s="15" t="str">
        <f aca="false">IF(OR(Q688="",G688="",K688=""),"",Q688*K688*G688)</f>
        <v/>
      </c>
      <c r="U688" s="15" t="str">
        <f aca="false">IF(T688="","",T688+N(L688)-N(M688))</f>
        <v/>
      </c>
      <c r="V688" s="16" t="str">
        <f aca="false">IF(OR(U688="",N(S688)=0),"",U688/S688)</f>
        <v/>
      </c>
      <c r="W688" s="13" t="str">
        <f aca="false">IF(U688="","",COUNT($U$7:U688))</f>
        <v/>
      </c>
      <c r="X688" s="17" t="str">
        <f aca="false">IF(U688="","",DATE(YEAR(IF(B688="",A688,B688)),MONTH(IF(B688="",A688,B688)),1))</f>
        <v/>
      </c>
      <c r="Y688" s="15" t="str">
        <f aca="false">IF(U688="","",N($C$3)+SUM($U$7:U688))</f>
        <v/>
      </c>
      <c r="Z688" s="15" t="str">
        <f aca="false">IF(Y688="","",Y688-MAX(N($C$3),MAX($Y$7:Y688)))</f>
        <v/>
      </c>
      <c r="AA688" s="13" t="str">
        <f aca="false">IF(U688="","",IF(U688&gt;0,"Win",IF(U688&lt;0,"Loss","Scratch")))</f>
        <v/>
      </c>
      <c r="AB688" s="18" t="e">
        <f aca="false">IF(W688="",NA(),W688)</f>
        <v>#N/A</v>
      </c>
      <c r="AC688" s="19" t="e">
        <f aca="false">IF(W688="",NA(),Y688)</f>
        <v>#N/A</v>
      </c>
    </row>
    <row r="689" customFormat="false" ht="15" hidden="false" customHeight="false" outlineLevel="0" collapsed="false">
      <c r="A689" s="10"/>
      <c r="B689" s="10"/>
      <c r="C689" s="24"/>
      <c r="D689" s="24"/>
      <c r="E689" s="24"/>
      <c r="F689" s="24"/>
      <c r="G689" s="11"/>
      <c r="H689" s="12"/>
      <c r="I689" s="12"/>
      <c r="J689" s="12"/>
      <c r="K689" s="5"/>
      <c r="L689" s="5"/>
      <c r="M689" s="5"/>
      <c r="N689" s="24"/>
      <c r="O689" s="7"/>
      <c r="P689" s="13" t="str">
        <f aca="false">IF(C689="","",IF(ISNUMBER(SEARCH("JPY",C689)),100,10000))</f>
        <v/>
      </c>
      <c r="Q689" s="14" t="str">
        <f aca="false">IF(OR(C689="",H689="",J689=""),"",ROUND((J689-H689)*P689*IF(D689="Short",-1,1),1))</f>
        <v/>
      </c>
      <c r="R689" s="14" t="str">
        <f aca="false">IF(OR(C689="",H689="",I689=""),"",ROUND(ABS(H689-I689)*P689,1))</f>
        <v/>
      </c>
      <c r="S689" s="15" t="str">
        <f aca="false">IF(OR(R689="",G689="",K689=""),"",R689*K689*G689)</f>
        <v/>
      </c>
      <c r="T689" s="15" t="str">
        <f aca="false">IF(OR(Q689="",G689="",K689=""),"",Q689*K689*G689)</f>
        <v/>
      </c>
      <c r="U689" s="15" t="str">
        <f aca="false">IF(T689="","",T689+N(L689)-N(M689))</f>
        <v/>
      </c>
      <c r="V689" s="16" t="str">
        <f aca="false">IF(OR(U689="",N(S689)=0),"",U689/S689)</f>
        <v/>
      </c>
      <c r="W689" s="13" t="str">
        <f aca="false">IF(U689="","",COUNT($U$7:U689))</f>
        <v/>
      </c>
      <c r="X689" s="17" t="str">
        <f aca="false">IF(U689="","",DATE(YEAR(IF(B689="",A689,B689)),MONTH(IF(B689="",A689,B689)),1))</f>
        <v/>
      </c>
      <c r="Y689" s="15" t="str">
        <f aca="false">IF(U689="","",N($C$3)+SUM($U$7:U689))</f>
        <v/>
      </c>
      <c r="Z689" s="15" t="str">
        <f aca="false">IF(Y689="","",Y689-MAX(N($C$3),MAX($Y$7:Y689)))</f>
        <v/>
      </c>
      <c r="AA689" s="13" t="str">
        <f aca="false">IF(U689="","",IF(U689&gt;0,"Win",IF(U689&lt;0,"Loss","Scratch")))</f>
        <v/>
      </c>
      <c r="AB689" s="18" t="e">
        <f aca="false">IF(W689="",NA(),W689)</f>
        <v>#N/A</v>
      </c>
      <c r="AC689" s="19" t="e">
        <f aca="false">IF(W689="",NA(),Y689)</f>
        <v>#N/A</v>
      </c>
    </row>
    <row r="690" customFormat="false" ht="15" hidden="false" customHeight="false" outlineLevel="0" collapsed="false">
      <c r="A690" s="10"/>
      <c r="B690" s="10"/>
      <c r="C690" s="24"/>
      <c r="D690" s="24"/>
      <c r="E690" s="24"/>
      <c r="F690" s="24"/>
      <c r="G690" s="11"/>
      <c r="H690" s="12"/>
      <c r="I690" s="12"/>
      <c r="J690" s="12"/>
      <c r="K690" s="5"/>
      <c r="L690" s="5"/>
      <c r="M690" s="5"/>
      <c r="N690" s="24"/>
      <c r="O690" s="7"/>
      <c r="P690" s="13" t="str">
        <f aca="false">IF(C690="","",IF(ISNUMBER(SEARCH("JPY",C690)),100,10000))</f>
        <v/>
      </c>
      <c r="Q690" s="14" t="str">
        <f aca="false">IF(OR(C690="",H690="",J690=""),"",ROUND((J690-H690)*P690*IF(D690="Short",-1,1),1))</f>
        <v/>
      </c>
      <c r="R690" s="14" t="str">
        <f aca="false">IF(OR(C690="",H690="",I690=""),"",ROUND(ABS(H690-I690)*P690,1))</f>
        <v/>
      </c>
      <c r="S690" s="15" t="str">
        <f aca="false">IF(OR(R690="",G690="",K690=""),"",R690*K690*G690)</f>
        <v/>
      </c>
      <c r="T690" s="15" t="str">
        <f aca="false">IF(OR(Q690="",G690="",K690=""),"",Q690*K690*G690)</f>
        <v/>
      </c>
      <c r="U690" s="15" t="str">
        <f aca="false">IF(T690="","",T690+N(L690)-N(M690))</f>
        <v/>
      </c>
      <c r="V690" s="16" t="str">
        <f aca="false">IF(OR(U690="",N(S690)=0),"",U690/S690)</f>
        <v/>
      </c>
      <c r="W690" s="13" t="str">
        <f aca="false">IF(U690="","",COUNT($U$7:U690))</f>
        <v/>
      </c>
      <c r="X690" s="17" t="str">
        <f aca="false">IF(U690="","",DATE(YEAR(IF(B690="",A690,B690)),MONTH(IF(B690="",A690,B690)),1))</f>
        <v/>
      </c>
      <c r="Y690" s="15" t="str">
        <f aca="false">IF(U690="","",N($C$3)+SUM($U$7:U690))</f>
        <v/>
      </c>
      <c r="Z690" s="15" t="str">
        <f aca="false">IF(Y690="","",Y690-MAX(N($C$3),MAX($Y$7:Y690)))</f>
        <v/>
      </c>
      <c r="AA690" s="13" t="str">
        <f aca="false">IF(U690="","",IF(U690&gt;0,"Win",IF(U690&lt;0,"Loss","Scratch")))</f>
        <v/>
      </c>
      <c r="AB690" s="18" t="e">
        <f aca="false">IF(W690="",NA(),W690)</f>
        <v>#N/A</v>
      </c>
      <c r="AC690" s="19" t="e">
        <f aca="false">IF(W690="",NA(),Y690)</f>
        <v>#N/A</v>
      </c>
    </row>
    <row r="691" customFormat="false" ht="15" hidden="false" customHeight="false" outlineLevel="0" collapsed="false">
      <c r="A691" s="10"/>
      <c r="B691" s="10"/>
      <c r="C691" s="24"/>
      <c r="D691" s="24"/>
      <c r="E691" s="24"/>
      <c r="F691" s="24"/>
      <c r="G691" s="11"/>
      <c r="H691" s="12"/>
      <c r="I691" s="12"/>
      <c r="J691" s="12"/>
      <c r="K691" s="5"/>
      <c r="L691" s="5"/>
      <c r="M691" s="5"/>
      <c r="N691" s="24"/>
      <c r="O691" s="7"/>
      <c r="P691" s="13" t="str">
        <f aca="false">IF(C691="","",IF(ISNUMBER(SEARCH("JPY",C691)),100,10000))</f>
        <v/>
      </c>
      <c r="Q691" s="14" t="str">
        <f aca="false">IF(OR(C691="",H691="",J691=""),"",ROUND((J691-H691)*P691*IF(D691="Short",-1,1),1))</f>
        <v/>
      </c>
      <c r="R691" s="14" t="str">
        <f aca="false">IF(OR(C691="",H691="",I691=""),"",ROUND(ABS(H691-I691)*P691,1))</f>
        <v/>
      </c>
      <c r="S691" s="15" t="str">
        <f aca="false">IF(OR(R691="",G691="",K691=""),"",R691*K691*G691)</f>
        <v/>
      </c>
      <c r="T691" s="15" t="str">
        <f aca="false">IF(OR(Q691="",G691="",K691=""),"",Q691*K691*G691)</f>
        <v/>
      </c>
      <c r="U691" s="15" t="str">
        <f aca="false">IF(T691="","",T691+N(L691)-N(M691))</f>
        <v/>
      </c>
      <c r="V691" s="16" t="str">
        <f aca="false">IF(OR(U691="",N(S691)=0),"",U691/S691)</f>
        <v/>
      </c>
      <c r="W691" s="13" t="str">
        <f aca="false">IF(U691="","",COUNT($U$7:U691))</f>
        <v/>
      </c>
      <c r="X691" s="17" t="str">
        <f aca="false">IF(U691="","",DATE(YEAR(IF(B691="",A691,B691)),MONTH(IF(B691="",A691,B691)),1))</f>
        <v/>
      </c>
      <c r="Y691" s="15" t="str">
        <f aca="false">IF(U691="","",N($C$3)+SUM($U$7:U691))</f>
        <v/>
      </c>
      <c r="Z691" s="15" t="str">
        <f aca="false">IF(Y691="","",Y691-MAX(N($C$3),MAX($Y$7:Y691)))</f>
        <v/>
      </c>
      <c r="AA691" s="13" t="str">
        <f aca="false">IF(U691="","",IF(U691&gt;0,"Win",IF(U691&lt;0,"Loss","Scratch")))</f>
        <v/>
      </c>
      <c r="AB691" s="18" t="e">
        <f aca="false">IF(W691="",NA(),W691)</f>
        <v>#N/A</v>
      </c>
      <c r="AC691" s="19" t="e">
        <f aca="false">IF(W691="",NA(),Y691)</f>
        <v>#N/A</v>
      </c>
    </row>
    <row r="692" customFormat="false" ht="15" hidden="false" customHeight="false" outlineLevel="0" collapsed="false">
      <c r="A692" s="10"/>
      <c r="B692" s="10"/>
      <c r="C692" s="24"/>
      <c r="D692" s="24"/>
      <c r="E692" s="24"/>
      <c r="F692" s="24"/>
      <c r="G692" s="11"/>
      <c r="H692" s="12"/>
      <c r="I692" s="12"/>
      <c r="J692" s="12"/>
      <c r="K692" s="5"/>
      <c r="L692" s="5"/>
      <c r="M692" s="5"/>
      <c r="N692" s="24"/>
      <c r="O692" s="7"/>
      <c r="P692" s="13" t="str">
        <f aca="false">IF(C692="","",IF(ISNUMBER(SEARCH("JPY",C692)),100,10000))</f>
        <v/>
      </c>
      <c r="Q692" s="14" t="str">
        <f aca="false">IF(OR(C692="",H692="",J692=""),"",ROUND((J692-H692)*P692*IF(D692="Short",-1,1),1))</f>
        <v/>
      </c>
      <c r="R692" s="14" t="str">
        <f aca="false">IF(OR(C692="",H692="",I692=""),"",ROUND(ABS(H692-I692)*P692,1))</f>
        <v/>
      </c>
      <c r="S692" s="15" t="str">
        <f aca="false">IF(OR(R692="",G692="",K692=""),"",R692*K692*G692)</f>
        <v/>
      </c>
      <c r="T692" s="15" t="str">
        <f aca="false">IF(OR(Q692="",G692="",K692=""),"",Q692*K692*G692)</f>
        <v/>
      </c>
      <c r="U692" s="15" t="str">
        <f aca="false">IF(T692="","",T692+N(L692)-N(M692))</f>
        <v/>
      </c>
      <c r="V692" s="16" t="str">
        <f aca="false">IF(OR(U692="",N(S692)=0),"",U692/S692)</f>
        <v/>
      </c>
      <c r="W692" s="13" t="str">
        <f aca="false">IF(U692="","",COUNT($U$7:U692))</f>
        <v/>
      </c>
      <c r="X692" s="17" t="str">
        <f aca="false">IF(U692="","",DATE(YEAR(IF(B692="",A692,B692)),MONTH(IF(B692="",A692,B692)),1))</f>
        <v/>
      </c>
      <c r="Y692" s="15" t="str">
        <f aca="false">IF(U692="","",N($C$3)+SUM($U$7:U692))</f>
        <v/>
      </c>
      <c r="Z692" s="15" t="str">
        <f aca="false">IF(Y692="","",Y692-MAX(N($C$3),MAX($Y$7:Y692)))</f>
        <v/>
      </c>
      <c r="AA692" s="13" t="str">
        <f aca="false">IF(U692="","",IF(U692&gt;0,"Win",IF(U692&lt;0,"Loss","Scratch")))</f>
        <v/>
      </c>
      <c r="AB692" s="18" t="e">
        <f aca="false">IF(W692="",NA(),W692)</f>
        <v>#N/A</v>
      </c>
      <c r="AC692" s="19" t="e">
        <f aca="false">IF(W692="",NA(),Y692)</f>
        <v>#N/A</v>
      </c>
    </row>
    <row r="693" customFormat="false" ht="15" hidden="false" customHeight="false" outlineLevel="0" collapsed="false">
      <c r="A693" s="10"/>
      <c r="B693" s="10"/>
      <c r="C693" s="24"/>
      <c r="D693" s="24"/>
      <c r="E693" s="24"/>
      <c r="F693" s="24"/>
      <c r="G693" s="11"/>
      <c r="H693" s="12"/>
      <c r="I693" s="12"/>
      <c r="J693" s="12"/>
      <c r="K693" s="5"/>
      <c r="L693" s="5"/>
      <c r="M693" s="5"/>
      <c r="N693" s="24"/>
      <c r="O693" s="7"/>
      <c r="P693" s="13" t="str">
        <f aca="false">IF(C693="","",IF(ISNUMBER(SEARCH("JPY",C693)),100,10000))</f>
        <v/>
      </c>
      <c r="Q693" s="14" t="str">
        <f aca="false">IF(OR(C693="",H693="",J693=""),"",ROUND((J693-H693)*P693*IF(D693="Short",-1,1),1))</f>
        <v/>
      </c>
      <c r="R693" s="14" t="str">
        <f aca="false">IF(OR(C693="",H693="",I693=""),"",ROUND(ABS(H693-I693)*P693,1))</f>
        <v/>
      </c>
      <c r="S693" s="15" t="str">
        <f aca="false">IF(OR(R693="",G693="",K693=""),"",R693*K693*G693)</f>
        <v/>
      </c>
      <c r="T693" s="15" t="str">
        <f aca="false">IF(OR(Q693="",G693="",K693=""),"",Q693*K693*G693)</f>
        <v/>
      </c>
      <c r="U693" s="15" t="str">
        <f aca="false">IF(T693="","",T693+N(L693)-N(M693))</f>
        <v/>
      </c>
      <c r="V693" s="16" t="str">
        <f aca="false">IF(OR(U693="",N(S693)=0),"",U693/S693)</f>
        <v/>
      </c>
      <c r="W693" s="13" t="str">
        <f aca="false">IF(U693="","",COUNT($U$7:U693))</f>
        <v/>
      </c>
      <c r="X693" s="17" t="str">
        <f aca="false">IF(U693="","",DATE(YEAR(IF(B693="",A693,B693)),MONTH(IF(B693="",A693,B693)),1))</f>
        <v/>
      </c>
      <c r="Y693" s="15" t="str">
        <f aca="false">IF(U693="","",N($C$3)+SUM($U$7:U693))</f>
        <v/>
      </c>
      <c r="Z693" s="15" t="str">
        <f aca="false">IF(Y693="","",Y693-MAX(N($C$3),MAX($Y$7:Y693)))</f>
        <v/>
      </c>
      <c r="AA693" s="13" t="str">
        <f aca="false">IF(U693="","",IF(U693&gt;0,"Win",IF(U693&lt;0,"Loss","Scratch")))</f>
        <v/>
      </c>
      <c r="AB693" s="18" t="e">
        <f aca="false">IF(W693="",NA(),W693)</f>
        <v>#N/A</v>
      </c>
      <c r="AC693" s="19" t="e">
        <f aca="false">IF(W693="",NA(),Y693)</f>
        <v>#N/A</v>
      </c>
    </row>
    <row r="694" customFormat="false" ht="15" hidden="false" customHeight="false" outlineLevel="0" collapsed="false">
      <c r="A694" s="10"/>
      <c r="B694" s="10"/>
      <c r="C694" s="24"/>
      <c r="D694" s="24"/>
      <c r="E694" s="24"/>
      <c r="F694" s="24"/>
      <c r="G694" s="11"/>
      <c r="H694" s="12"/>
      <c r="I694" s="12"/>
      <c r="J694" s="12"/>
      <c r="K694" s="5"/>
      <c r="L694" s="5"/>
      <c r="M694" s="5"/>
      <c r="N694" s="24"/>
      <c r="O694" s="7"/>
      <c r="P694" s="13" t="str">
        <f aca="false">IF(C694="","",IF(ISNUMBER(SEARCH("JPY",C694)),100,10000))</f>
        <v/>
      </c>
      <c r="Q694" s="14" t="str">
        <f aca="false">IF(OR(C694="",H694="",J694=""),"",ROUND((J694-H694)*P694*IF(D694="Short",-1,1),1))</f>
        <v/>
      </c>
      <c r="R694" s="14" t="str">
        <f aca="false">IF(OR(C694="",H694="",I694=""),"",ROUND(ABS(H694-I694)*P694,1))</f>
        <v/>
      </c>
      <c r="S694" s="15" t="str">
        <f aca="false">IF(OR(R694="",G694="",K694=""),"",R694*K694*G694)</f>
        <v/>
      </c>
      <c r="T694" s="15" t="str">
        <f aca="false">IF(OR(Q694="",G694="",K694=""),"",Q694*K694*G694)</f>
        <v/>
      </c>
      <c r="U694" s="15" t="str">
        <f aca="false">IF(T694="","",T694+N(L694)-N(M694))</f>
        <v/>
      </c>
      <c r="V694" s="16" t="str">
        <f aca="false">IF(OR(U694="",N(S694)=0),"",U694/S694)</f>
        <v/>
      </c>
      <c r="W694" s="13" t="str">
        <f aca="false">IF(U694="","",COUNT($U$7:U694))</f>
        <v/>
      </c>
      <c r="X694" s="17" t="str">
        <f aca="false">IF(U694="","",DATE(YEAR(IF(B694="",A694,B694)),MONTH(IF(B694="",A694,B694)),1))</f>
        <v/>
      </c>
      <c r="Y694" s="15" t="str">
        <f aca="false">IF(U694="","",N($C$3)+SUM($U$7:U694))</f>
        <v/>
      </c>
      <c r="Z694" s="15" t="str">
        <f aca="false">IF(Y694="","",Y694-MAX(N($C$3),MAX($Y$7:Y694)))</f>
        <v/>
      </c>
      <c r="AA694" s="13" t="str">
        <f aca="false">IF(U694="","",IF(U694&gt;0,"Win",IF(U694&lt;0,"Loss","Scratch")))</f>
        <v/>
      </c>
      <c r="AB694" s="18" t="e">
        <f aca="false">IF(W694="",NA(),W694)</f>
        <v>#N/A</v>
      </c>
      <c r="AC694" s="19" t="e">
        <f aca="false">IF(W694="",NA(),Y694)</f>
        <v>#N/A</v>
      </c>
    </row>
    <row r="695" customFormat="false" ht="15" hidden="false" customHeight="false" outlineLevel="0" collapsed="false">
      <c r="A695" s="10"/>
      <c r="B695" s="10"/>
      <c r="C695" s="24"/>
      <c r="D695" s="24"/>
      <c r="E695" s="24"/>
      <c r="F695" s="24"/>
      <c r="G695" s="11"/>
      <c r="H695" s="12"/>
      <c r="I695" s="12"/>
      <c r="J695" s="12"/>
      <c r="K695" s="5"/>
      <c r="L695" s="5"/>
      <c r="M695" s="5"/>
      <c r="N695" s="24"/>
      <c r="O695" s="7"/>
      <c r="P695" s="13" t="str">
        <f aca="false">IF(C695="","",IF(ISNUMBER(SEARCH("JPY",C695)),100,10000))</f>
        <v/>
      </c>
      <c r="Q695" s="14" t="str">
        <f aca="false">IF(OR(C695="",H695="",J695=""),"",ROUND((J695-H695)*P695*IF(D695="Short",-1,1),1))</f>
        <v/>
      </c>
      <c r="R695" s="14" t="str">
        <f aca="false">IF(OR(C695="",H695="",I695=""),"",ROUND(ABS(H695-I695)*P695,1))</f>
        <v/>
      </c>
      <c r="S695" s="15" t="str">
        <f aca="false">IF(OR(R695="",G695="",K695=""),"",R695*K695*G695)</f>
        <v/>
      </c>
      <c r="T695" s="15" t="str">
        <f aca="false">IF(OR(Q695="",G695="",K695=""),"",Q695*K695*G695)</f>
        <v/>
      </c>
      <c r="U695" s="15" t="str">
        <f aca="false">IF(T695="","",T695+N(L695)-N(M695))</f>
        <v/>
      </c>
      <c r="V695" s="16" t="str">
        <f aca="false">IF(OR(U695="",N(S695)=0),"",U695/S695)</f>
        <v/>
      </c>
      <c r="W695" s="13" t="str">
        <f aca="false">IF(U695="","",COUNT($U$7:U695))</f>
        <v/>
      </c>
      <c r="X695" s="17" t="str">
        <f aca="false">IF(U695="","",DATE(YEAR(IF(B695="",A695,B695)),MONTH(IF(B695="",A695,B695)),1))</f>
        <v/>
      </c>
      <c r="Y695" s="15" t="str">
        <f aca="false">IF(U695="","",N($C$3)+SUM($U$7:U695))</f>
        <v/>
      </c>
      <c r="Z695" s="15" t="str">
        <f aca="false">IF(Y695="","",Y695-MAX(N($C$3),MAX($Y$7:Y695)))</f>
        <v/>
      </c>
      <c r="AA695" s="13" t="str">
        <f aca="false">IF(U695="","",IF(U695&gt;0,"Win",IF(U695&lt;0,"Loss","Scratch")))</f>
        <v/>
      </c>
      <c r="AB695" s="18" t="e">
        <f aca="false">IF(W695="",NA(),W695)</f>
        <v>#N/A</v>
      </c>
      <c r="AC695" s="19" t="e">
        <f aca="false">IF(W695="",NA(),Y695)</f>
        <v>#N/A</v>
      </c>
    </row>
    <row r="696" customFormat="false" ht="15" hidden="false" customHeight="false" outlineLevel="0" collapsed="false">
      <c r="A696" s="10"/>
      <c r="B696" s="10"/>
      <c r="C696" s="24"/>
      <c r="D696" s="24"/>
      <c r="E696" s="24"/>
      <c r="F696" s="24"/>
      <c r="G696" s="11"/>
      <c r="H696" s="12"/>
      <c r="I696" s="12"/>
      <c r="J696" s="12"/>
      <c r="K696" s="5"/>
      <c r="L696" s="5"/>
      <c r="M696" s="5"/>
      <c r="N696" s="24"/>
      <c r="O696" s="7"/>
      <c r="P696" s="13" t="str">
        <f aca="false">IF(C696="","",IF(ISNUMBER(SEARCH("JPY",C696)),100,10000))</f>
        <v/>
      </c>
      <c r="Q696" s="14" t="str">
        <f aca="false">IF(OR(C696="",H696="",J696=""),"",ROUND((J696-H696)*P696*IF(D696="Short",-1,1),1))</f>
        <v/>
      </c>
      <c r="R696" s="14" t="str">
        <f aca="false">IF(OR(C696="",H696="",I696=""),"",ROUND(ABS(H696-I696)*P696,1))</f>
        <v/>
      </c>
      <c r="S696" s="15" t="str">
        <f aca="false">IF(OR(R696="",G696="",K696=""),"",R696*K696*G696)</f>
        <v/>
      </c>
      <c r="T696" s="15" t="str">
        <f aca="false">IF(OR(Q696="",G696="",K696=""),"",Q696*K696*G696)</f>
        <v/>
      </c>
      <c r="U696" s="15" t="str">
        <f aca="false">IF(T696="","",T696+N(L696)-N(M696))</f>
        <v/>
      </c>
      <c r="V696" s="16" t="str">
        <f aca="false">IF(OR(U696="",N(S696)=0),"",U696/S696)</f>
        <v/>
      </c>
      <c r="W696" s="13" t="str">
        <f aca="false">IF(U696="","",COUNT($U$7:U696))</f>
        <v/>
      </c>
      <c r="X696" s="17" t="str">
        <f aca="false">IF(U696="","",DATE(YEAR(IF(B696="",A696,B696)),MONTH(IF(B696="",A696,B696)),1))</f>
        <v/>
      </c>
      <c r="Y696" s="15" t="str">
        <f aca="false">IF(U696="","",N($C$3)+SUM($U$7:U696))</f>
        <v/>
      </c>
      <c r="Z696" s="15" t="str">
        <f aca="false">IF(Y696="","",Y696-MAX(N($C$3),MAX($Y$7:Y696)))</f>
        <v/>
      </c>
      <c r="AA696" s="13" t="str">
        <f aca="false">IF(U696="","",IF(U696&gt;0,"Win",IF(U696&lt;0,"Loss","Scratch")))</f>
        <v/>
      </c>
      <c r="AB696" s="18" t="e">
        <f aca="false">IF(W696="",NA(),W696)</f>
        <v>#N/A</v>
      </c>
      <c r="AC696" s="19" t="e">
        <f aca="false">IF(W696="",NA(),Y696)</f>
        <v>#N/A</v>
      </c>
    </row>
    <row r="697" customFormat="false" ht="15" hidden="false" customHeight="false" outlineLevel="0" collapsed="false">
      <c r="A697" s="10"/>
      <c r="B697" s="10"/>
      <c r="C697" s="24"/>
      <c r="D697" s="24"/>
      <c r="E697" s="24"/>
      <c r="F697" s="24"/>
      <c r="G697" s="11"/>
      <c r="H697" s="12"/>
      <c r="I697" s="12"/>
      <c r="J697" s="12"/>
      <c r="K697" s="5"/>
      <c r="L697" s="5"/>
      <c r="M697" s="5"/>
      <c r="N697" s="24"/>
      <c r="O697" s="7"/>
      <c r="P697" s="13" t="str">
        <f aca="false">IF(C697="","",IF(ISNUMBER(SEARCH("JPY",C697)),100,10000))</f>
        <v/>
      </c>
      <c r="Q697" s="14" t="str">
        <f aca="false">IF(OR(C697="",H697="",J697=""),"",ROUND((J697-H697)*P697*IF(D697="Short",-1,1),1))</f>
        <v/>
      </c>
      <c r="R697" s="14" t="str">
        <f aca="false">IF(OR(C697="",H697="",I697=""),"",ROUND(ABS(H697-I697)*P697,1))</f>
        <v/>
      </c>
      <c r="S697" s="15" t="str">
        <f aca="false">IF(OR(R697="",G697="",K697=""),"",R697*K697*G697)</f>
        <v/>
      </c>
      <c r="T697" s="15" t="str">
        <f aca="false">IF(OR(Q697="",G697="",K697=""),"",Q697*K697*G697)</f>
        <v/>
      </c>
      <c r="U697" s="15" t="str">
        <f aca="false">IF(T697="","",T697+N(L697)-N(M697))</f>
        <v/>
      </c>
      <c r="V697" s="16" t="str">
        <f aca="false">IF(OR(U697="",N(S697)=0),"",U697/S697)</f>
        <v/>
      </c>
      <c r="W697" s="13" t="str">
        <f aca="false">IF(U697="","",COUNT($U$7:U697))</f>
        <v/>
      </c>
      <c r="X697" s="17" t="str">
        <f aca="false">IF(U697="","",DATE(YEAR(IF(B697="",A697,B697)),MONTH(IF(B697="",A697,B697)),1))</f>
        <v/>
      </c>
      <c r="Y697" s="15" t="str">
        <f aca="false">IF(U697="","",N($C$3)+SUM($U$7:U697))</f>
        <v/>
      </c>
      <c r="Z697" s="15" t="str">
        <f aca="false">IF(Y697="","",Y697-MAX(N($C$3),MAX($Y$7:Y697)))</f>
        <v/>
      </c>
      <c r="AA697" s="13" t="str">
        <f aca="false">IF(U697="","",IF(U697&gt;0,"Win",IF(U697&lt;0,"Loss","Scratch")))</f>
        <v/>
      </c>
      <c r="AB697" s="18" t="e">
        <f aca="false">IF(W697="",NA(),W697)</f>
        <v>#N/A</v>
      </c>
      <c r="AC697" s="19" t="e">
        <f aca="false">IF(W697="",NA(),Y697)</f>
        <v>#N/A</v>
      </c>
    </row>
    <row r="698" customFormat="false" ht="15" hidden="false" customHeight="false" outlineLevel="0" collapsed="false">
      <c r="A698" s="10"/>
      <c r="B698" s="10"/>
      <c r="C698" s="24"/>
      <c r="D698" s="24"/>
      <c r="E698" s="24"/>
      <c r="F698" s="24"/>
      <c r="G698" s="11"/>
      <c r="H698" s="12"/>
      <c r="I698" s="12"/>
      <c r="J698" s="12"/>
      <c r="K698" s="5"/>
      <c r="L698" s="5"/>
      <c r="M698" s="5"/>
      <c r="N698" s="24"/>
      <c r="O698" s="7"/>
      <c r="P698" s="13" t="str">
        <f aca="false">IF(C698="","",IF(ISNUMBER(SEARCH("JPY",C698)),100,10000))</f>
        <v/>
      </c>
      <c r="Q698" s="14" t="str">
        <f aca="false">IF(OR(C698="",H698="",J698=""),"",ROUND((J698-H698)*P698*IF(D698="Short",-1,1),1))</f>
        <v/>
      </c>
      <c r="R698" s="14" t="str">
        <f aca="false">IF(OR(C698="",H698="",I698=""),"",ROUND(ABS(H698-I698)*P698,1))</f>
        <v/>
      </c>
      <c r="S698" s="15" t="str">
        <f aca="false">IF(OR(R698="",G698="",K698=""),"",R698*K698*G698)</f>
        <v/>
      </c>
      <c r="T698" s="15" t="str">
        <f aca="false">IF(OR(Q698="",G698="",K698=""),"",Q698*K698*G698)</f>
        <v/>
      </c>
      <c r="U698" s="15" t="str">
        <f aca="false">IF(T698="","",T698+N(L698)-N(M698))</f>
        <v/>
      </c>
      <c r="V698" s="16" t="str">
        <f aca="false">IF(OR(U698="",N(S698)=0),"",U698/S698)</f>
        <v/>
      </c>
      <c r="W698" s="13" t="str">
        <f aca="false">IF(U698="","",COUNT($U$7:U698))</f>
        <v/>
      </c>
      <c r="X698" s="17" t="str">
        <f aca="false">IF(U698="","",DATE(YEAR(IF(B698="",A698,B698)),MONTH(IF(B698="",A698,B698)),1))</f>
        <v/>
      </c>
      <c r="Y698" s="15" t="str">
        <f aca="false">IF(U698="","",N($C$3)+SUM($U$7:U698))</f>
        <v/>
      </c>
      <c r="Z698" s="15" t="str">
        <f aca="false">IF(Y698="","",Y698-MAX(N($C$3),MAX($Y$7:Y698)))</f>
        <v/>
      </c>
      <c r="AA698" s="13" t="str">
        <f aca="false">IF(U698="","",IF(U698&gt;0,"Win",IF(U698&lt;0,"Loss","Scratch")))</f>
        <v/>
      </c>
      <c r="AB698" s="18" t="e">
        <f aca="false">IF(W698="",NA(),W698)</f>
        <v>#N/A</v>
      </c>
      <c r="AC698" s="19" t="e">
        <f aca="false">IF(W698="",NA(),Y698)</f>
        <v>#N/A</v>
      </c>
    </row>
    <row r="699" customFormat="false" ht="15" hidden="false" customHeight="false" outlineLevel="0" collapsed="false">
      <c r="A699" s="10"/>
      <c r="B699" s="10"/>
      <c r="C699" s="24"/>
      <c r="D699" s="24"/>
      <c r="E699" s="24"/>
      <c r="F699" s="24"/>
      <c r="G699" s="11"/>
      <c r="H699" s="12"/>
      <c r="I699" s="12"/>
      <c r="J699" s="12"/>
      <c r="K699" s="5"/>
      <c r="L699" s="5"/>
      <c r="M699" s="5"/>
      <c r="N699" s="24"/>
      <c r="O699" s="7"/>
      <c r="P699" s="13" t="str">
        <f aca="false">IF(C699="","",IF(ISNUMBER(SEARCH("JPY",C699)),100,10000))</f>
        <v/>
      </c>
      <c r="Q699" s="14" t="str">
        <f aca="false">IF(OR(C699="",H699="",J699=""),"",ROUND((J699-H699)*P699*IF(D699="Short",-1,1),1))</f>
        <v/>
      </c>
      <c r="R699" s="14" t="str">
        <f aca="false">IF(OR(C699="",H699="",I699=""),"",ROUND(ABS(H699-I699)*P699,1))</f>
        <v/>
      </c>
      <c r="S699" s="15" t="str">
        <f aca="false">IF(OR(R699="",G699="",K699=""),"",R699*K699*G699)</f>
        <v/>
      </c>
      <c r="T699" s="15" t="str">
        <f aca="false">IF(OR(Q699="",G699="",K699=""),"",Q699*K699*G699)</f>
        <v/>
      </c>
      <c r="U699" s="15" t="str">
        <f aca="false">IF(T699="","",T699+N(L699)-N(M699))</f>
        <v/>
      </c>
      <c r="V699" s="16" t="str">
        <f aca="false">IF(OR(U699="",N(S699)=0),"",U699/S699)</f>
        <v/>
      </c>
      <c r="W699" s="13" t="str">
        <f aca="false">IF(U699="","",COUNT($U$7:U699))</f>
        <v/>
      </c>
      <c r="X699" s="17" t="str">
        <f aca="false">IF(U699="","",DATE(YEAR(IF(B699="",A699,B699)),MONTH(IF(B699="",A699,B699)),1))</f>
        <v/>
      </c>
      <c r="Y699" s="15" t="str">
        <f aca="false">IF(U699="","",N($C$3)+SUM($U$7:U699))</f>
        <v/>
      </c>
      <c r="Z699" s="15" t="str">
        <f aca="false">IF(Y699="","",Y699-MAX(N($C$3),MAX($Y$7:Y699)))</f>
        <v/>
      </c>
      <c r="AA699" s="13" t="str">
        <f aca="false">IF(U699="","",IF(U699&gt;0,"Win",IF(U699&lt;0,"Loss","Scratch")))</f>
        <v/>
      </c>
      <c r="AB699" s="18" t="e">
        <f aca="false">IF(W699="",NA(),W699)</f>
        <v>#N/A</v>
      </c>
      <c r="AC699" s="19" t="e">
        <f aca="false">IF(W699="",NA(),Y699)</f>
        <v>#N/A</v>
      </c>
    </row>
    <row r="700" customFormat="false" ht="15" hidden="false" customHeight="false" outlineLevel="0" collapsed="false">
      <c r="A700" s="10"/>
      <c r="B700" s="10"/>
      <c r="C700" s="24"/>
      <c r="D700" s="24"/>
      <c r="E700" s="24"/>
      <c r="F700" s="24"/>
      <c r="G700" s="11"/>
      <c r="H700" s="12"/>
      <c r="I700" s="12"/>
      <c r="J700" s="12"/>
      <c r="K700" s="5"/>
      <c r="L700" s="5"/>
      <c r="M700" s="5"/>
      <c r="N700" s="24"/>
      <c r="O700" s="7"/>
      <c r="P700" s="13" t="str">
        <f aca="false">IF(C700="","",IF(ISNUMBER(SEARCH("JPY",C700)),100,10000))</f>
        <v/>
      </c>
      <c r="Q700" s="14" t="str">
        <f aca="false">IF(OR(C700="",H700="",J700=""),"",ROUND((J700-H700)*P700*IF(D700="Short",-1,1),1))</f>
        <v/>
      </c>
      <c r="R700" s="14" t="str">
        <f aca="false">IF(OR(C700="",H700="",I700=""),"",ROUND(ABS(H700-I700)*P700,1))</f>
        <v/>
      </c>
      <c r="S700" s="15" t="str">
        <f aca="false">IF(OR(R700="",G700="",K700=""),"",R700*K700*G700)</f>
        <v/>
      </c>
      <c r="T700" s="15" t="str">
        <f aca="false">IF(OR(Q700="",G700="",K700=""),"",Q700*K700*G700)</f>
        <v/>
      </c>
      <c r="U700" s="15" t="str">
        <f aca="false">IF(T700="","",T700+N(L700)-N(M700))</f>
        <v/>
      </c>
      <c r="V700" s="16" t="str">
        <f aca="false">IF(OR(U700="",N(S700)=0),"",U700/S700)</f>
        <v/>
      </c>
      <c r="W700" s="13" t="str">
        <f aca="false">IF(U700="","",COUNT($U$7:U700))</f>
        <v/>
      </c>
      <c r="X700" s="17" t="str">
        <f aca="false">IF(U700="","",DATE(YEAR(IF(B700="",A700,B700)),MONTH(IF(B700="",A700,B700)),1))</f>
        <v/>
      </c>
      <c r="Y700" s="15" t="str">
        <f aca="false">IF(U700="","",N($C$3)+SUM($U$7:U700))</f>
        <v/>
      </c>
      <c r="Z700" s="15" t="str">
        <f aca="false">IF(Y700="","",Y700-MAX(N($C$3),MAX($Y$7:Y700)))</f>
        <v/>
      </c>
      <c r="AA700" s="13" t="str">
        <f aca="false">IF(U700="","",IF(U700&gt;0,"Win",IF(U700&lt;0,"Loss","Scratch")))</f>
        <v/>
      </c>
      <c r="AB700" s="18" t="e">
        <f aca="false">IF(W700="",NA(),W700)</f>
        <v>#N/A</v>
      </c>
      <c r="AC700" s="19" t="e">
        <f aca="false">IF(W700="",NA(),Y700)</f>
        <v>#N/A</v>
      </c>
    </row>
    <row r="701" customFormat="false" ht="15" hidden="false" customHeight="false" outlineLevel="0" collapsed="false">
      <c r="A701" s="10"/>
      <c r="B701" s="10"/>
      <c r="C701" s="24"/>
      <c r="D701" s="24"/>
      <c r="E701" s="24"/>
      <c r="F701" s="24"/>
      <c r="G701" s="11"/>
      <c r="H701" s="12"/>
      <c r="I701" s="12"/>
      <c r="J701" s="12"/>
      <c r="K701" s="5"/>
      <c r="L701" s="5"/>
      <c r="M701" s="5"/>
      <c r="N701" s="24"/>
      <c r="O701" s="7"/>
      <c r="P701" s="13" t="str">
        <f aca="false">IF(C701="","",IF(ISNUMBER(SEARCH("JPY",C701)),100,10000))</f>
        <v/>
      </c>
      <c r="Q701" s="14" t="str">
        <f aca="false">IF(OR(C701="",H701="",J701=""),"",ROUND((J701-H701)*P701*IF(D701="Short",-1,1),1))</f>
        <v/>
      </c>
      <c r="R701" s="14" t="str">
        <f aca="false">IF(OR(C701="",H701="",I701=""),"",ROUND(ABS(H701-I701)*P701,1))</f>
        <v/>
      </c>
      <c r="S701" s="15" t="str">
        <f aca="false">IF(OR(R701="",G701="",K701=""),"",R701*K701*G701)</f>
        <v/>
      </c>
      <c r="T701" s="15" t="str">
        <f aca="false">IF(OR(Q701="",G701="",K701=""),"",Q701*K701*G701)</f>
        <v/>
      </c>
      <c r="U701" s="15" t="str">
        <f aca="false">IF(T701="","",T701+N(L701)-N(M701))</f>
        <v/>
      </c>
      <c r="V701" s="16" t="str">
        <f aca="false">IF(OR(U701="",N(S701)=0),"",U701/S701)</f>
        <v/>
      </c>
      <c r="W701" s="13" t="str">
        <f aca="false">IF(U701="","",COUNT($U$7:U701))</f>
        <v/>
      </c>
      <c r="X701" s="17" t="str">
        <f aca="false">IF(U701="","",DATE(YEAR(IF(B701="",A701,B701)),MONTH(IF(B701="",A701,B701)),1))</f>
        <v/>
      </c>
      <c r="Y701" s="15" t="str">
        <f aca="false">IF(U701="","",N($C$3)+SUM($U$7:U701))</f>
        <v/>
      </c>
      <c r="Z701" s="15" t="str">
        <f aca="false">IF(Y701="","",Y701-MAX(N($C$3),MAX($Y$7:Y701)))</f>
        <v/>
      </c>
      <c r="AA701" s="13" t="str">
        <f aca="false">IF(U701="","",IF(U701&gt;0,"Win",IF(U701&lt;0,"Loss","Scratch")))</f>
        <v/>
      </c>
      <c r="AB701" s="18" t="e">
        <f aca="false">IF(W701="",NA(),W701)</f>
        <v>#N/A</v>
      </c>
      <c r="AC701" s="19" t="e">
        <f aca="false">IF(W701="",NA(),Y701)</f>
        <v>#N/A</v>
      </c>
    </row>
    <row r="702" customFormat="false" ht="15" hidden="false" customHeight="false" outlineLevel="0" collapsed="false">
      <c r="A702" s="10"/>
      <c r="B702" s="10"/>
      <c r="C702" s="24"/>
      <c r="D702" s="24"/>
      <c r="E702" s="24"/>
      <c r="F702" s="24"/>
      <c r="G702" s="11"/>
      <c r="H702" s="12"/>
      <c r="I702" s="12"/>
      <c r="J702" s="12"/>
      <c r="K702" s="5"/>
      <c r="L702" s="5"/>
      <c r="M702" s="5"/>
      <c r="N702" s="24"/>
      <c r="O702" s="7"/>
      <c r="P702" s="13" t="str">
        <f aca="false">IF(C702="","",IF(ISNUMBER(SEARCH("JPY",C702)),100,10000))</f>
        <v/>
      </c>
      <c r="Q702" s="14" t="str">
        <f aca="false">IF(OR(C702="",H702="",J702=""),"",ROUND((J702-H702)*P702*IF(D702="Short",-1,1),1))</f>
        <v/>
      </c>
      <c r="R702" s="14" t="str">
        <f aca="false">IF(OR(C702="",H702="",I702=""),"",ROUND(ABS(H702-I702)*P702,1))</f>
        <v/>
      </c>
      <c r="S702" s="15" t="str">
        <f aca="false">IF(OR(R702="",G702="",K702=""),"",R702*K702*G702)</f>
        <v/>
      </c>
      <c r="T702" s="15" t="str">
        <f aca="false">IF(OR(Q702="",G702="",K702=""),"",Q702*K702*G702)</f>
        <v/>
      </c>
      <c r="U702" s="15" t="str">
        <f aca="false">IF(T702="","",T702+N(L702)-N(M702))</f>
        <v/>
      </c>
      <c r="V702" s="16" t="str">
        <f aca="false">IF(OR(U702="",N(S702)=0),"",U702/S702)</f>
        <v/>
      </c>
      <c r="W702" s="13" t="str">
        <f aca="false">IF(U702="","",COUNT($U$7:U702))</f>
        <v/>
      </c>
      <c r="X702" s="17" t="str">
        <f aca="false">IF(U702="","",DATE(YEAR(IF(B702="",A702,B702)),MONTH(IF(B702="",A702,B702)),1))</f>
        <v/>
      </c>
      <c r="Y702" s="15" t="str">
        <f aca="false">IF(U702="","",N($C$3)+SUM($U$7:U702))</f>
        <v/>
      </c>
      <c r="Z702" s="15" t="str">
        <f aca="false">IF(Y702="","",Y702-MAX(N($C$3),MAX($Y$7:Y702)))</f>
        <v/>
      </c>
      <c r="AA702" s="13" t="str">
        <f aca="false">IF(U702="","",IF(U702&gt;0,"Win",IF(U702&lt;0,"Loss","Scratch")))</f>
        <v/>
      </c>
      <c r="AB702" s="18" t="e">
        <f aca="false">IF(W702="",NA(),W702)</f>
        <v>#N/A</v>
      </c>
      <c r="AC702" s="19" t="e">
        <f aca="false">IF(W702="",NA(),Y702)</f>
        <v>#N/A</v>
      </c>
    </row>
    <row r="703" customFormat="false" ht="15" hidden="false" customHeight="false" outlineLevel="0" collapsed="false">
      <c r="A703" s="10"/>
      <c r="B703" s="10"/>
      <c r="C703" s="24"/>
      <c r="D703" s="24"/>
      <c r="E703" s="24"/>
      <c r="F703" s="24"/>
      <c r="G703" s="11"/>
      <c r="H703" s="12"/>
      <c r="I703" s="12"/>
      <c r="J703" s="12"/>
      <c r="K703" s="5"/>
      <c r="L703" s="5"/>
      <c r="M703" s="5"/>
      <c r="N703" s="24"/>
      <c r="O703" s="7"/>
      <c r="P703" s="13" t="str">
        <f aca="false">IF(C703="","",IF(ISNUMBER(SEARCH("JPY",C703)),100,10000))</f>
        <v/>
      </c>
      <c r="Q703" s="14" t="str">
        <f aca="false">IF(OR(C703="",H703="",J703=""),"",ROUND((J703-H703)*P703*IF(D703="Short",-1,1),1))</f>
        <v/>
      </c>
      <c r="R703" s="14" t="str">
        <f aca="false">IF(OR(C703="",H703="",I703=""),"",ROUND(ABS(H703-I703)*P703,1))</f>
        <v/>
      </c>
      <c r="S703" s="15" t="str">
        <f aca="false">IF(OR(R703="",G703="",K703=""),"",R703*K703*G703)</f>
        <v/>
      </c>
      <c r="T703" s="15" t="str">
        <f aca="false">IF(OR(Q703="",G703="",K703=""),"",Q703*K703*G703)</f>
        <v/>
      </c>
      <c r="U703" s="15" t="str">
        <f aca="false">IF(T703="","",T703+N(L703)-N(M703))</f>
        <v/>
      </c>
      <c r="V703" s="16" t="str">
        <f aca="false">IF(OR(U703="",N(S703)=0),"",U703/S703)</f>
        <v/>
      </c>
      <c r="W703" s="13" t="str">
        <f aca="false">IF(U703="","",COUNT($U$7:U703))</f>
        <v/>
      </c>
      <c r="X703" s="17" t="str">
        <f aca="false">IF(U703="","",DATE(YEAR(IF(B703="",A703,B703)),MONTH(IF(B703="",A703,B703)),1))</f>
        <v/>
      </c>
      <c r="Y703" s="15" t="str">
        <f aca="false">IF(U703="","",N($C$3)+SUM($U$7:U703))</f>
        <v/>
      </c>
      <c r="Z703" s="15" t="str">
        <f aca="false">IF(Y703="","",Y703-MAX(N($C$3),MAX($Y$7:Y703)))</f>
        <v/>
      </c>
      <c r="AA703" s="13" t="str">
        <f aca="false">IF(U703="","",IF(U703&gt;0,"Win",IF(U703&lt;0,"Loss","Scratch")))</f>
        <v/>
      </c>
      <c r="AB703" s="18" t="e">
        <f aca="false">IF(W703="",NA(),W703)</f>
        <v>#N/A</v>
      </c>
      <c r="AC703" s="19" t="e">
        <f aca="false">IF(W703="",NA(),Y703)</f>
        <v>#N/A</v>
      </c>
    </row>
    <row r="704" customFormat="false" ht="15" hidden="false" customHeight="false" outlineLevel="0" collapsed="false">
      <c r="A704" s="10"/>
      <c r="B704" s="10"/>
      <c r="C704" s="24"/>
      <c r="D704" s="24"/>
      <c r="E704" s="24"/>
      <c r="F704" s="24"/>
      <c r="G704" s="11"/>
      <c r="H704" s="12"/>
      <c r="I704" s="12"/>
      <c r="J704" s="12"/>
      <c r="K704" s="5"/>
      <c r="L704" s="5"/>
      <c r="M704" s="5"/>
      <c r="N704" s="24"/>
      <c r="O704" s="7"/>
      <c r="P704" s="13" t="str">
        <f aca="false">IF(C704="","",IF(ISNUMBER(SEARCH("JPY",C704)),100,10000))</f>
        <v/>
      </c>
      <c r="Q704" s="14" t="str">
        <f aca="false">IF(OR(C704="",H704="",J704=""),"",ROUND((J704-H704)*P704*IF(D704="Short",-1,1),1))</f>
        <v/>
      </c>
      <c r="R704" s="14" t="str">
        <f aca="false">IF(OR(C704="",H704="",I704=""),"",ROUND(ABS(H704-I704)*P704,1))</f>
        <v/>
      </c>
      <c r="S704" s="15" t="str">
        <f aca="false">IF(OR(R704="",G704="",K704=""),"",R704*K704*G704)</f>
        <v/>
      </c>
      <c r="T704" s="15" t="str">
        <f aca="false">IF(OR(Q704="",G704="",K704=""),"",Q704*K704*G704)</f>
        <v/>
      </c>
      <c r="U704" s="15" t="str">
        <f aca="false">IF(T704="","",T704+N(L704)-N(M704))</f>
        <v/>
      </c>
      <c r="V704" s="16" t="str">
        <f aca="false">IF(OR(U704="",N(S704)=0),"",U704/S704)</f>
        <v/>
      </c>
      <c r="W704" s="13" t="str">
        <f aca="false">IF(U704="","",COUNT($U$7:U704))</f>
        <v/>
      </c>
      <c r="X704" s="17" t="str">
        <f aca="false">IF(U704="","",DATE(YEAR(IF(B704="",A704,B704)),MONTH(IF(B704="",A704,B704)),1))</f>
        <v/>
      </c>
      <c r="Y704" s="15" t="str">
        <f aca="false">IF(U704="","",N($C$3)+SUM($U$7:U704))</f>
        <v/>
      </c>
      <c r="Z704" s="15" t="str">
        <f aca="false">IF(Y704="","",Y704-MAX(N($C$3),MAX($Y$7:Y704)))</f>
        <v/>
      </c>
      <c r="AA704" s="13" t="str">
        <f aca="false">IF(U704="","",IF(U704&gt;0,"Win",IF(U704&lt;0,"Loss","Scratch")))</f>
        <v/>
      </c>
      <c r="AB704" s="18" t="e">
        <f aca="false">IF(W704="",NA(),W704)</f>
        <v>#N/A</v>
      </c>
      <c r="AC704" s="19" t="e">
        <f aca="false">IF(W704="",NA(),Y704)</f>
        <v>#N/A</v>
      </c>
    </row>
    <row r="705" customFormat="false" ht="15" hidden="false" customHeight="false" outlineLevel="0" collapsed="false">
      <c r="A705" s="10"/>
      <c r="B705" s="10"/>
      <c r="C705" s="24"/>
      <c r="D705" s="24"/>
      <c r="E705" s="24"/>
      <c r="F705" s="24"/>
      <c r="G705" s="11"/>
      <c r="H705" s="12"/>
      <c r="I705" s="12"/>
      <c r="J705" s="12"/>
      <c r="K705" s="5"/>
      <c r="L705" s="5"/>
      <c r="M705" s="5"/>
      <c r="N705" s="24"/>
      <c r="O705" s="7"/>
      <c r="P705" s="13" t="str">
        <f aca="false">IF(C705="","",IF(ISNUMBER(SEARCH("JPY",C705)),100,10000))</f>
        <v/>
      </c>
      <c r="Q705" s="14" t="str">
        <f aca="false">IF(OR(C705="",H705="",J705=""),"",ROUND((J705-H705)*P705*IF(D705="Short",-1,1),1))</f>
        <v/>
      </c>
      <c r="R705" s="14" t="str">
        <f aca="false">IF(OR(C705="",H705="",I705=""),"",ROUND(ABS(H705-I705)*P705,1))</f>
        <v/>
      </c>
      <c r="S705" s="15" t="str">
        <f aca="false">IF(OR(R705="",G705="",K705=""),"",R705*K705*G705)</f>
        <v/>
      </c>
      <c r="T705" s="15" t="str">
        <f aca="false">IF(OR(Q705="",G705="",K705=""),"",Q705*K705*G705)</f>
        <v/>
      </c>
      <c r="U705" s="15" t="str">
        <f aca="false">IF(T705="","",T705+N(L705)-N(M705))</f>
        <v/>
      </c>
      <c r="V705" s="16" t="str">
        <f aca="false">IF(OR(U705="",N(S705)=0),"",U705/S705)</f>
        <v/>
      </c>
      <c r="W705" s="13" t="str">
        <f aca="false">IF(U705="","",COUNT($U$7:U705))</f>
        <v/>
      </c>
      <c r="X705" s="17" t="str">
        <f aca="false">IF(U705="","",DATE(YEAR(IF(B705="",A705,B705)),MONTH(IF(B705="",A705,B705)),1))</f>
        <v/>
      </c>
      <c r="Y705" s="15" t="str">
        <f aca="false">IF(U705="","",N($C$3)+SUM($U$7:U705))</f>
        <v/>
      </c>
      <c r="Z705" s="15" t="str">
        <f aca="false">IF(Y705="","",Y705-MAX(N($C$3),MAX($Y$7:Y705)))</f>
        <v/>
      </c>
      <c r="AA705" s="13" t="str">
        <f aca="false">IF(U705="","",IF(U705&gt;0,"Win",IF(U705&lt;0,"Loss","Scratch")))</f>
        <v/>
      </c>
      <c r="AB705" s="18" t="e">
        <f aca="false">IF(W705="",NA(),W705)</f>
        <v>#N/A</v>
      </c>
      <c r="AC705" s="19" t="e">
        <f aca="false">IF(W705="",NA(),Y705)</f>
        <v>#N/A</v>
      </c>
    </row>
    <row r="706" customFormat="false" ht="15" hidden="false" customHeight="false" outlineLevel="0" collapsed="false">
      <c r="A706" s="10"/>
      <c r="B706" s="10"/>
      <c r="C706" s="24"/>
      <c r="D706" s="24"/>
      <c r="E706" s="24"/>
      <c r="F706" s="24"/>
      <c r="G706" s="11"/>
      <c r="H706" s="12"/>
      <c r="I706" s="12"/>
      <c r="J706" s="12"/>
      <c r="K706" s="5"/>
      <c r="L706" s="5"/>
      <c r="M706" s="5"/>
      <c r="N706" s="24"/>
      <c r="O706" s="7"/>
      <c r="P706" s="13" t="str">
        <f aca="false">IF(C706="","",IF(ISNUMBER(SEARCH("JPY",C706)),100,10000))</f>
        <v/>
      </c>
      <c r="Q706" s="14" t="str">
        <f aca="false">IF(OR(C706="",H706="",J706=""),"",ROUND((J706-H706)*P706*IF(D706="Short",-1,1),1))</f>
        <v/>
      </c>
      <c r="R706" s="14" t="str">
        <f aca="false">IF(OR(C706="",H706="",I706=""),"",ROUND(ABS(H706-I706)*P706,1))</f>
        <v/>
      </c>
      <c r="S706" s="15" t="str">
        <f aca="false">IF(OR(R706="",G706="",K706=""),"",R706*K706*G706)</f>
        <v/>
      </c>
      <c r="T706" s="15" t="str">
        <f aca="false">IF(OR(Q706="",G706="",K706=""),"",Q706*K706*G706)</f>
        <v/>
      </c>
      <c r="U706" s="15" t="str">
        <f aca="false">IF(T706="","",T706+N(L706)-N(M706))</f>
        <v/>
      </c>
      <c r="V706" s="16" t="str">
        <f aca="false">IF(OR(U706="",N(S706)=0),"",U706/S706)</f>
        <v/>
      </c>
      <c r="W706" s="13" t="str">
        <f aca="false">IF(U706="","",COUNT($U$7:U706))</f>
        <v/>
      </c>
      <c r="X706" s="17" t="str">
        <f aca="false">IF(U706="","",DATE(YEAR(IF(B706="",A706,B706)),MONTH(IF(B706="",A706,B706)),1))</f>
        <v/>
      </c>
      <c r="Y706" s="15" t="str">
        <f aca="false">IF(U706="","",N($C$3)+SUM($U$7:U706))</f>
        <v/>
      </c>
      <c r="Z706" s="15" t="str">
        <f aca="false">IF(Y706="","",Y706-MAX(N($C$3),MAX($Y$7:Y706)))</f>
        <v/>
      </c>
      <c r="AA706" s="13" t="str">
        <f aca="false">IF(U706="","",IF(U706&gt;0,"Win",IF(U706&lt;0,"Loss","Scratch")))</f>
        <v/>
      </c>
      <c r="AB706" s="18" t="e">
        <f aca="false">IF(W706="",NA(),W706)</f>
        <v>#N/A</v>
      </c>
      <c r="AC706" s="19" t="e">
        <f aca="false">IF(W706="",NA(),Y706)</f>
        <v>#N/A</v>
      </c>
    </row>
    <row r="707" customFormat="false" ht="15" hidden="false" customHeight="false" outlineLevel="0" collapsed="false">
      <c r="A707" s="10"/>
      <c r="B707" s="10"/>
      <c r="C707" s="24"/>
      <c r="D707" s="24"/>
      <c r="E707" s="24"/>
      <c r="F707" s="24"/>
      <c r="G707" s="11"/>
      <c r="H707" s="12"/>
      <c r="I707" s="12"/>
      <c r="J707" s="12"/>
      <c r="K707" s="5"/>
      <c r="L707" s="5"/>
      <c r="M707" s="5"/>
      <c r="N707" s="24"/>
      <c r="O707" s="7"/>
      <c r="P707" s="13" t="str">
        <f aca="false">IF(C707="","",IF(ISNUMBER(SEARCH("JPY",C707)),100,10000))</f>
        <v/>
      </c>
      <c r="Q707" s="14" t="str">
        <f aca="false">IF(OR(C707="",H707="",J707=""),"",ROUND((J707-H707)*P707*IF(D707="Short",-1,1),1))</f>
        <v/>
      </c>
      <c r="R707" s="14" t="str">
        <f aca="false">IF(OR(C707="",H707="",I707=""),"",ROUND(ABS(H707-I707)*P707,1))</f>
        <v/>
      </c>
      <c r="S707" s="15" t="str">
        <f aca="false">IF(OR(R707="",G707="",K707=""),"",R707*K707*G707)</f>
        <v/>
      </c>
      <c r="T707" s="15" t="str">
        <f aca="false">IF(OR(Q707="",G707="",K707=""),"",Q707*K707*G707)</f>
        <v/>
      </c>
      <c r="U707" s="15" t="str">
        <f aca="false">IF(T707="","",T707+N(L707)-N(M707))</f>
        <v/>
      </c>
      <c r="V707" s="16" t="str">
        <f aca="false">IF(OR(U707="",N(S707)=0),"",U707/S707)</f>
        <v/>
      </c>
      <c r="W707" s="13" t="str">
        <f aca="false">IF(U707="","",COUNT($U$7:U707))</f>
        <v/>
      </c>
      <c r="X707" s="17" t="str">
        <f aca="false">IF(U707="","",DATE(YEAR(IF(B707="",A707,B707)),MONTH(IF(B707="",A707,B707)),1))</f>
        <v/>
      </c>
      <c r="Y707" s="15" t="str">
        <f aca="false">IF(U707="","",N($C$3)+SUM($U$7:U707))</f>
        <v/>
      </c>
      <c r="Z707" s="15" t="str">
        <f aca="false">IF(Y707="","",Y707-MAX(N($C$3),MAX($Y$7:Y707)))</f>
        <v/>
      </c>
      <c r="AA707" s="13" t="str">
        <f aca="false">IF(U707="","",IF(U707&gt;0,"Win",IF(U707&lt;0,"Loss","Scratch")))</f>
        <v/>
      </c>
      <c r="AB707" s="18" t="e">
        <f aca="false">IF(W707="",NA(),W707)</f>
        <v>#N/A</v>
      </c>
      <c r="AC707" s="19" t="e">
        <f aca="false">IF(W707="",NA(),Y707)</f>
        <v>#N/A</v>
      </c>
    </row>
    <row r="708" customFormat="false" ht="15" hidden="false" customHeight="false" outlineLevel="0" collapsed="false">
      <c r="A708" s="10"/>
      <c r="B708" s="10"/>
      <c r="C708" s="24"/>
      <c r="D708" s="24"/>
      <c r="E708" s="24"/>
      <c r="F708" s="24"/>
      <c r="G708" s="11"/>
      <c r="H708" s="12"/>
      <c r="I708" s="12"/>
      <c r="J708" s="12"/>
      <c r="K708" s="5"/>
      <c r="L708" s="5"/>
      <c r="M708" s="5"/>
      <c r="N708" s="24"/>
      <c r="O708" s="7"/>
      <c r="P708" s="13" t="str">
        <f aca="false">IF(C708="","",IF(ISNUMBER(SEARCH("JPY",C708)),100,10000))</f>
        <v/>
      </c>
      <c r="Q708" s="14" t="str">
        <f aca="false">IF(OR(C708="",H708="",J708=""),"",ROUND((J708-H708)*P708*IF(D708="Short",-1,1),1))</f>
        <v/>
      </c>
      <c r="R708" s="14" t="str">
        <f aca="false">IF(OR(C708="",H708="",I708=""),"",ROUND(ABS(H708-I708)*P708,1))</f>
        <v/>
      </c>
      <c r="S708" s="15" t="str">
        <f aca="false">IF(OR(R708="",G708="",K708=""),"",R708*K708*G708)</f>
        <v/>
      </c>
      <c r="T708" s="15" t="str">
        <f aca="false">IF(OR(Q708="",G708="",K708=""),"",Q708*K708*G708)</f>
        <v/>
      </c>
      <c r="U708" s="15" t="str">
        <f aca="false">IF(T708="","",T708+N(L708)-N(M708))</f>
        <v/>
      </c>
      <c r="V708" s="16" t="str">
        <f aca="false">IF(OR(U708="",N(S708)=0),"",U708/S708)</f>
        <v/>
      </c>
      <c r="W708" s="13" t="str">
        <f aca="false">IF(U708="","",COUNT($U$7:U708))</f>
        <v/>
      </c>
      <c r="X708" s="17" t="str">
        <f aca="false">IF(U708="","",DATE(YEAR(IF(B708="",A708,B708)),MONTH(IF(B708="",A708,B708)),1))</f>
        <v/>
      </c>
      <c r="Y708" s="15" t="str">
        <f aca="false">IF(U708="","",N($C$3)+SUM($U$7:U708))</f>
        <v/>
      </c>
      <c r="Z708" s="15" t="str">
        <f aca="false">IF(Y708="","",Y708-MAX(N($C$3),MAX($Y$7:Y708)))</f>
        <v/>
      </c>
      <c r="AA708" s="13" t="str">
        <f aca="false">IF(U708="","",IF(U708&gt;0,"Win",IF(U708&lt;0,"Loss","Scratch")))</f>
        <v/>
      </c>
      <c r="AB708" s="18" t="e">
        <f aca="false">IF(W708="",NA(),W708)</f>
        <v>#N/A</v>
      </c>
      <c r="AC708" s="19" t="e">
        <f aca="false">IF(W708="",NA(),Y708)</f>
        <v>#N/A</v>
      </c>
    </row>
    <row r="709" customFormat="false" ht="15" hidden="false" customHeight="false" outlineLevel="0" collapsed="false">
      <c r="A709" s="10"/>
      <c r="B709" s="10"/>
      <c r="C709" s="24"/>
      <c r="D709" s="24"/>
      <c r="E709" s="24"/>
      <c r="F709" s="24"/>
      <c r="G709" s="11"/>
      <c r="H709" s="12"/>
      <c r="I709" s="12"/>
      <c r="J709" s="12"/>
      <c r="K709" s="5"/>
      <c r="L709" s="5"/>
      <c r="M709" s="5"/>
      <c r="N709" s="24"/>
      <c r="O709" s="7"/>
      <c r="P709" s="13" t="str">
        <f aca="false">IF(C709="","",IF(ISNUMBER(SEARCH("JPY",C709)),100,10000))</f>
        <v/>
      </c>
      <c r="Q709" s="14" t="str">
        <f aca="false">IF(OR(C709="",H709="",J709=""),"",ROUND((J709-H709)*P709*IF(D709="Short",-1,1),1))</f>
        <v/>
      </c>
      <c r="R709" s="14" t="str">
        <f aca="false">IF(OR(C709="",H709="",I709=""),"",ROUND(ABS(H709-I709)*P709,1))</f>
        <v/>
      </c>
      <c r="S709" s="15" t="str">
        <f aca="false">IF(OR(R709="",G709="",K709=""),"",R709*K709*G709)</f>
        <v/>
      </c>
      <c r="T709" s="15" t="str">
        <f aca="false">IF(OR(Q709="",G709="",K709=""),"",Q709*K709*G709)</f>
        <v/>
      </c>
      <c r="U709" s="15" t="str">
        <f aca="false">IF(T709="","",T709+N(L709)-N(M709))</f>
        <v/>
      </c>
      <c r="V709" s="16" t="str">
        <f aca="false">IF(OR(U709="",N(S709)=0),"",U709/S709)</f>
        <v/>
      </c>
      <c r="W709" s="13" t="str">
        <f aca="false">IF(U709="","",COUNT($U$7:U709))</f>
        <v/>
      </c>
      <c r="X709" s="17" t="str">
        <f aca="false">IF(U709="","",DATE(YEAR(IF(B709="",A709,B709)),MONTH(IF(B709="",A709,B709)),1))</f>
        <v/>
      </c>
      <c r="Y709" s="15" t="str">
        <f aca="false">IF(U709="","",N($C$3)+SUM($U$7:U709))</f>
        <v/>
      </c>
      <c r="Z709" s="15" t="str">
        <f aca="false">IF(Y709="","",Y709-MAX(N($C$3),MAX($Y$7:Y709)))</f>
        <v/>
      </c>
      <c r="AA709" s="13" t="str">
        <f aca="false">IF(U709="","",IF(U709&gt;0,"Win",IF(U709&lt;0,"Loss","Scratch")))</f>
        <v/>
      </c>
      <c r="AB709" s="18" t="e">
        <f aca="false">IF(W709="",NA(),W709)</f>
        <v>#N/A</v>
      </c>
      <c r="AC709" s="19" t="e">
        <f aca="false">IF(W709="",NA(),Y709)</f>
        <v>#N/A</v>
      </c>
    </row>
    <row r="710" customFormat="false" ht="15" hidden="false" customHeight="false" outlineLevel="0" collapsed="false">
      <c r="A710" s="10"/>
      <c r="B710" s="10"/>
      <c r="C710" s="24"/>
      <c r="D710" s="24"/>
      <c r="E710" s="24"/>
      <c r="F710" s="24"/>
      <c r="G710" s="11"/>
      <c r="H710" s="12"/>
      <c r="I710" s="12"/>
      <c r="J710" s="12"/>
      <c r="K710" s="5"/>
      <c r="L710" s="5"/>
      <c r="M710" s="5"/>
      <c r="N710" s="24"/>
      <c r="O710" s="7"/>
      <c r="P710" s="13" t="str">
        <f aca="false">IF(C710="","",IF(ISNUMBER(SEARCH("JPY",C710)),100,10000))</f>
        <v/>
      </c>
      <c r="Q710" s="14" t="str">
        <f aca="false">IF(OR(C710="",H710="",J710=""),"",ROUND((J710-H710)*P710*IF(D710="Short",-1,1),1))</f>
        <v/>
      </c>
      <c r="R710" s="14" t="str">
        <f aca="false">IF(OR(C710="",H710="",I710=""),"",ROUND(ABS(H710-I710)*P710,1))</f>
        <v/>
      </c>
      <c r="S710" s="15" t="str">
        <f aca="false">IF(OR(R710="",G710="",K710=""),"",R710*K710*G710)</f>
        <v/>
      </c>
      <c r="T710" s="15" t="str">
        <f aca="false">IF(OR(Q710="",G710="",K710=""),"",Q710*K710*G710)</f>
        <v/>
      </c>
      <c r="U710" s="15" t="str">
        <f aca="false">IF(T710="","",T710+N(L710)-N(M710))</f>
        <v/>
      </c>
      <c r="V710" s="16" t="str">
        <f aca="false">IF(OR(U710="",N(S710)=0),"",U710/S710)</f>
        <v/>
      </c>
      <c r="W710" s="13" t="str">
        <f aca="false">IF(U710="","",COUNT($U$7:U710))</f>
        <v/>
      </c>
      <c r="X710" s="17" t="str">
        <f aca="false">IF(U710="","",DATE(YEAR(IF(B710="",A710,B710)),MONTH(IF(B710="",A710,B710)),1))</f>
        <v/>
      </c>
      <c r="Y710" s="15" t="str">
        <f aca="false">IF(U710="","",N($C$3)+SUM($U$7:U710))</f>
        <v/>
      </c>
      <c r="Z710" s="15" t="str">
        <f aca="false">IF(Y710="","",Y710-MAX(N($C$3),MAX($Y$7:Y710)))</f>
        <v/>
      </c>
      <c r="AA710" s="13" t="str">
        <f aca="false">IF(U710="","",IF(U710&gt;0,"Win",IF(U710&lt;0,"Loss","Scratch")))</f>
        <v/>
      </c>
      <c r="AB710" s="18" t="e">
        <f aca="false">IF(W710="",NA(),W710)</f>
        <v>#N/A</v>
      </c>
      <c r="AC710" s="19" t="e">
        <f aca="false">IF(W710="",NA(),Y710)</f>
        <v>#N/A</v>
      </c>
    </row>
    <row r="711" customFormat="false" ht="15" hidden="false" customHeight="false" outlineLevel="0" collapsed="false">
      <c r="A711" s="10"/>
      <c r="B711" s="10"/>
      <c r="C711" s="24"/>
      <c r="D711" s="24"/>
      <c r="E711" s="24"/>
      <c r="F711" s="24"/>
      <c r="G711" s="11"/>
      <c r="H711" s="12"/>
      <c r="I711" s="12"/>
      <c r="J711" s="12"/>
      <c r="K711" s="5"/>
      <c r="L711" s="5"/>
      <c r="M711" s="5"/>
      <c r="N711" s="24"/>
      <c r="O711" s="7"/>
      <c r="P711" s="13" t="str">
        <f aca="false">IF(C711="","",IF(ISNUMBER(SEARCH("JPY",C711)),100,10000))</f>
        <v/>
      </c>
      <c r="Q711" s="14" t="str">
        <f aca="false">IF(OR(C711="",H711="",J711=""),"",ROUND((J711-H711)*P711*IF(D711="Short",-1,1),1))</f>
        <v/>
      </c>
      <c r="R711" s="14" t="str">
        <f aca="false">IF(OR(C711="",H711="",I711=""),"",ROUND(ABS(H711-I711)*P711,1))</f>
        <v/>
      </c>
      <c r="S711" s="15" t="str">
        <f aca="false">IF(OR(R711="",G711="",K711=""),"",R711*K711*G711)</f>
        <v/>
      </c>
      <c r="T711" s="15" t="str">
        <f aca="false">IF(OR(Q711="",G711="",K711=""),"",Q711*K711*G711)</f>
        <v/>
      </c>
      <c r="U711" s="15" t="str">
        <f aca="false">IF(T711="","",T711+N(L711)-N(M711))</f>
        <v/>
      </c>
      <c r="V711" s="16" t="str">
        <f aca="false">IF(OR(U711="",N(S711)=0),"",U711/S711)</f>
        <v/>
      </c>
      <c r="W711" s="13" t="str">
        <f aca="false">IF(U711="","",COUNT($U$7:U711))</f>
        <v/>
      </c>
      <c r="X711" s="17" t="str">
        <f aca="false">IF(U711="","",DATE(YEAR(IF(B711="",A711,B711)),MONTH(IF(B711="",A711,B711)),1))</f>
        <v/>
      </c>
      <c r="Y711" s="15" t="str">
        <f aca="false">IF(U711="","",N($C$3)+SUM($U$7:U711))</f>
        <v/>
      </c>
      <c r="Z711" s="15" t="str">
        <f aca="false">IF(Y711="","",Y711-MAX(N($C$3),MAX($Y$7:Y711)))</f>
        <v/>
      </c>
      <c r="AA711" s="13" t="str">
        <f aca="false">IF(U711="","",IF(U711&gt;0,"Win",IF(U711&lt;0,"Loss","Scratch")))</f>
        <v/>
      </c>
      <c r="AB711" s="18" t="e">
        <f aca="false">IF(W711="",NA(),W711)</f>
        <v>#N/A</v>
      </c>
      <c r="AC711" s="19" t="e">
        <f aca="false">IF(W711="",NA(),Y711)</f>
        <v>#N/A</v>
      </c>
    </row>
    <row r="712" customFormat="false" ht="15" hidden="false" customHeight="false" outlineLevel="0" collapsed="false">
      <c r="A712" s="10"/>
      <c r="B712" s="10"/>
      <c r="C712" s="24"/>
      <c r="D712" s="24"/>
      <c r="E712" s="24"/>
      <c r="F712" s="24"/>
      <c r="G712" s="11"/>
      <c r="H712" s="12"/>
      <c r="I712" s="12"/>
      <c r="J712" s="12"/>
      <c r="K712" s="5"/>
      <c r="L712" s="5"/>
      <c r="M712" s="5"/>
      <c r="N712" s="24"/>
      <c r="O712" s="7"/>
      <c r="P712" s="13" t="str">
        <f aca="false">IF(C712="","",IF(ISNUMBER(SEARCH("JPY",C712)),100,10000))</f>
        <v/>
      </c>
      <c r="Q712" s="14" t="str">
        <f aca="false">IF(OR(C712="",H712="",J712=""),"",ROUND((J712-H712)*P712*IF(D712="Short",-1,1),1))</f>
        <v/>
      </c>
      <c r="R712" s="14" t="str">
        <f aca="false">IF(OR(C712="",H712="",I712=""),"",ROUND(ABS(H712-I712)*P712,1))</f>
        <v/>
      </c>
      <c r="S712" s="15" t="str">
        <f aca="false">IF(OR(R712="",G712="",K712=""),"",R712*K712*G712)</f>
        <v/>
      </c>
      <c r="T712" s="15" t="str">
        <f aca="false">IF(OR(Q712="",G712="",K712=""),"",Q712*K712*G712)</f>
        <v/>
      </c>
      <c r="U712" s="15" t="str">
        <f aca="false">IF(T712="","",T712+N(L712)-N(M712))</f>
        <v/>
      </c>
      <c r="V712" s="16" t="str">
        <f aca="false">IF(OR(U712="",N(S712)=0),"",U712/S712)</f>
        <v/>
      </c>
      <c r="W712" s="13" t="str">
        <f aca="false">IF(U712="","",COUNT($U$7:U712))</f>
        <v/>
      </c>
      <c r="X712" s="17" t="str">
        <f aca="false">IF(U712="","",DATE(YEAR(IF(B712="",A712,B712)),MONTH(IF(B712="",A712,B712)),1))</f>
        <v/>
      </c>
      <c r="Y712" s="15" t="str">
        <f aca="false">IF(U712="","",N($C$3)+SUM($U$7:U712))</f>
        <v/>
      </c>
      <c r="Z712" s="15" t="str">
        <f aca="false">IF(Y712="","",Y712-MAX(N($C$3),MAX($Y$7:Y712)))</f>
        <v/>
      </c>
      <c r="AA712" s="13" t="str">
        <f aca="false">IF(U712="","",IF(U712&gt;0,"Win",IF(U712&lt;0,"Loss","Scratch")))</f>
        <v/>
      </c>
      <c r="AB712" s="18" t="e">
        <f aca="false">IF(W712="",NA(),W712)</f>
        <v>#N/A</v>
      </c>
      <c r="AC712" s="19" t="e">
        <f aca="false">IF(W712="",NA(),Y712)</f>
        <v>#N/A</v>
      </c>
    </row>
    <row r="713" customFormat="false" ht="15" hidden="false" customHeight="false" outlineLevel="0" collapsed="false">
      <c r="A713" s="10"/>
      <c r="B713" s="10"/>
      <c r="C713" s="24"/>
      <c r="D713" s="24"/>
      <c r="E713" s="24"/>
      <c r="F713" s="24"/>
      <c r="G713" s="11"/>
      <c r="H713" s="12"/>
      <c r="I713" s="12"/>
      <c r="J713" s="12"/>
      <c r="K713" s="5"/>
      <c r="L713" s="5"/>
      <c r="M713" s="5"/>
      <c r="N713" s="24"/>
      <c r="O713" s="7"/>
      <c r="P713" s="13" t="str">
        <f aca="false">IF(C713="","",IF(ISNUMBER(SEARCH("JPY",C713)),100,10000))</f>
        <v/>
      </c>
      <c r="Q713" s="14" t="str">
        <f aca="false">IF(OR(C713="",H713="",J713=""),"",ROUND((J713-H713)*P713*IF(D713="Short",-1,1),1))</f>
        <v/>
      </c>
      <c r="R713" s="14" t="str">
        <f aca="false">IF(OR(C713="",H713="",I713=""),"",ROUND(ABS(H713-I713)*P713,1))</f>
        <v/>
      </c>
      <c r="S713" s="15" t="str">
        <f aca="false">IF(OR(R713="",G713="",K713=""),"",R713*K713*G713)</f>
        <v/>
      </c>
      <c r="T713" s="15" t="str">
        <f aca="false">IF(OR(Q713="",G713="",K713=""),"",Q713*K713*G713)</f>
        <v/>
      </c>
      <c r="U713" s="15" t="str">
        <f aca="false">IF(T713="","",T713+N(L713)-N(M713))</f>
        <v/>
      </c>
      <c r="V713" s="16" t="str">
        <f aca="false">IF(OR(U713="",N(S713)=0),"",U713/S713)</f>
        <v/>
      </c>
      <c r="W713" s="13" t="str">
        <f aca="false">IF(U713="","",COUNT($U$7:U713))</f>
        <v/>
      </c>
      <c r="X713" s="17" t="str">
        <f aca="false">IF(U713="","",DATE(YEAR(IF(B713="",A713,B713)),MONTH(IF(B713="",A713,B713)),1))</f>
        <v/>
      </c>
      <c r="Y713" s="15" t="str">
        <f aca="false">IF(U713="","",N($C$3)+SUM($U$7:U713))</f>
        <v/>
      </c>
      <c r="Z713" s="15" t="str">
        <f aca="false">IF(Y713="","",Y713-MAX(N($C$3),MAX($Y$7:Y713)))</f>
        <v/>
      </c>
      <c r="AA713" s="13" t="str">
        <f aca="false">IF(U713="","",IF(U713&gt;0,"Win",IF(U713&lt;0,"Loss","Scratch")))</f>
        <v/>
      </c>
      <c r="AB713" s="18" t="e">
        <f aca="false">IF(W713="",NA(),W713)</f>
        <v>#N/A</v>
      </c>
      <c r="AC713" s="19" t="e">
        <f aca="false">IF(W713="",NA(),Y713)</f>
        <v>#N/A</v>
      </c>
    </row>
    <row r="714" customFormat="false" ht="15" hidden="false" customHeight="false" outlineLevel="0" collapsed="false">
      <c r="A714" s="10"/>
      <c r="B714" s="10"/>
      <c r="C714" s="24"/>
      <c r="D714" s="24"/>
      <c r="E714" s="24"/>
      <c r="F714" s="24"/>
      <c r="G714" s="11"/>
      <c r="H714" s="12"/>
      <c r="I714" s="12"/>
      <c r="J714" s="12"/>
      <c r="K714" s="5"/>
      <c r="L714" s="5"/>
      <c r="M714" s="5"/>
      <c r="N714" s="24"/>
      <c r="O714" s="7"/>
      <c r="P714" s="13" t="str">
        <f aca="false">IF(C714="","",IF(ISNUMBER(SEARCH("JPY",C714)),100,10000))</f>
        <v/>
      </c>
      <c r="Q714" s="14" t="str">
        <f aca="false">IF(OR(C714="",H714="",J714=""),"",ROUND((J714-H714)*P714*IF(D714="Short",-1,1),1))</f>
        <v/>
      </c>
      <c r="R714" s="14" t="str">
        <f aca="false">IF(OR(C714="",H714="",I714=""),"",ROUND(ABS(H714-I714)*P714,1))</f>
        <v/>
      </c>
      <c r="S714" s="15" t="str">
        <f aca="false">IF(OR(R714="",G714="",K714=""),"",R714*K714*G714)</f>
        <v/>
      </c>
      <c r="T714" s="15" t="str">
        <f aca="false">IF(OR(Q714="",G714="",K714=""),"",Q714*K714*G714)</f>
        <v/>
      </c>
      <c r="U714" s="15" t="str">
        <f aca="false">IF(T714="","",T714+N(L714)-N(M714))</f>
        <v/>
      </c>
      <c r="V714" s="16" t="str">
        <f aca="false">IF(OR(U714="",N(S714)=0),"",U714/S714)</f>
        <v/>
      </c>
      <c r="W714" s="13" t="str">
        <f aca="false">IF(U714="","",COUNT($U$7:U714))</f>
        <v/>
      </c>
      <c r="X714" s="17" t="str">
        <f aca="false">IF(U714="","",DATE(YEAR(IF(B714="",A714,B714)),MONTH(IF(B714="",A714,B714)),1))</f>
        <v/>
      </c>
      <c r="Y714" s="15" t="str">
        <f aca="false">IF(U714="","",N($C$3)+SUM($U$7:U714))</f>
        <v/>
      </c>
      <c r="Z714" s="15" t="str">
        <f aca="false">IF(Y714="","",Y714-MAX(N($C$3),MAX($Y$7:Y714)))</f>
        <v/>
      </c>
      <c r="AA714" s="13" t="str">
        <f aca="false">IF(U714="","",IF(U714&gt;0,"Win",IF(U714&lt;0,"Loss","Scratch")))</f>
        <v/>
      </c>
      <c r="AB714" s="18" t="e">
        <f aca="false">IF(W714="",NA(),W714)</f>
        <v>#N/A</v>
      </c>
      <c r="AC714" s="19" t="e">
        <f aca="false">IF(W714="",NA(),Y714)</f>
        <v>#N/A</v>
      </c>
    </row>
    <row r="715" customFormat="false" ht="15" hidden="false" customHeight="false" outlineLevel="0" collapsed="false">
      <c r="A715" s="10"/>
      <c r="B715" s="10"/>
      <c r="C715" s="24"/>
      <c r="D715" s="24"/>
      <c r="E715" s="24"/>
      <c r="F715" s="24"/>
      <c r="G715" s="11"/>
      <c r="H715" s="12"/>
      <c r="I715" s="12"/>
      <c r="J715" s="12"/>
      <c r="K715" s="5"/>
      <c r="L715" s="5"/>
      <c r="M715" s="5"/>
      <c r="N715" s="24"/>
      <c r="O715" s="7"/>
      <c r="P715" s="13" t="str">
        <f aca="false">IF(C715="","",IF(ISNUMBER(SEARCH("JPY",C715)),100,10000))</f>
        <v/>
      </c>
      <c r="Q715" s="14" t="str">
        <f aca="false">IF(OR(C715="",H715="",J715=""),"",ROUND((J715-H715)*P715*IF(D715="Short",-1,1),1))</f>
        <v/>
      </c>
      <c r="R715" s="14" t="str">
        <f aca="false">IF(OR(C715="",H715="",I715=""),"",ROUND(ABS(H715-I715)*P715,1))</f>
        <v/>
      </c>
      <c r="S715" s="15" t="str">
        <f aca="false">IF(OR(R715="",G715="",K715=""),"",R715*K715*G715)</f>
        <v/>
      </c>
      <c r="T715" s="15" t="str">
        <f aca="false">IF(OR(Q715="",G715="",K715=""),"",Q715*K715*G715)</f>
        <v/>
      </c>
      <c r="U715" s="15" t="str">
        <f aca="false">IF(T715="","",T715+N(L715)-N(M715))</f>
        <v/>
      </c>
      <c r="V715" s="16" t="str">
        <f aca="false">IF(OR(U715="",N(S715)=0),"",U715/S715)</f>
        <v/>
      </c>
      <c r="W715" s="13" t="str">
        <f aca="false">IF(U715="","",COUNT($U$7:U715))</f>
        <v/>
      </c>
      <c r="X715" s="17" t="str">
        <f aca="false">IF(U715="","",DATE(YEAR(IF(B715="",A715,B715)),MONTH(IF(B715="",A715,B715)),1))</f>
        <v/>
      </c>
      <c r="Y715" s="15" t="str">
        <f aca="false">IF(U715="","",N($C$3)+SUM($U$7:U715))</f>
        <v/>
      </c>
      <c r="Z715" s="15" t="str">
        <f aca="false">IF(Y715="","",Y715-MAX(N($C$3),MAX($Y$7:Y715)))</f>
        <v/>
      </c>
      <c r="AA715" s="13" t="str">
        <f aca="false">IF(U715="","",IF(U715&gt;0,"Win",IF(U715&lt;0,"Loss","Scratch")))</f>
        <v/>
      </c>
      <c r="AB715" s="18" t="e">
        <f aca="false">IF(W715="",NA(),W715)</f>
        <v>#N/A</v>
      </c>
      <c r="AC715" s="19" t="e">
        <f aca="false">IF(W715="",NA(),Y715)</f>
        <v>#N/A</v>
      </c>
    </row>
    <row r="716" customFormat="false" ht="15" hidden="false" customHeight="false" outlineLevel="0" collapsed="false">
      <c r="A716" s="10"/>
      <c r="B716" s="10"/>
      <c r="C716" s="24"/>
      <c r="D716" s="24"/>
      <c r="E716" s="24"/>
      <c r="F716" s="24"/>
      <c r="G716" s="11"/>
      <c r="H716" s="12"/>
      <c r="I716" s="12"/>
      <c r="J716" s="12"/>
      <c r="K716" s="5"/>
      <c r="L716" s="5"/>
      <c r="M716" s="5"/>
      <c r="N716" s="24"/>
      <c r="O716" s="7"/>
      <c r="P716" s="13" t="str">
        <f aca="false">IF(C716="","",IF(ISNUMBER(SEARCH("JPY",C716)),100,10000))</f>
        <v/>
      </c>
      <c r="Q716" s="14" t="str">
        <f aca="false">IF(OR(C716="",H716="",J716=""),"",ROUND((J716-H716)*P716*IF(D716="Short",-1,1),1))</f>
        <v/>
      </c>
      <c r="R716" s="14" t="str">
        <f aca="false">IF(OR(C716="",H716="",I716=""),"",ROUND(ABS(H716-I716)*P716,1))</f>
        <v/>
      </c>
      <c r="S716" s="15" t="str">
        <f aca="false">IF(OR(R716="",G716="",K716=""),"",R716*K716*G716)</f>
        <v/>
      </c>
      <c r="T716" s="15" t="str">
        <f aca="false">IF(OR(Q716="",G716="",K716=""),"",Q716*K716*G716)</f>
        <v/>
      </c>
      <c r="U716" s="15" t="str">
        <f aca="false">IF(T716="","",T716+N(L716)-N(M716))</f>
        <v/>
      </c>
      <c r="V716" s="16" t="str">
        <f aca="false">IF(OR(U716="",N(S716)=0),"",U716/S716)</f>
        <v/>
      </c>
      <c r="W716" s="13" t="str">
        <f aca="false">IF(U716="","",COUNT($U$7:U716))</f>
        <v/>
      </c>
      <c r="X716" s="17" t="str">
        <f aca="false">IF(U716="","",DATE(YEAR(IF(B716="",A716,B716)),MONTH(IF(B716="",A716,B716)),1))</f>
        <v/>
      </c>
      <c r="Y716" s="15" t="str">
        <f aca="false">IF(U716="","",N($C$3)+SUM($U$7:U716))</f>
        <v/>
      </c>
      <c r="Z716" s="15" t="str">
        <f aca="false">IF(Y716="","",Y716-MAX(N($C$3),MAX($Y$7:Y716)))</f>
        <v/>
      </c>
      <c r="AA716" s="13" t="str">
        <f aca="false">IF(U716="","",IF(U716&gt;0,"Win",IF(U716&lt;0,"Loss","Scratch")))</f>
        <v/>
      </c>
      <c r="AB716" s="18" t="e">
        <f aca="false">IF(W716="",NA(),W716)</f>
        <v>#N/A</v>
      </c>
      <c r="AC716" s="19" t="e">
        <f aca="false">IF(W716="",NA(),Y716)</f>
        <v>#N/A</v>
      </c>
    </row>
    <row r="717" customFormat="false" ht="15" hidden="false" customHeight="false" outlineLevel="0" collapsed="false">
      <c r="A717" s="10"/>
      <c r="B717" s="10"/>
      <c r="C717" s="24"/>
      <c r="D717" s="24"/>
      <c r="E717" s="24"/>
      <c r="F717" s="24"/>
      <c r="G717" s="11"/>
      <c r="H717" s="12"/>
      <c r="I717" s="12"/>
      <c r="J717" s="12"/>
      <c r="K717" s="5"/>
      <c r="L717" s="5"/>
      <c r="M717" s="5"/>
      <c r="N717" s="24"/>
      <c r="O717" s="7"/>
      <c r="P717" s="13" t="str">
        <f aca="false">IF(C717="","",IF(ISNUMBER(SEARCH("JPY",C717)),100,10000))</f>
        <v/>
      </c>
      <c r="Q717" s="14" t="str">
        <f aca="false">IF(OR(C717="",H717="",J717=""),"",ROUND((J717-H717)*P717*IF(D717="Short",-1,1),1))</f>
        <v/>
      </c>
      <c r="R717" s="14" t="str">
        <f aca="false">IF(OR(C717="",H717="",I717=""),"",ROUND(ABS(H717-I717)*P717,1))</f>
        <v/>
      </c>
      <c r="S717" s="15" t="str">
        <f aca="false">IF(OR(R717="",G717="",K717=""),"",R717*K717*G717)</f>
        <v/>
      </c>
      <c r="T717" s="15" t="str">
        <f aca="false">IF(OR(Q717="",G717="",K717=""),"",Q717*K717*G717)</f>
        <v/>
      </c>
      <c r="U717" s="15" t="str">
        <f aca="false">IF(T717="","",T717+N(L717)-N(M717))</f>
        <v/>
      </c>
      <c r="V717" s="16" t="str">
        <f aca="false">IF(OR(U717="",N(S717)=0),"",U717/S717)</f>
        <v/>
      </c>
      <c r="W717" s="13" t="str">
        <f aca="false">IF(U717="","",COUNT($U$7:U717))</f>
        <v/>
      </c>
      <c r="X717" s="17" t="str">
        <f aca="false">IF(U717="","",DATE(YEAR(IF(B717="",A717,B717)),MONTH(IF(B717="",A717,B717)),1))</f>
        <v/>
      </c>
      <c r="Y717" s="15" t="str">
        <f aca="false">IF(U717="","",N($C$3)+SUM($U$7:U717))</f>
        <v/>
      </c>
      <c r="Z717" s="15" t="str">
        <f aca="false">IF(Y717="","",Y717-MAX(N($C$3),MAX($Y$7:Y717)))</f>
        <v/>
      </c>
      <c r="AA717" s="13" t="str">
        <f aca="false">IF(U717="","",IF(U717&gt;0,"Win",IF(U717&lt;0,"Loss","Scratch")))</f>
        <v/>
      </c>
      <c r="AB717" s="18" t="e">
        <f aca="false">IF(W717="",NA(),W717)</f>
        <v>#N/A</v>
      </c>
      <c r="AC717" s="19" t="e">
        <f aca="false">IF(W717="",NA(),Y717)</f>
        <v>#N/A</v>
      </c>
    </row>
    <row r="718" customFormat="false" ht="15" hidden="false" customHeight="false" outlineLevel="0" collapsed="false">
      <c r="A718" s="10"/>
      <c r="B718" s="10"/>
      <c r="C718" s="24"/>
      <c r="D718" s="24"/>
      <c r="E718" s="24"/>
      <c r="F718" s="24"/>
      <c r="G718" s="11"/>
      <c r="H718" s="12"/>
      <c r="I718" s="12"/>
      <c r="J718" s="12"/>
      <c r="K718" s="5"/>
      <c r="L718" s="5"/>
      <c r="M718" s="5"/>
      <c r="N718" s="24"/>
      <c r="O718" s="7"/>
      <c r="P718" s="13" t="str">
        <f aca="false">IF(C718="","",IF(ISNUMBER(SEARCH("JPY",C718)),100,10000))</f>
        <v/>
      </c>
      <c r="Q718" s="14" t="str">
        <f aca="false">IF(OR(C718="",H718="",J718=""),"",ROUND((J718-H718)*P718*IF(D718="Short",-1,1),1))</f>
        <v/>
      </c>
      <c r="R718" s="14" t="str">
        <f aca="false">IF(OR(C718="",H718="",I718=""),"",ROUND(ABS(H718-I718)*P718,1))</f>
        <v/>
      </c>
      <c r="S718" s="15" t="str">
        <f aca="false">IF(OR(R718="",G718="",K718=""),"",R718*K718*G718)</f>
        <v/>
      </c>
      <c r="T718" s="15" t="str">
        <f aca="false">IF(OR(Q718="",G718="",K718=""),"",Q718*K718*G718)</f>
        <v/>
      </c>
      <c r="U718" s="15" t="str">
        <f aca="false">IF(T718="","",T718+N(L718)-N(M718))</f>
        <v/>
      </c>
      <c r="V718" s="16" t="str">
        <f aca="false">IF(OR(U718="",N(S718)=0),"",U718/S718)</f>
        <v/>
      </c>
      <c r="W718" s="13" t="str">
        <f aca="false">IF(U718="","",COUNT($U$7:U718))</f>
        <v/>
      </c>
      <c r="X718" s="17" t="str">
        <f aca="false">IF(U718="","",DATE(YEAR(IF(B718="",A718,B718)),MONTH(IF(B718="",A718,B718)),1))</f>
        <v/>
      </c>
      <c r="Y718" s="15" t="str">
        <f aca="false">IF(U718="","",N($C$3)+SUM($U$7:U718))</f>
        <v/>
      </c>
      <c r="Z718" s="15" t="str">
        <f aca="false">IF(Y718="","",Y718-MAX(N($C$3),MAX($Y$7:Y718)))</f>
        <v/>
      </c>
      <c r="AA718" s="13" t="str">
        <f aca="false">IF(U718="","",IF(U718&gt;0,"Win",IF(U718&lt;0,"Loss","Scratch")))</f>
        <v/>
      </c>
      <c r="AB718" s="18" t="e">
        <f aca="false">IF(W718="",NA(),W718)</f>
        <v>#N/A</v>
      </c>
      <c r="AC718" s="19" t="e">
        <f aca="false">IF(W718="",NA(),Y718)</f>
        <v>#N/A</v>
      </c>
    </row>
    <row r="719" customFormat="false" ht="15" hidden="false" customHeight="false" outlineLevel="0" collapsed="false">
      <c r="A719" s="10"/>
      <c r="B719" s="10"/>
      <c r="C719" s="24"/>
      <c r="D719" s="24"/>
      <c r="E719" s="24"/>
      <c r="F719" s="24"/>
      <c r="G719" s="11"/>
      <c r="H719" s="12"/>
      <c r="I719" s="12"/>
      <c r="J719" s="12"/>
      <c r="K719" s="5"/>
      <c r="L719" s="5"/>
      <c r="M719" s="5"/>
      <c r="N719" s="24"/>
      <c r="O719" s="7"/>
      <c r="P719" s="13" t="str">
        <f aca="false">IF(C719="","",IF(ISNUMBER(SEARCH("JPY",C719)),100,10000))</f>
        <v/>
      </c>
      <c r="Q719" s="14" t="str">
        <f aca="false">IF(OR(C719="",H719="",J719=""),"",ROUND((J719-H719)*P719*IF(D719="Short",-1,1),1))</f>
        <v/>
      </c>
      <c r="R719" s="14" t="str">
        <f aca="false">IF(OR(C719="",H719="",I719=""),"",ROUND(ABS(H719-I719)*P719,1))</f>
        <v/>
      </c>
      <c r="S719" s="15" t="str">
        <f aca="false">IF(OR(R719="",G719="",K719=""),"",R719*K719*G719)</f>
        <v/>
      </c>
      <c r="T719" s="15" t="str">
        <f aca="false">IF(OR(Q719="",G719="",K719=""),"",Q719*K719*G719)</f>
        <v/>
      </c>
      <c r="U719" s="15" t="str">
        <f aca="false">IF(T719="","",T719+N(L719)-N(M719))</f>
        <v/>
      </c>
      <c r="V719" s="16" t="str">
        <f aca="false">IF(OR(U719="",N(S719)=0),"",U719/S719)</f>
        <v/>
      </c>
      <c r="W719" s="13" t="str">
        <f aca="false">IF(U719="","",COUNT($U$7:U719))</f>
        <v/>
      </c>
      <c r="X719" s="17" t="str">
        <f aca="false">IF(U719="","",DATE(YEAR(IF(B719="",A719,B719)),MONTH(IF(B719="",A719,B719)),1))</f>
        <v/>
      </c>
      <c r="Y719" s="15" t="str">
        <f aca="false">IF(U719="","",N($C$3)+SUM($U$7:U719))</f>
        <v/>
      </c>
      <c r="Z719" s="15" t="str">
        <f aca="false">IF(Y719="","",Y719-MAX(N($C$3),MAX($Y$7:Y719)))</f>
        <v/>
      </c>
      <c r="AA719" s="13" t="str">
        <f aca="false">IF(U719="","",IF(U719&gt;0,"Win",IF(U719&lt;0,"Loss","Scratch")))</f>
        <v/>
      </c>
      <c r="AB719" s="18" t="e">
        <f aca="false">IF(W719="",NA(),W719)</f>
        <v>#N/A</v>
      </c>
      <c r="AC719" s="19" t="e">
        <f aca="false">IF(W719="",NA(),Y719)</f>
        <v>#N/A</v>
      </c>
    </row>
    <row r="720" customFormat="false" ht="15" hidden="false" customHeight="false" outlineLevel="0" collapsed="false">
      <c r="A720" s="10"/>
      <c r="B720" s="10"/>
      <c r="C720" s="24"/>
      <c r="D720" s="24"/>
      <c r="E720" s="24"/>
      <c r="F720" s="24"/>
      <c r="G720" s="11"/>
      <c r="H720" s="12"/>
      <c r="I720" s="12"/>
      <c r="J720" s="12"/>
      <c r="K720" s="5"/>
      <c r="L720" s="5"/>
      <c r="M720" s="5"/>
      <c r="N720" s="24"/>
      <c r="O720" s="7"/>
      <c r="P720" s="13" t="str">
        <f aca="false">IF(C720="","",IF(ISNUMBER(SEARCH("JPY",C720)),100,10000))</f>
        <v/>
      </c>
      <c r="Q720" s="14" t="str">
        <f aca="false">IF(OR(C720="",H720="",J720=""),"",ROUND((J720-H720)*P720*IF(D720="Short",-1,1),1))</f>
        <v/>
      </c>
      <c r="R720" s="14" t="str">
        <f aca="false">IF(OR(C720="",H720="",I720=""),"",ROUND(ABS(H720-I720)*P720,1))</f>
        <v/>
      </c>
      <c r="S720" s="15" t="str">
        <f aca="false">IF(OR(R720="",G720="",K720=""),"",R720*K720*G720)</f>
        <v/>
      </c>
      <c r="T720" s="15" t="str">
        <f aca="false">IF(OR(Q720="",G720="",K720=""),"",Q720*K720*G720)</f>
        <v/>
      </c>
      <c r="U720" s="15" t="str">
        <f aca="false">IF(T720="","",T720+N(L720)-N(M720))</f>
        <v/>
      </c>
      <c r="V720" s="16" t="str">
        <f aca="false">IF(OR(U720="",N(S720)=0),"",U720/S720)</f>
        <v/>
      </c>
      <c r="W720" s="13" t="str">
        <f aca="false">IF(U720="","",COUNT($U$7:U720))</f>
        <v/>
      </c>
      <c r="X720" s="17" t="str">
        <f aca="false">IF(U720="","",DATE(YEAR(IF(B720="",A720,B720)),MONTH(IF(B720="",A720,B720)),1))</f>
        <v/>
      </c>
      <c r="Y720" s="15" t="str">
        <f aca="false">IF(U720="","",N($C$3)+SUM($U$7:U720))</f>
        <v/>
      </c>
      <c r="Z720" s="15" t="str">
        <f aca="false">IF(Y720="","",Y720-MAX(N($C$3),MAX($Y$7:Y720)))</f>
        <v/>
      </c>
      <c r="AA720" s="13" t="str">
        <f aca="false">IF(U720="","",IF(U720&gt;0,"Win",IF(U720&lt;0,"Loss","Scratch")))</f>
        <v/>
      </c>
      <c r="AB720" s="18" t="e">
        <f aca="false">IF(W720="",NA(),W720)</f>
        <v>#N/A</v>
      </c>
      <c r="AC720" s="19" t="e">
        <f aca="false">IF(W720="",NA(),Y720)</f>
        <v>#N/A</v>
      </c>
    </row>
    <row r="721" customFormat="false" ht="15" hidden="false" customHeight="false" outlineLevel="0" collapsed="false">
      <c r="A721" s="10"/>
      <c r="B721" s="10"/>
      <c r="C721" s="24"/>
      <c r="D721" s="24"/>
      <c r="E721" s="24"/>
      <c r="F721" s="24"/>
      <c r="G721" s="11"/>
      <c r="H721" s="12"/>
      <c r="I721" s="12"/>
      <c r="J721" s="12"/>
      <c r="K721" s="5"/>
      <c r="L721" s="5"/>
      <c r="M721" s="5"/>
      <c r="N721" s="24"/>
      <c r="O721" s="7"/>
      <c r="P721" s="13" t="str">
        <f aca="false">IF(C721="","",IF(ISNUMBER(SEARCH("JPY",C721)),100,10000))</f>
        <v/>
      </c>
      <c r="Q721" s="14" t="str">
        <f aca="false">IF(OR(C721="",H721="",J721=""),"",ROUND((J721-H721)*P721*IF(D721="Short",-1,1),1))</f>
        <v/>
      </c>
      <c r="R721" s="14" t="str">
        <f aca="false">IF(OR(C721="",H721="",I721=""),"",ROUND(ABS(H721-I721)*P721,1))</f>
        <v/>
      </c>
      <c r="S721" s="15" t="str">
        <f aca="false">IF(OR(R721="",G721="",K721=""),"",R721*K721*G721)</f>
        <v/>
      </c>
      <c r="T721" s="15" t="str">
        <f aca="false">IF(OR(Q721="",G721="",K721=""),"",Q721*K721*G721)</f>
        <v/>
      </c>
      <c r="U721" s="15" t="str">
        <f aca="false">IF(T721="","",T721+N(L721)-N(M721))</f>
        <v/>
      </c>
      <c r="V721" s="16" t="str">
        <f aca="false">IF(OR(U721="",N(S721)=0),"",U721/S721)</f>
        <v/>
      </c>
      <c r="W721" s="13" t="str">
        <f aca="false">IF(U721="","",COUNT($U$7:U721))</f>
        <v/>
      </c>
      <c r="X721" s="17" t="str">
        <f aca="false">IF(U721="","",DATE(YEAR(IF(B721="",A721,B721)),MONTH(IF(B721="",A721,B721)),1))</f>
        <v/>
      </c>
      <c r="Y721" s="15" t="str">
        <f aca="false">IF(U721="","",N($C$3)+SUM($U$7:U721))</f>
        <v/>
      </c>
      <c r="Z721" s="15" t="str">
        <f aca="false">IF(Y721="","",Y721-MAX(N($C$3),MAX($Y$7:Y721)))</f>
        <v/>
      </c>
      <c r="AA721" s="13" t="str">
        <f aca="false">IF(U721="","",IF(U721&gt;0,"Win",IF(U721&lt;0,"Loss","Scratch")))</f>
        <v/>
      </c>
      <c r="AB721" s="18" t="e">
        <f aca="false">IF(W721="",NA(),W721)</f>
        <v>#N/A</v>
      </c>
      <c r="AC721" s="19" t="e">
        <f aca="false">IF(W721="",NA(),Y721)</f>
        <v>#N/A</v>
      </c>
    </row>
    <row r="722" customFormat="false" ht="15" hidden="false" customHeight="false" outlineLevel="0" collapsed="false">
      <c r="A722" s="10"/>
      <c r="B722" s="10"/>
      <c r="C722" s="24"/>
      <c r="D722" s="24"/>
      <c r="E722" s="24"/>
      <c r="F722" s="24"/>
      <c r="G722" s="11"/>
      <c r="H722" s="12"/>
      <c r="I722" s="12"/>
      <c r="J722" s="12"/>
      <c r="K722" s="5"/>
      <c r="L722" s="5"/>
      <c r="M722" s="5"/>
      <c r="N722" s="24"/>
      <c r="O722" s="7"/>
      <c r="P722" s="13" t="str">
        <f aca="false">IF(C722="","",IF(ISNUMBER(SEARCH("JPY",C722)),100,10000))</f>
        <v/>
      </c>
      <c r="Q722" s="14" t="str">
        <f aca="false">IF(OR(C722="",H722="",J722=""),"",ROUND((J722-H722)*P722*IF(D722="Short",-1,1),1))</f>
        <v/>
      </c>
      <c r="R722" s="14" t="str">
        <f aca="false">IF(OR(C722="",H722="",I722=""),"",ROUND(ABS(H722-I722)*P722,1))</f>
        <v/>
      </c>
      <c r="S722" s="15" t="str">
        <f aca="false">IF(OR(R722="",G722="",K722=""),"",R722*K722*G722)</f>
        <v/>
      </c>
      <c r="T722" s="15" t="str">
        <f aca="false">IF(OR(Q722="",G722="",K722=""),"",Q722*K722*G722)</f>
        <v/>
      </c>
      <c r="U722" s="15" t="str">
        <f aca="false">IF(T722="","",T722+N(L722)-N(M722))</f>
        <v/>
      </c>
      <c r="V722" s="16" t="str">
        <f aca="false">IF(OR(U722="",N(S722)=0),"",U722/S722)</f>
        <v/>
      </c>
      <c r="W722" s="13" t="str">
        <f aca="false">IF(U722="","",COUNT($U$7:U722))</f>
        <v/>
      </c>
      <c r="X722" s="17" t="str">
        <f aca="false">IF(U722="","",DATE(YEAR(IF(B722="",A722,B722)),MONTH(IF(B722="",A722,B722)),1))</f>
        <v/>
      </c>
      <c r="Y722" s="15" t="str">
        <f aca="false">IF(U722="","",N($C$3)+SUM($U$7:U722))</f>
        <v/>
      </c>
      <c r="Z722" s="15" t="str">
        <f aca="false">IF(Y722="","",Y722-MAX(N($C$3),MAX($Y$7:Y722)))</f>
        <v/>
      </c>
      <c r="AA722" s="13" t="str">
        <f aca="false">IF(U722="","",IF(U722&gt;0,"Win",IF(U722&lt;0,"Loss","Scratch")))</f>
        <v/>
      </c>
      <c r="AB722" s="18" t="e">
        <f aca="false">IF(W722="",NA(),W722)</f>
        <v>#N/A</v>
      </c>
      <c r="AC722" s="19" t="e">
        <f aca="false">IF(W722="",NA(),Y722)</f>
        <v>#N/A</v>
      </c>
    </row>
    <row r="723" customFormat="false" ht="15" hidden="false" customHeight="false" outlineLevel="0" collapsed="false">
      <c r="A723" s="10"/>
      <c r="B723" s="10"/>
      <c r="C723" s="24"/>
      <c r="D723" s="24"/>
      <c r="E723" s="24"/>
      <c r="F723" s="24"/>
      <c r="G723" s="11"/>
      <c r="H723" s="12"/>
      <c r="I723" s="12"/>
      <c r="J723" s="12"/>
      <c r="K723" s="5"/>
      <c r="L723" s="5"/>
      <c r="M723" s="5"/>
      <c r="N723" s="24"/>
      <c r="O723" s="7"/>
      <c r="P723" s="13" t="str">
        <f aca="false">IF(C723="","",IF(ISNUMBER(SEARCH("JPY",C723)),100,10000))</f>
        <v/>
      </c>
      <c r="Q723" s="14" t="str">
        <f aca="false">IF(OR(C723="",H723="",J723=""),"",ROUND((J723-H723)*P723*IF(D723="Short",-1,1),1))</f>
        <v/>
      </c>
      <c r="R723" s="14" t="str">
        <f aca="false">IF(OR(C723="",H723="",I723=""),"",ROUND(ABS(H723-I723)*P723,1))</f>
        <v/>
      </c>
      <c r="S723" s="15" t="str">
        <f aca="false">IF(OR(R723="",G723="",K723=""),"",R723*K723*G723)</f>
        <v/>
      </c>
      <c r="T723" s="15" t="str">
        <f aca="false">IF(OR(Q723="",G723="",K723=""),"",Q723*K723*G723)</f>
        <v/>
      </c>
      <c r="U723" s="15" t="str">
        <f aca="false">IF(T723="","",T723+N(L723)-N(M723))</f>
        <v/>
      </c>
      <c r="V723" s="16" t="str">
        <f aca="false">IF(OR(U723="",N(S723)=0),"",U723/S723)</f>
        <v/>
      </c>
      <c r="W723" s="13" t="str">
        <f aca="false">IF(U723="","",COUNT($U$7:U723))</f>
        <v/>
      </c>
      <c r="X723" s="17" t="str">
        <f aca="false">IF(U723="","",DATE(YEAR(IF(B723="",A723,B723)),MONTH(IF(B723="",A723,B723)),1))</f>
        <v/>
      </c>
      <c r="Y723" s="15" t="str">
        <f aca="false">IF(U723="","",N($C$3)+SUM($U$7:U723))</f>
        <v/>
      </c>
      <c r="Z723" s="15" t="str">
        <f aca="false">IF(Y723="","",Y723-MAX(N($C$3),MAX($Y$7:Y723)))</f>
        <v/>
      </c>
      <c r="AA723" s="13" t="str">
        <f aca="false">IF(U723="","",IF(U723&gt;0,"Win",IF(U723&lt;0,"Loss","Scratch")))</f>
        <v/>
      </c>
      <c r="AB723" s="18" t="e">
        <f aca="false">IF(W723="",NA(),W723)</f>
        <v>#N/A</v>
      </c>
      <c r="AC723" s="19" t="e">
        <f aca="false">IF(W723="",NA(),Y723)</f>
        <v>#N/A</v>
      </c>
    </row>
    <row r="724" customFormat="false" ht="15" hidden="false" customHeight="false" outlineLevel="0" collapsed="false">
      <c r="A724" s="10"/>
      <c r="B724" s="10"/>
      <c r="C724" s="24"/>
      <c r="D724" s="24"/>
      <c r="E724" s="24"/>
      <c r="F724" s="24"/>
      <c r="G724" s="11"/>
      <c r="H724" s="12"/>
      <c r="I724" s="12"/>
      <c r="J724" s="12"/>
      <c r="K724" s="5"/>
      <c r="L724" s="5"/>
      <c r="M724" s="5"/>
      <c r="N724" s="24"/>
      <c r="O724" s="7"/>
      <c r="P724" s="13" t="str">
        <f aca="false">IF(C724="","",IF(ISNUMBER(SEARCH("JPY",C724)),100,10000))</f>
        <v/>
      </c>
      <c r="Q724" s="14" t="str">
        <f aca="false">IF(OR(C724="",H724="",J724=""),"",ROUND((J724-H724)*P724*IF(D724="Short",-1,1),1))</f>
        <v/>
      </c>
      <c r="R724" s="14" t="str">
        <f aca="false">IF(OR(C724="",H724="",I724=""),"",ROUND(ABS(H724-I724)*P724,1))</f>
        <v/>
      </c>
      <c r="S724" s="15" t="str">
        <f aca="false">IF(OR(R724="",G724="",K724=""),"",R724*K724*G724)</f>
        <v/>
      </c>
      <c r="T724" s="15" t="str">
        <f aca="false">IF(OR(Q724="",G724="",K724=""),"",Q724*K724*G724)</f>
        <v/>
      </c>
      <c r="U724" s="15" t="str">
        <f aca="false">IF(T724="","",T724+N(L724)-N(M724))</f>
        <v/>
      </c>
      <c r="V724" s="16" t="str">
        <f aca="false">IF(OR(U724="",N(S724)=0),"",U724/S724)</f>
        <v/>
      </c>
      <c r="W724" s="13" t="str">
        <f aca="false">IF(U724="","",COUNT($U$7:U724))</f>
        <v/>
      </c>
      <c r="X724" s="17" t="str">
        <f aca="false">IF(U724="","",DATE(YEAR(IF(B724="",A724,B724)),MONTH(IF(B724="",A724,B724)),1))</f>
        <v/>
      </c>
      <c r="Y724" s="15" t="str">
        <f aca="false">IF(U724="","",N($C$3)+SUM($U$7:U724))</f>
        <v/>
      </c>
      <c r="Z724" s="15" t="str">
        <f aca="false">IF(Y724="","",Y724-MAX(N($C$3),MAX($Y$7:Y724)))</f>
        <v/>
      </c>
      <c r="AA724" s="13" t="str">
        <f aca="false">IF(U724="","",IF(U724&gt;0,"Win",IF(U724&lt;0,"Loss","Scratch")))</f>
        <v/>
      </c>
      <c r="AB724" s="18" t="e">
        <f aca="false">IF(W724="",NA(),W724)</f>
        <v>#N/A</v>
      </c>
      <c r="AC724" s="19" t="e">
        <f aca="false">IF(W724="",NA(),Y724)</f>
        <v>#N/A</v>
      </c>
    </row>
    <row r="725" customFormat="false" ht="15" hidden="false" customHeight="false" outlineLevel="0" collapsed="false">
      <c r="A725" s="10"/>
      <c r="B725" s="10"/>
      <c r="C725" s="24"/>
      <c r="D725" s="24"/>
      <c r="E725" s="24"/>
      <c r="F725" s="24"/>
      <c r="G725" s="11"/>
      <c r="H725" s="12"/>
      <c r="I725" s="12"/>
      <c r="J725" s="12"/>
      <c r="K725" s="5"/>
      <c r="L725" s="5"/>
      <c r="M725" s="5"/>
      <c r="N725" s="24"/>
      <c r="O725" s="7"/>
      <c r="P725" s="13" t="str">
        <f aca="false">IF(C725="","",IF(ISNUMBER(SEARCH("JPY",C725)),100,10000))</f>
        <v/>
      </c>
      <c r="Q725" s="14" t="str">
        <f aca="false">IF(OR(C725="",H725="",J725=""),"",ROUND((J725-H725)*P725*IF(D725="Short",-1,1),1))</f>
        <v/>
      </c>
      <c r="R725" s="14" t="str">
        <f aca="false">IF(OR(C725="",H725="",I725=""),"",ROUND(ABS(H725-I725)*P725,1))</f>
        <v/>
      </c>
      <c r="S725" s="15" t="str">
        <f aca="false">IF(OR(R725="",G725="",K725=""),"",R725*K725*G725)</f>
        <v/>
      </c>
      <c r="T725" s="15" t="str">
        <f aca="false">IF(OR(Q725="",G725="",K725=""),"",Q725*K725*G725)</f>
        <v/>
      </c>
      <c r="U725" s="15" t="str">
        <f aca="false">IF(T725="","",T725+N(L725)-N(M725))</f>
        <v/>
      </c>
      <c r="V725" s="16" t="str">
        <f aca="false">IF(OR(U725="",N(S725)=0),"",U725/S725)</f>
        <v/>
      </c>
      <c r="W725" s="13" t="str">
        <f aca="false">IF(U725="","",COUNT($U$7:U725))</f>
        <v/>
      </c>
      <c r="X725" s="17" t="str">
        <f aca="false">IF(U725="","",DATE(YEAR(IF(B725="",A725,B725)),MONTH(IF(B725="",A725,B725)),1))</f>
        <v/>
      </c>
      <c r="Y725" s="15" t="str">
        <f aca="false">IF(U725="","",N($C$3)+SUM($U$7:U725))</f>
        <v/>
      </c>
      <c r="Z725" s="15" t="str">
        <f aca="false">IF(Y725="","",Y725-MAX(N($C$3),MAX($Y$7:Y725)))</f>
        <v/>
      </c>
      <c r="AA725" s="13" t="str">
        <f aca="false">IF(U725="","",IF(U725&gt;0,"Win",IF(U725&lt;0,"Loss","Scratch")))</f>
        <v/>
      </c>
      <c r="AB725" s="18" t="e">
        <f aca="false">IF(W725="",NA(),W725)</f>
        <v>#N/A</v>
      </c>
      <c r="AC725" s="19" t="e">
        <f aca="false">IF(W725="",NA(),Y725)</f>
        <v>#N/A</v>
      </c>
    </row>
    <row r="726" customFormat="false" ht="15" hidden="false" customHeight="false" outlineLevel="0" collapsed="false">
      <c r="A726" s="10"/>
      <c r="B726" s="10"/>
      <c r="C726" s="24"/>
      <c r="D726" s="24"/>
      <c r="E726" s="24"/>
      <c r="F726" s="24"/>
      <c r="G726" s="11"/>
      <c r="H726" s="12"/>
      <c r="I726" s="12"/>
      <c r="J726" s="12"/>
      <c r="K726" s="5"/>
      <c r="L726" s="5"/>
      <c r="M726" s="5"/>
      <c r="N726" s="24"/>
      <c r="O726" s="7"/>
      <c r="P726" s="13" t="str">
        <f aca="false">IF(C726="","",IF(ISNUMBER(SEARCH("JPY",C726)),100,10000))</f>
        <v/>
      </c>
      <c r="Q726" s="14" t="str">
        <f aca="false">IF(OR(C726="",H726="",J726=""),"",ROUND((J726-H726)*P726*IF(D726="Short",-1,1),1))</f>
        <v/>
      </c>
      <c r="R726" s="14" t="str">
        <f aca="false">IF(OR(C726="",H726="",I726=""),"",ROUND(ABS(H726-I726)*P726,1))</f>
        <v/>
      </c>
      <c r="S726" s="15" t="str">
        <f aca="false">IF(OR(R726="",G726="",K726=""),"",R726*K726*G726)</f>
        <v/>
      </c>
      <c r="T726" s="15" t="str">
        <f aca="false">IF(OR(Q726="",G726="",K726=""),"",Q726*K726*G726)</f>
        <v/>
      </c>
      <c r="U726" s="15" t="str">
        <f aca="false">IF(T726="","",T726+N(L726)-N(M726))</f>
        <v/>
      </c>
      <c r="V726" s="16" t="str">
        <f aca="false">IF(OR(U726="",N(S726)=0),"",U726/S726)</f>
        <v/>
      </c>
      <c r="W726" s="13" t="str">
        <f aca="false">IF(U726="","",COUNT($U$7:U726))</f>
        <v/>
      </c>
      <c r="X726" s="17" t="str">
        <f aca="false">IF(U726="","",DATE(YEAR(IF(B726="",A726,B726)),MONTH(IF(B726="",A726,B726)),1))</f>
        <v/>
      </c>
      <c r="Y726" s="15" t="str">
        <f aca="false">IF(U726="","",N($C$3)+SUM($U$7:U726))</f>
        <v/>
      </c>
      <c r="Z726" s="15" t="str">
        <f aca="false">IF(Y726="","",Y726-MAX(N($C$3),MAX($Y$7:Y726)))</f>
        <v/>
      </c>
      <c r="AA726" s="13" t="str">
        <f aca="false">IF(U726="","",IF(U726&gt;0,"Win",IF(U726&lt;0,"Loss","Scratch")))</f>
        <v/>
      </c>
      <c r="AB726" s="18" t="e">
        <f aca="false">IF(W726="",NA(),W726)</f>
        <v>#N/A</v>
      </c>
      <c r="AC726" s="19" t="e">
        <f aca="false">IF(W726="",NA(),Y726)</f>
        <v>#N/A</v>
      </c>
    </row>
    <row r="727" customFormat="false" ht="15" hidden="false" customHeight="false" outlineLevel="0" collapsed="false">
      <c r="A727" s="10"/>
      <c r="B727" s="10"/>
      <c r="C727" s="24"/>
      <c r="D727" s="24"/>
      <c r="E727" s="24"/>
      <c r="F727" s="24"/>
      <c r="G727" s="11"/>
      <c r="H727" s="12"/>
      <c r="I727" s="12"/>
      <c r="J727" s="12"/>
      <c r="K727" s="5"/>
      <c r="L727" s="5"/>
      <c r="M727" s="5"/>
      <c r="N727" s="24"/>
      <c r="O727" s="7"/>
      <c r="P727" s="13" t="str">
        <f aca="false">IF(C727="","",IF(ISNUMBER(SEARCH("JPY",C727)),100,10000))</f>
        <v/>
      </c>
      <c r="Q727" s="14" t="str">
        <f aca="false">IF(OR(C727="",H727="",J727=""),"",ROUND((J727-H727)*P727*IF(D727="Short",-1,1),1))</f>
        <v/>
      </c>
      <c r="R727" s="14" t="str">
        <f aca="false">IF(OR(C727="",H727="",I727=""),"",ROUND(ABS(H727-I727)*P727,1))</f>
        <v/>
      </c>
      <c r="S727" s="15" t="str">
        <f aca="false">IF(OR(R727="",G727="",K727=""),"",R727*K727*G727)</f>
        <v/>
      </c>
      <c r="T727" s="15" t="str">
        <f aca="false">IF(OR(Q727="",G727="",K727=""),"",Q727*K727*G727)</f>
        <v/>
      </c>
      <c r="U727" s="15" t="str">
        <f aca="false">IF(T727="","",T727+N(L727)-N(M727))</f>
        <v/>
      </c>
      <c r="V727" s="16" t="str">
        <f aca="false">IF(OR(U727="",N(S727)=0),"",U727/S727)</f>
        <v/>
      </c>
      <c r="W727" s="13" t="str">
        <f aca="false">IF(U727="","",COUNT($U$7:U727))</f>
        <v/>
      </c>
      <c r="X727" s="17" t="str">
        <f aca="false">IF(U727="","",DATE(YEAR(IF(B727="",A727,B727)),MONTH(IF(B727="",A727,B727)),1))</f>
        <v/>
      </c>
      <c r="Y727" s="15" t="str">
        <f aca="false">IF(U727="","",N($C$3)+SUM($U$7:U727))</f>
        <v/>
      </c>
      <c r="Z727" s="15" t="str">
        <f aca="false">IF(Y727="","",Y727-MAX(N($C$3),MAX($Y$7:Y727)))</f>
        <v/>
      </c>
      <c r="AA727" s="13" t="str">
        <f aca="false">IF(U727="","",IF(U727&gt;0,"Win",IF(U727&lt;0,"Loss","Scratch")))</f>
        <v/>
      </c>
      <c r="AB727" s="18" t="e">
        <f aca="false">IF(W727="",NA(),W727)</f>
        <v>#N/A</v>
      </c>
      <c r="AC727" s="19" t="e">
        <f aca="false">IF(W727="",NA(),Y727)</f>
        <v>#N/A</v>
      </c>
    </row>
    <row r="728" customFormat="false" ht="15" hidden="false" customHeight="false" outlineLevel="0" collapsed="false">
      <c r="A728" s="10"/>
      <c r="B728" s="10"/>
      <c r="C728" s="24"/>
      <c r="D728" s="24"/>
      <c r="E728" s="24"/>
      <c r="F728" s="24"/>
      <c r="G728" s="11"/>
      <c r="H728" s="12"/>
      <c r="I728" s="12"/>
      <c r="J728" s="12"/>
      <c r="K728" s="5"/>
      <c r="L728" s="5"/>
      <c r="M728" s="5"/>
      <c r="N728" s="24"/>
      <c r="O728" s="7"/>
      <c r="P728" s="13" t="str">
        <f aca="false">IF(C728="","",IF(ISNUMBER(SEARCH("JPY",C728)),100,10000))</f>
        <v/>
      </c>
      <c r="Q728" s="14" t="str">
        <f aca="false">IF(OR(C728="",H728="",J728=""),"",ROUND((J728-H728)*P728*IF(D728="Short",-1,1),1))</f>
        <v/>
      </c>
      <c r="R728" s="14" t="str">
        <f aca="false">IF(OR(C728="",H728="",I728=""),"",ROUND(ABS(H728-I728)*P728,1))</f>
        <v/>
      </c>
      <c r="S728" s="15" t="str">
        <f aca="false">IF(OR(R728="",G728="",K728=""),"",R728*K728*G728)</f>
        <v/>
      </c>
      <c r="T728" s="15" t="str">
        <f aca="false">IF(OR(Q728="",G728="",K728=""),"",Q728*K728*G728)</f>
        <v/>
      </c>
      <c r="U728" s="15" t="str">
        <f aca="false">IF(T728="","",T728+N(L728)-N(M728))</f>
        <v/>
      </c>
      <c r="V728" s="16" t="str">
        <f aca="false">IF(OR(U728="",N(S728)=0),"",U728/S728)</f>
        <v/>
      </c>
      <c r="W728" s="13" t="str">
        <f aca="false">IF(U728="","",COUNT($U$7:U728))</f>
        <v/>
      </c>
      <c r="X728" s="17" t="str">
        <f aca="false">IF(U728="","",DATE(YEAR(IF(B728="",A728,B728)),MONTH(IF(B728="",A728,B728)),1))</f>
        <v/>
      </c>
      <c r="Y728" s="15" t="str">
        <f aca="false">IF(U728="","",N($C$3)+SUM($U$7:U728))</f>
        <v/>
      </c>
      <c r="Z728" s="15" t="str">
        <f aca="false">IF(Y728="","",Y728-MAX(N($C$3),MAX($Y$7:Y728)))</f>
        <v/>
      </c>
      <c r="AA728" s="13" t="str">
        <f aca="false">IF(U728="","",IF(U728&gt;0,"Win",IF(U728&lt;0,"Loss","Scratch")))</f>
        <v/>
      </c>
      <c r="AB728" s="18" t="e">
        <f aca="false">IF(W728="",NA(),W728)</f>
        <v>#N/A</v>
      </c>
      <c r="AC728" s="19" t="e">
        <f aca="false">IF(W728="",NA(),Y728)</f>
        <v>#N/A</v>
      </c>
    </row>
    <row r="729" customFormat="false" ht="15" hidden="false" customHeight="false" outlineLevel="0" collapsed="false">
      <c r="A729" s="10"/>
      <c r="B729" s="10"/>
      <c r="C729" s="24"/>
      <c r="D729" s="24"/>
      <c r="E729" s="24"/>
      <c r="F729" s="24"/>
      <c r="G729" s="11"/>
      <c r="H729" s="12"/>
      <c r="I729" s="12"/>
      <c r="J729" s="12"/>
      <c r="K729" s="5"/>
      <c r="L729" s="5"/>
      <c r="M729" s="5"/>
      <c r="N729" s="24"/>
      <c r="O729" s="7"/>
      <c r="P729" s="13" t="str">
        <f aca="false">IF(C729="","",IF(ISNUMBER(SEARCH("JPY",C729)),100,10000))</f>
        <v/>
      </c>
      <c r="Q729" s="14" t="str">
        <f aca="false">IF(OR(C729="",H729="",J729=""),"",ROUND((J729-H729)*P729*IF(D729="Short",-1,1),1))</f>
        <v/>
      </c>
      <c r="R729" s="14" t="str">
        <f aca="false">IF(OR(C729="",H729="",I729=""),"",ROUND(ABS(H729-I729)*P729,1))</f>
        <v/>
      </c>
      <c r="S729" s="15" t="str">
        <f aca="false">IF(OR(R729="",G729="",K729=""),"",R729*K729*G729)</f>
        <v/>
      </c>
      <c r="T729" s="15" t="str">
        <f aca="false">IF(OR(Q729="",G729="",K729=""),"",Q729*K729*G729)</f>
        <v/>
      </c>
      <c r="U729" s="15" t="str">
        <f aca="false">IF(T729="","",T729+N(L729)-N(M729))</f>
        <v/>
      </c>
      <c r="V729" s="16" t="str">
        <f aca="false">IF(OR(U729="",N(S729)=0),"",U729/S729)</f>
        <v/>
      </c>
      <c r="W729" s="13" t="str">
        <f aca="false">IF(U729="","",COUNT($U$7:U729))</f>
        <v/>
      </c>
      <c r="X729" s="17" t="str">
        <f aca="false">IF(U729="","",DATE(YEAR(IF(B729="",A729,B729)),MONTH(IF(B729="",A729,B729)),1))</f>
        <v/>
      </c>
      <c r="Y729" s="15" t="str">
        <f aca="false">IF(U729="","",N($C$3)+SUM($U$7:U729))</f>
        <v/>
      </c>
      <c r="Z729" s="15" t="str">
        <f aca="false">IF(Y729="","",Y729-MAX(N($C$3),MAX($Y$7:Y729)))</f>
        <v/>
      </c>
      <c r="AA729" s="13" t="str">
        <f aca="false">IF(U729="","",IF(U729&gt;0,"Win",IF(U729&lt;0,"Loss","Scratch")))</f>
        <v/>
      </c>
      <c r="AB729" s="18" t="e">
        <f aca="false">IF(W729="",NA(),W729)</f>
        <v>#N/A</v>
      </c>
      <c r="AC729" s="19" t="e">
        <f aca="false">IF(W729="",NA(),Y729)</f>
        <v>#N/A</v>
      </c>
    </row>
    <row r="730" customFormat="false" ht="15" hidden="false" customHeight="false" outlineLevel="0" collapsed="false">
      <c r="A730" s="10"/>
      <c r="B730" s="10"/>
      <c r="C730" s="24"/>
      <c r="D730" s="24"/>
      <c r="E730" s="24"/>
      <c r="F730" s="24"/>
      <c r="G730" s="11"/>
      <c r="H730" s="12"/>
      <c r="I730" s="12"/>
      <c r="J730" s="12"/>
      <c r="K730" s="5"/>
      <c r="L730" s="5"/>
      <c r="M730" s="5"/>
      <c r="N730" s="24"/>
      <c r="O730" s="7"/>
      <c r="P730" s="13" t="str">
        <f aca="false">IF(C730="","",IF(ISNUMBER(SEARCH("JPY",C730)),100,10000))</f>
        <v/>
      </c>
      <c r="Q730" s="14" t="str">
        <f aca="false">IF(OR(C730="",H730="",J730=""),"",ROUND((J730-H730)*P730*IF(D730="Short",-1,1),1))</f>
        <v/>
      </c>
      <c r="R730" s="14" t="str">
        <f aca="false">IF(OR(C730="",H730="",I730=""),"",ROUND(ABS(H730-I730)*P730,1))</f>
        <v/>
      </c>
      <c r="S730" s="15" t="str">
        <f aca="false">IF(OR(R730="",G730="",K730=""),"",R730*K730*G730)</f>
        <v/>
      </c>
      <c r="T730" s="15" t="str">
        <f aca="false">IF(OR(Q730="",G730="",K730=""),"",Q730*K730*G730)</f>
        <v/>
      </c>
      <c r="U730" s="15" t="str">
        <f aca="false">IF(T730="","",T730+N(L730)-N(M730))</f>
        <v/>
      </c>
      <c r="V730" s="16" t="str">
        <f aca="false">IF(OR(U730="",N(S730)=0),"",U730/S730)</f>
        <v/>
      </c>
      <c r="W730" s="13" t="str">
        <f aca="false">IF(U730="","",COUNT($U$7:U730))</f>
        <v/>
      </c>
      <c r="X730" s="17" t="str">
        <f aca="false">IF(U730="","",DATE(YEAR(IF(B730="",A730,B730)),MONTH(IF(B730="",A730,B730)),1))</f>
        <v/>
      </c>
      <c r="Y730" s="15" t="str">
        <f aca="false">IF(U730="","",N($C$3)+SUM($U$7:U730))</f>
        <v/>
      </c>
      <c r="Z730" s="15" t="str">
        <f aca="false">IF(Y730="","",Y730-MAX(N($C$3),MAX($Y$7:Y730)))</f>
        <v/>
      </c>
      <c r="AA730" s="13" t="str">
        <f aca="false">IF(U730="","",IF(U730&gt;0,"Win",IF(U730&lt;0,"Loss","Scratch")))</f>
        <v/>
      </c>
      <c r="AB730" s="18" t="e">
        <f aca="false">IF(W730="",NA(),W730)</f>
        <v>#N/A</v>
      </c>
      <c r="AC730" s="19" t="e">
        <f aca="false">IF(W730="",NA(),Y730)</f>
        <v>#N/A</v>
      </c>
    </row>
    <row r="731" customFormat="false" ht="15" hidden="false" customHeight="false" outlineLevel="0" collapsed="false">
      <c r="A731" s="10"/>
      <c r="B731" s="10"/>
      <c r="C731" s="24"/>
      <c r="D731" s="24"/>
      <c r="E731" s="24"/>
      <c r="F731" s="24"/>
      <c r="G731" s="11"/>
      <c r="H731" s="12"/>
      <c r="I731" s="12"/>
      <c r="J731" s="12"/>
      <c r="K731" s="5"/>
      <c r="L731" s="5"/>
      <c r="M731" s="5"/>
      <c r="N731" s="24"/>
      <c r="O731" s="7"/>
      <c r="P731" s="13" t="str">
        <f aca="false">IF(C731="","",IF(ISNUMBER(SEARCH("JPY",C731)),100,10000))</f>
        <v/>
      </c>
      <c r="Q731" s="14" t="str">
        <f aca="false">IF(OR(C731="",H731="",J731=""),"",ROUND((J731-H731)*P731*IF(D731="Short",-1,1),1))</f>
        <v/>
      </c>
      <c r="R731" s="14" t="str">
        <f aca="false">IF(OR(C731="",H731="",I731=""),"",ROUND(ABS(H731-I731)*P731,1))</f>
        <v/>
      </c>
      <c r="S731" s="15" t="str">
        <f aca="false">IF(OR(R731="",G731="",K731=""),"",R731*K731*G731)</f>
        <v/>
      </c>
      <c r="T731" s="15" t="str">
        <f aca="false">IF(OR(Q731="",G731="",K731=""),"",Q731*K731*G731)</f>
        <v/>
      </c>
      <c r="U731" s="15" t="str">
        <f aca="false">IF(T731="","",T731+N(L731)-N(M731))</f>
        <v/>
      </c>
      <c r="V731" s="16" t="str">
        <f aca="false">IF(OR(U731="",N(S731)=0),"",U731/S731)</f>
        <v/>
      </c>
      <c r="W731" s="13" t="str">
        <f aca="false">IF(U731="","",COUNT($U$7:U731))</f>
        <v/>
      </c>
      <c r="X731" s="17" t="str">
        <f aca="false">IF(U731="","",DATE(YEAR(IF(B731="",A731,B731)),MONTH(IF(B731="",A731,B731)),1))</f>
        <v/>
      </c>
      <c r="Y731" s="15" t="str">
        <f aca="false">IF(U731="","",N($C$3)+SUM($U$7:U731))</f>
        <v/>
      </c>
      <c r="Z731" s="15" t="str">
        <f aca="false">IF(Y731="","",Y731-MAX(N($C$3),MAX($Y$7:Y731)))</f>
        <v/>
      </c>
      <c r="AA731" s="13" t="str">
        <f aca="false">IF(U731="","",IF(U731&gt;0,"Win",IF(U731&lt;0,"Loss","Scratch")))</f>
        <v/>
      </c>
      <c r="AB731" s="18" t="e">
        <f aca="false">IF(W731="",NA(),W731)</f>
        <v>#N/A</v>
      </c>
      <c r="AC731" s="19" t="e">
        <f aca="false">IF(W731="",NA(),Y731)</f>
        <v>#N/A</v>
      </c>
    </row>
    <row r="732" customFormat="false" ht="15" hidden="false" customHeight="false" outlineLevel="0" collapsed="false">
      <c r="A732" s="10"/>
      <c r="B732" s="10"/>
      <c r="C732" s="24"/>
      <c r="D732" s="24"/>
      <c r="E732" s="24"/>
      <c r="F732" s="24"/>
      <c r="G732" s="11"/>
      <c r="H732" s="12"/>
      <c r="I732" s="12"/>
      <c r="J732" s="12"/>
      <c r="K732" s="5"/>
      <c r="L732" s="5"/>
      <c r="M732" s="5"/>
      <c r="N732" s="24"/>
      <c r="O732" s="7"/>
      <c r="P732" s="13" t="str">
        <f aca="false">IF(C732="","",IF(ISNUMBER(SEARCH("JPY",C732)),100,10000))</f>
        <v/>
      </c>
      <c r="Q732" s="14" t="str">
        <f aca="false">IF(OR(C732="",H732="",J732=""),"",ROUND((J732-H732)*P732*IF(D732="Short",-1,1),1))</f>
        <v/>
      </c>
      <c r="R732" s="14" t="str">
        <f aca="false">IF(OR(C732="",H732="",I732=""),"",ROUND(ABS(H732-I732)*P732,1))</f>
        <v/>
      </c>
      <c r="S732" s="15" t="str">
        <f aca="false">IF(OR(R732="",G732="",K732=""),"",R732*K732*G732)</f>
        <v/>
      </c>
      <c r="T732" s="15" t="str">
        <f aca="false">IF(OR(Q732="",G732="",K732=""),"",Q732*K732*G732)</f>
        <v/>
      </c>
      <c r="U732" s="15" t="str">
        <f aca="false">IF(T732="","",T732+N(L732)-N(M732))</f>
        <v/>
      </c>
      <c r="V732" s="16" t="str">
        <f aca="false">IF(OR(U732="",N(S732)=0),"",U732/S732)</f>
        <v/>
      </c>
      <c r="W732" s="13" t="str">
        <f aca="false">IF(U732="","",COUNT($U$7:U732))</f>
        <v/>
      </c>
      <c r="X732" s="17" t="str">
        <f aca="false">IF(U732="","",DATE(YEAR(IF(B732="",A732,B732)),MONTH(IF(B732="",A732,B732)),1))</f>
        <v/>
      </c>
      <c r="Y732" s="15" t="str">
        <f aca="false">IF(U732="","",N($C$3)+SUM($U$7:U732))</f>
        <v/>
      </c>
      <c r="Z732" s="15" t="str">
        <f aca="false">IF(Y732="","",Y732-MAX(N($C$3),MAX($Y$7:Y732)))</f>
        <v/>
      </c>
      <c r="AA732" s="13" t="str">
        <f aca="false">IF(U732="","",IF(U732&gt;0,"Win",IF(U732&lt;0,"Loss","Scratch")))</f>
        <v/>
      </c>
      <c r="AB732" s="18" t="e">
        <f aca="false">IF(W732="",NA(),W732)</f>
        <v>#N/A</v>
      </c>
      <c r="AC732" s="19" t="e">
        <f aca="false">IF(W732="",NA(),Y732)</f>
        <v>#N/A</v>
      </c>
    </row>
    <row r="733" customFormat="false" ht="15" hidden="false" customHeight="false" outlineLevel="0" collapsed="false">
      <c r="A733" s="10"/>
      <c r="B733" s="10"/>
      <c r="C733" s="24"/>
      <c r="D733" s="24"/>
      <c r="E733" s="24"/>
      <c r="F733" s="24"/>
      <c r="G733" s="11"/>
      <c r="H733" s="12"/>
      <c r="I733" s="12"/>
      <c r="J733" s="12"/>
      <c r="K733" s="5"/>
      <c r="L733" s="5"/>
      <c r="M733" s="5"/>
      <c r="N733" s="24"/>
      <c r="O733" s="7"/>
      <c r="P733" s="13" t="str">
        <f aca="false">IF(C733="","",IF(ISNUMBER(SEARCH("JPY",C733)),100,10000))</f>
        <v/>
      </c>
      <c r="Q733" s="14" t="str">
        <f aca="false">IF(OR(C733="",H733="",J733=""),"",ROUND((J733-H733)*P733*IF(D733="Short",-1,1),1))</f>
        <v/>
      </c>
      <c r="R733" s="14" t="str">
        <f aca="false">IF(OR(C733="",H733="",I733=""),"",ROUND(ABS(H733-I733)*P733,1))</f>
        <v/>
      </c>
      <c r="S733" s="15" t="str">
        <f aca="false">IF(OR(R733="",G733="",K733=""),"",R733*K733*G733)</f>
        <v/>
      </c>
      <c r="T733" s="15" t="str">
        <f aca="false">IF(OR(Q733="",G733="",K733=""),"",Q733*K733*G733)</f>
        <v/>
      </c>
      <c r="U733" s="15" t="str">
        <f aca="false">IF(T733="","",T733+N(L733)-N(M733))</f>
        <v/>
      </c>
      <c r="V733" s="16" t="str">
        <f aca="false">IF(OR(U733="",N(S733)=0),"",U733/S733)</f>
        <v/>
      </c>
      <c r="W733" s="13" t="str">
        <f aca="false">IF(U733="","",COUNT($U$7:U733))</f>
        <v/>
      </c>
      <c r="X733" s="17" t="str">
        <f aca="false">IF(U733="","",DATE(YEAR(IF(B733="",A733,B733)),MONTH(IF(B733="",A733,B733)),1))</f>
        <v/>
      </c>
      <c r="Y733" s="15" t="str">
        <f aca="false">IF(U733="","",N($C$3)+SUM($U$7:U733))</f>
        <v/>
      </c>
      <c r="Z733" s="15" t="str">
        <f aca="false">IF(Y733="","",Y733-MAX(N($C$3),MAX($Y$7:Y733)))</f>
        <v/>
      </c>
      <c r="AA733" s="13" t="str">
        <f aca="false">IF(U733="","",IF(U733&gt;0,"Win",IF(U733&lt;0,"Loss","Scratch")))</f>
        <v/>
      </c>
      <c r="AB733" s="18" t="e">
        <f aca="false">IF(W733="",NA(),W733)</f>
        <v>#N/A</v>
      </c>
      <c r="AC733" s="19" t="e">
        <f aca="false">IF(W733="",NA(),Y733)</f>
        <v>#N/A</v>
      </c>
    </row>
    <row r="734" customFormat="false" ht="15" hidden="false" customHeight="false" outlineLevel="0" collapsed="false">
      <c r="A734" s="10"/>
      <c r="B734" s="10"/>
      <c r="C734" s="24"/>
      <c r="D734" s="24"/>
      <c r="E734" s="24"/>
      <c r="F734" s="24"/>
      <c r="G734" s="11"/>
      <c r="H734" s="12"/>
      <c r="I734" s="12"/>
      <c r="J734" s="12"/>
      <c r="K734" s="5"/>
      <c r="L734" s="5"/>
      <c r="M734" s="5"/>
      <c r="N734" s="24"/>
      <c r="O734" s="7"/>
      <c r="P734" s="13" t="str">
        <f aca="false">IF(C734="","",IF(ISNUMBER(SEARCH("JPY",C734)),100,10000))</f>
        <v/>
      </c>
      <c r="Q734" s="14" t="str">
        <f aca="false">IF(OR(C734="",H734="",J734=""),"",ROUND((J734-H734)*P734*IF(D734="Short",-1,1),1))</f>
        <v/>
      </c>
      <c r="R734" s="14" t="str">
        <f aca="false">IF(OR(C734="",H734="",I734=""),"",ROUND(ABS(H734-I734)*P734,1))</f>
        <v/>
      </c>
      <c r="S734" s="15" t="str">
        <f aca="false">IF(OR(R734="",G734="",K734=""),"",R734*K734*G734)</f>
        <v/>
      </c>
      <c r="T734" s="15" t="str">
        <f aca="false">IF(OR(Q734="",G734="",K734=""),"",Q734*K734*G734)</f>
        <v/>
      </c>
      <c r="U734" s="15" t="str">
        <f aca="false">IF(T734="","",T734+N(L734)-N(M734))</f>
        <v/>
      </c>
      <c r="V734" s="16" t="str">
        <f aca="false">IF(OR(U734="",N(S734)=0),"",U734/S734)</f>
        <v/>
      </c>
      <c r="W734" s="13" t="str">
        <f aca="false">IF(U734="","",COUNT($U$7:U734))</f>
        <v/>
      </c>
      <c r="X734" s="17" t="str">
        <f aca="false">IF(U734="","",DATE(YEAR(IF(B734="",A734,B734)),MONTH(IF(B734="",A734,B734)),1))</f>
        <v/>
      </c>
      <c r="Y734" s="15" t="str">
        <f aca="false">IF(U734="","",N($C$3)+SUM($U$7:U734))</f>
        <v/>
      </c>
      <c r="Z734" s="15" t="str">
        <f aca="false">IF(Y734="","",Y734-MAX(N($C$3),MAX($Y$7:Y734)))</f>
        <v/>
      </c>
      <c r="AA734" s="13" t="str">
        <f aca="false">IF(U734="","",IF(U734&gt;0,"Win",IF(U734&lt;0,"Loss","Scratch")))</f>
        <v/>
      </c>
      <c r="AB734" s="18" t="e">
        <f aca="false">IF(W734="",NA(),W734)</f>
        <v>#N/A</v>
      </c>
      <c r="AC734" s="19" t="e">
        <f aca="false">IF(W734="",NA(),Y734)</f>
        <v>#N/A</v>
      </c>
    </row>
    <row r="735" customFormat="false" ht="15" hidden="false" customHeight="false" outlineLevel="0" collapsed="false">
      <c r="A735" s="10"/>
      <c r="B735" s="10"/>
      <c r="C735" s="24"/>
      <c r="D735" s="24"/>
      <c r="E735" s="24"/>
      <c r="F735" s="24"/>
      <c r="G735" s="11"/>
      <c r="H735" s="12"/>
      <c r="I735" s="12"/>
      <c r="J735" s="12"/>
      <c r="K735" s="5"/>
      <c r="L735" s="5"/>
      <c r="M735" s="5"/>
      <c r="N735" s="24"/>
      <c r="O735" s="7"/>
      <c r="P735" s="13" t="str">
        <f aca="false">IF(C735="","",IF(ISNUMBER(SEARCH("JPY",C735)),100,10000))</f>
        <v/>
      </c>
      <c r="Q735" s="14" t="str">
        <f aca="false">IF(OR(C735="",H735="",J735=""),"",ROUND((J735-H735)*P735*IF(D735="Short",-1,1),1))</f>
        <v/>
      </c>
      <c r="R735" s="14" t="str">
        <f aca="false">IF(OR(C735="",H735="",I735=""),"",ROUND(ABS(H735-I735)*P735,1))</f>
        <v/>
      </c>
      <c r="S735" s="15" t="str">
        <f aca="false">IF(OR(R735="",G735="",K735=""),"",R735*K735*G735)</f>
        <v/>
      </c>
      <c r="T735" s="15" t="str">
        <f aca="false">IF(OR(Q735="",G735="",K735=""),"",Q735*K735*G735)</f>
        <v/>
      </c>
      <c r="U735" s="15" t="str">
        <f aca="false">IF(T735="","",T735+N(L735)-N(M735))</f>
        <v/>
      </c>
      <c r="V735" s="16" t="str">
        <f aca="false">IF(OR(U735="",N(S735)=0),"",U735/S735)</f>
        <v/>
      </c>
      <c r="W735" s="13" t="str">
        <f aca="false">IF(U735="","",COUNT($U$7:U735))</f>
        <v/>
      </c>
      <c r="X735" s="17" t="str">
        <f aca="false">IF(U735="","",DATE(YEAR(IF(B735="",A735,B735)),MONTH(IF(B735="",A735,B735)),1))</f>
        <v/>
      </c>
      <c r="Y735" s="15" t="str">
        <f aca="false">IF(U735="","",N($C$3)+SUM($U$7:U735))</f>
        <v/>
      </c>
      <c r="Z735" s="15" t="str">
        <f aca="false">IF(Y735="","",Y735-MAX(N($C$3),MAX($Y$7:Y735)))</f>
        <v/>
      </c>
      <c r="AA735" s="13" t="str">
        <f aca="false">IF(U735="","",IF(U735&gt;0,"Win",IF(U735&lt;0,"Loss","Scratch")))</f>
        <v/>
      </c>
      <c r="AB735" s="18" t="e">
        <f aca="false">IF(W735="",NA(),W735)</f>
        <v>#N/A</v>
      </c>
      <c r="AC735" s="19" t="e">
        <f aca="false">IF(W735="",NA(),Y735)</f>
        <v>#N/A</v>
      </c>
    </row>
    <row r="736" customFormat="false" ht="15" hidden="false" customHeight="false" outlineLevel="0" collapsed="false">
      <c r="A736" s="10"/>
      <c r="B736" s="10"/>
      <c r="C736" s="24"/>
      <c r="D736" s="24"/>
      <c r="E736" s="24"/>
      <c r="F736" s="24"/>
      <c r="G736" s="11"/>
      <c r="H736" s="12"/>
      <c r="I736" s="12"/>
      <c r="J736" s="12"/>
      <c r="K736" s="5"/>
      <c r="L736" s="5"/>
      <c r="M736" s="5"/>
      <c r="N736" s="24"/>
      <c r="O736" s="7"/>
      <c r="P736" s="13" t="str">
        <f aca="false">IF(C736="","",IF(ISNUMBER(SEARCH("JPY",C736)),100,10000))</f>
        <v/>
      </c>
      <c r="Q736" s="14" t="str">
        <f aca="false">IF(OR(C736="",H736="",J736=""),"",ROUND((J736-H736)*P736*IF(D736="Short",-1,1),1))</f>
        <v/>
      </c>
      <c r="R736" s="14" t="str">
        <f aca="false">IF(OR(C736="",H736="",I736=""),"",ROUND(ABS(H736-I736)*P736,1))</f>
        <v/>
      </c>
      <c r="S736" s="15" t="str">
        <f aca="false">IF(OR(R736="",G736="",K736=""),"",R736*K736*G736)</f>
        <v/>
      </c>
      <c r="T736" s="15" t="str">
        <f aca="false">IF(OR(Q736="",G736="",K736=""),"",Q736*K736*G736)</f>
        <v/>
      </c>
      <c r="U736" s="15" t="str">
        <f aca="false">IF(T736="","",T736+N(L736)-N(M736))</f>
        <v/>
      </c>
      <c r="V736" s="16" t="str">
        <f aca="false">IF(OR(U736="",N(S736)=0),"",U736/S736)</f>
        <v/>
      </c>
      <c r="W736" s="13" t="str">
        <f aca="false">IF(U736="","",COUNT($U$7:U736))</f>
        <v/>
      </c>
      <c r="X736" s="17" t="str">
        <f aca="false">IF(U736="","",DATE(YEAR(IF(B736="",A736,B736)),MONTH(IF(B736="",A736,B736)),1))</f>
        <v/>
      </c>
      <c r="Y736" s="15" t="str">
        <f aca="false">IF(U736="","",N($C$3)+SUM($U$7:U736))</f>
        <v/>
      </c>
      <c r="Z736" s="15" t="str">
        <f aca="false">IF(Y736="","",Y736-MAX(N($C$3),MAX($Y$7:Y736)))</f>
        <v/>
      </c>
      <c r="AA736" s="13" t="str">
        <f aca="false">IF(U736="","",IF(U736&gt;0,"Win",IF(U736&lt;0,"Loss","Scratch")))</f>
        <v/>
      </c>
      <c r="AB736" s="18" t="e">
        <f aca="false">IF(W736="",NA(),W736)</f>
        <v>#N/A</v>
      </c>
      <c r="AC736" s="19" t="e">
        <f aca="false">IF(W736="",NA(),Y736)</f>
        <v>#N/A</v>
      </c>
    </row>
    <row r="737" customFormat="false" ht="15" hidden="false" customHeight="false" outlineLevel="0" collapsed="false">
      <c r="A737" s="10"/>
      <c r="B737" s="10"/>
      <c r="C737" s="24"/>
      <c r="D737" s="24"/>
      <c r="E737" s="24"/>
      <c r="F737" s="24"/>
      <c r="G737" s="11"/>
      <c r="H737" s="12"/>
      <c r="I737" s="12"/>
      <c r="J737" s="12"/>
      <c r="K737" s="5"/>
      <c r="L737" s="5"/>
      <c r="M737" s="5"/>
      <c r="N737" s="24"/>
      <c r="O737" s="7"/>
      <c r="P737" s="13" t="str">
        <f aca="false">IF(C737="","",IF(ISNUMBER(SEARCH("JPY",C737)),100,10000))</f>
        <v/>
      </c>
      <c r="Q737" s="14" t="str">
        <f aca="false">IF(OR(C737="",H737="",J737=""),"",ROUND((J737-H737)*P737*IF(D737="Short",-1,1),1))</f>
        <v/>
      </c>
      <c r="R737" s="14" t="str">
        <f aca="false">IF(OR(C737="",H737="",I737=""),"",ROUND(ABS(H737-I737)*P737,1))</f>
        <v/>
      </c>
      <c r="S737" s="15" t="str">
        <f aca="false">IF(OR(R737="",G737="",K737=""),"",R737*K737*G737)</f>
        <v/>
      </c>
      <c r="T737" s="15" t="str">
        <f aca="false">IF(OR(Q737="",G737="",K737=""),"",Q737*K737*G737)</f>
        <v/>
      </c>
      <c r="U737" s="15" t="str">
        <f aca="false">IF(T737="","",T737+N(L737)-N(M737))</f>
        <v/>
      </c>
      <c r="V737" s="16" t="str">
        <f aca="false">IF(OR(U737="",N(S737)=0),"",U737/S737)</f>
        <v/>
      </c>
      <c r="W737" s="13" t="str">
        <f aca="false">IF(U737="","",COUNT($U$7:U737))</f>
        <v/>
      </c>
      <c r="X737" s="17" t="str">
        <f aca="false">IF(U737="","",DATE(YEAR(IF(B737="",A737,B737)),MONTH(IF(B737="",A737,B737)),1))</f>
        <v/>
      </c>
      <c r="Y737" s="15" t="str">
        <f aca="false">IF(U737="","",N($C$3)+SUM($U$7:U737))</f>
        <v/>
      </c>
      <c r="Z737" s="15" t="str">
        <f aca="false">IF(Y737="","",Y737-MAX(N($C$3),MAX($Y$7:Y737)))</f>
        <v/>
      </c>
      <c r="AA737" s="13" t="str">
        <f aca="false">IF(U737="","",IF(U737&gt;0,"Win",IF(U737&lt;0,"Loss","Scratch")))</f>
        <v/>
      </c>
      <c r="AB737" s="18" t="e">
        <f aca="false">IF(W737="",NA(),W737)</f>
        <v>#N/A</v>
      </c>
      <c r="AC737" s="19" t="e">
        <f aca="false">IF(W737="",NA(),Y737)</f>
        <v>#N/A</v>
      </c>
    </row>
    <row r="738" customFormat="false" ht="15" hidden="false" customHeight="false" outlineLevel="0" collapsed="false">
      <c r="A738" s="10"/>
      <c r="B738" s="10"/>
      <c r="C738" s="24"/>
      <c r="D738" s="24"/>
      <c r="E738" s="24"/>
      <c r="F738" s="24"/>
      <c r="G738" s="11"/>
      <c r="H738" s="12"/>
      <c r="I738" s="12"/>
      <c r="J738" s="12"/>
      <c r="K738" s="5"/>
      <c r="L738" s="5"/>
      <c r="M738" s="5"/>
      <c r="N738" s="24"/>
      <c r="O738" s="7"/>
      <c r="P738" s="13" t="str">
        <f aca="false">IF(C738="","",IF(ISNUMBER(SEARCH("JPY",C738)),100,10000))</f>
        <v/>
      </c>
      <c r="Q738" s="14" t="str">
        <f aca="false">IF(OR(C738="",H738="",J738=""),"",ROUND((J738-H738)*P738*IF(D738="Short",-1,1),1))</f>
        <v/>
      </c>
      <c r="R738" s="14" t="str">
        <f aca="false">IF(OR(C738="",H738="",I738=""),"",ROUND(ABS(H738-I738)*P738,1))</f>
        <v/>
      </c>
      <c r="S738" s="15" t="str">
        <f aca="false">IF(OR(R738="",G738="",K738=""),"",R738*K738*G738)</f>
        <v/>
      </c>
      <c r="T738" s="15" t="str">
        <f aca="false">IF(OR(Q738="",G738="",K738=""),"",Q738*K738*G738)</f>
        <v/>
      </c>
      <c r="U738" s="15" t="str">
        <f aca="false">IF(T738="","",T738+N(L738)-N(M738))</f>
        <v/>
      </c>
      <c r="V738" s="16" t="str">
        <f aca="false">IF(OR(U738="",N(S738)=0),"",U738/S738)</f>
        <v/>
      </c>
      <c r="W738" s="13" t="str">
        <f aca="false">IF(U738="","",COUNT($U$7:U738))</f>
        <v/>
      </c>
      <c r="X738" s="17" t="str">
        <f aca="false">IF(U738="","",DATE(YEAR(IF(B738="",A738,B738)),MONTH(IF(B738="",A738,B738)),1))</f>
        <v/>
      </c>
      <c r="Y738" s="15" t="str">
        <f aca="false">IF(U738="","",N($C$3)+SUM($U$7:U738))</f>
        <v/>
      </c>
      <c r="Z738" s="15" t="str">
        <f aca="false">IF(Y738="","",Y738-MAX(N($C$3),MAX($Y$7:Y738)))</f>
        <v/>
      </c>
      <c r="AA738" s="13" t="str">
        <f aca="false">IF(U738="","",IF(U738&gt;0,"Win",IF(U738&lt;0,"Loss","Scratch")))</f>
        <v/>
      </c>
      <c r="AB738" s="18" t="e">
        <f aca="false">IF(W738="",NA(),W738)</f>
        <v>#N/A</v>
      </c>
      <c r="AC738" s="19" t="e">
        <f aca="false">IF(W738="",NA(),Y738)</f>
        <v>#N/A</v>
      </c>
    </row>
    <row r="739" customFormat="false" ht="15" hidden="false" customHeight="false" outlineLevel="0" collapsed="false">
      <c r="A739" s="10"/>
      <c r="B739" s="10"/>
      <c r="C739" s="24"/>
      <c r="D739" s="24"/>
      <c r="E739" s="24"/>
      <c r="F739" s="24"/>
      <c r="G739" s="11"/>
      <c r="H739" s="12"/>
      <c r="I739" s="12"/>
      <c r="J739" s="12"/>
      <c r="K739" s="5"/>
      <c r="L739" s="5"/>
      <c r="M739" s="5"/>
      <c r="N739" s="24"/>
      <c r="O739" s="7"/>
      <c r="P739" s="13" t="str">
        <f aca="false">IF(C739="","",IF(ISNUMBER(SEARCH("JPY",C739)),100,10000))</f>
        <v/>
      </c>
      <c r="Q739" s="14" t="str">
        <f aca="false">IF(OR(C739="",H739="",J739=""),"",ROUND((J739-H739)*P739*IF(D739="Short",-1,1),1))</f>
        <v/>
      </c>
      <c r="R739" s="14" t="str">
        <f aca="false">IF(OR(C739="",H739="",I739=""),"",ROUND(ABS(H739-I739)*P739,1))</f>
        <v/>
      </c>
      <c r="S739" s="15" t="str">
        <f aca="false">IF(OR(R739="",G739="",K739=""),"",R739*K739*G739)</f>
        <v/>
      </c>
      <c r="T739" s="15" t="str">
        <f aca="false">IF(OR(Q739="",G739="",K739=""),"",Q739*K739*G739)</f>
        <v/>
      </c>
      <c r="U739" s="15" t="str">
        <f aca="false">IF(T739="","",T739+N(L739)-N(M739))</f>
        <v/>
      </c>
      <c r="V739" s="16" t="str">
        <f aca="false">IF(OR(U739="",N(S739)=0),"",U739/S739)</f>
        <v/>
      </c>
      <c r="W739" s="13" t="str">
        <f aca="false">IF(U739="","",COUNT($U$7:U739))</f>
        <v/>
      </c>
      <c r="X739" s="17" t="str">
        <f aca="false">IF(U739="","",DATE(YEAR(IF(B739="",A739,B739)),MONTH(IF(B739="",A739,B739)),1))</f>
        <v/>
      </c>
      <c r="Y739" s="15" t="str">
        <f aca="false">IF(U739="","",N($C$3)+SUM($U$7:U739))</f>
        <v/>
      </c>
      <c r="Z739" s="15" t="str">
        <f aca="false">IF(Y739="","",Y739-MAX(N($C$3),MAX($Y$7:Y739)))</f>
        <v/>
      </c>
      <c r="AA739" s="13" t="str">
        <f aca="false">IF(U739="","",IF(U739&gt;0,"Win",IF(U739&lt;0,"Loss","Scratch")))</f>
        <v/>
      </c>
      <c r="AB739" s="18" t="e">
        <f aca="false">IF(W739="",NA(),W739)</f>
        <v>#N/A</v>
      </c>
      <c r="AC739" s="19" t="e">
        <f aca="false">IF(W739="",NA(),Y739)</f>
        <v>#N/A</v>
      </c>
    </row>
    <row r="740" customFormat="false" ht="15" hidden="false" customHeight="false" outlineLevel="0" collapsed="false">
      <c r="A740" s="10"/>
      <c r="B740" s="10"/>
      <c r="C740" s="24"/>
      <c r="D740" s="24"/>
      <c r="E740" s="24"/>
      <c r="F740" s="24"/>
      <c r="G740" s="11"/>
      <c r="H740" s="12"/>
      <c r="I740" s="12"/>
      <c r="J740" s="12"/>
      <c r="K740" s="5"/>
      <c r="L740" s="5"/>
      <c r="M740" s="5"/>
      <c r="N740" s="24"/>
      <c r="O740" s="7"/>
      <c r="P740" s="13" t="str">
        <f aca="false">IF(C740="","",IF(ISNUMBER(SEARCH("JPY",C740)),100,10000))</f>
        <v/>
      </c>
      <c r="Q740" s="14" t="str">
        <f aca="false">IF(OR(C740="",H740="",J740=""),"",ROUND((J740-H740)*P740*IF(D740="Short",-1,1),1))</f>
        <v/>
      </c>
      <c r="R740" s="14" t="str">
        <f aca="false">IF(OR(C740="",H740="",I740=""),"",ROUND(ABS(H740-I740)*P740,1))</f>
        <v/>
      </c>
      <c r="S740" s="15" t="str">
        <f aca="false">IF(OR(R740="",G740="",K740=""),"",R740*K740*G740)</f>
        <v/>
      </c>
      <c r="T740" s="15" t="str">
        <f aca="false">IF(OR(Q740="",G740="",K740=""),"",Q740*K740*G740)</f>
        <v/>
      </c>
      <c r="U740" s="15" t="str">
        <f aca="false">IF(T740="","",T740+N(L740)-N(M740))</f>
        <v/>
      </c>
      <c r="V740" s="16" t="str">
        <f aca="false">IF(OR(U740="",N(S740)=0),"",U740/S740)</f>
        <v/>
      </c>
      <c r="W740" s="13" t="str">
        <f aca="false">IF(U740="","",COUNT($U$7:U740))</f>
        <v/>
      </c>
      <c r="X740" s="17" t="str">
        <f aca="false">IF(U740="","",DATE(YEAR(IF(B740="",A740,B740)),MONTH(IF(B740="",A740,B740)),1))</f>
        <v/>
      </c>
      <c r="Y740" s="15" t="str">
        <f aca="false">IF(U740="","",N($C$3)+SUM($U$7:U740))</f>
        <v/>
      </c>
      <c r="Z740" s="15" t="str">
        <f aca="false">IF(Y740="","",Y740-MAX(N($C$3),MAX($Y$7:Y740)))</f>
        <v/>
      </c>
      <c r="AA740" s="13" t="str">
        <f aca="false">IF(U740="","",IF(U740&gt;0,"Win",IF(U740&lt;0,"Loss","Scratch")))</f>
        <v/>
      </c>
      <c r="AB740" s="18" t="e">
        <f aca="false">IF(W740="",NA(),W740)</f>
        <v>#N/A</v>
      </c>
      <c r="AC740" s="19" t="e">
        <f aca="false">IF(W740="",NA(),Y740)</f>
        <v>#N/A</v>
      </c>
    </row>
    <row r="741" customFormat="false" ht="15" hidden="false" customHeight="false" outlineLevel="0" collapsed="false">
      <c r="A741" s="10"/>
      <c r="B741" s="10"/>
      <c r="C741" s="24"/>
      <c r="D741" s="24"/>
      <c r="E741" s="24"/>
      <c r="F741" s="24"/>
      <c r="G741" s="11"/>
      <c r="H741" s="12"/>
      <c r="I741" s="12"/>
      <c r="J741" s="12"/>
      <c r="K741" s="5"/>
      <c r="L741" s="5"/>
      <c r="M741" s="5"/>
      <c r="N741" s="24"/>
      <c r="O741" s="7"/>
      <c r="P741" s="13" t="str">
        <f aca="false">IF(C741="","",IF(ISNUMBER(SEARCH("JPY",C741)),100,10000))</f>
        <v/>
      </c>
      <c r="Q741" s="14" t="str">
        <f aca="false">IF(OR(C741="",H741="",J741=""),"",ROUND((J741-H741)*P741*IF(D741="Short",-1,1),1))</f>
        <v/>
      </c>
      <c r="R741" s="14" t="str">
        <f aca="false">IF(OR(C741="",H741="",I741=""),"",ROUND(ABS(H741-I741)*P741,1))</f>
        <v/>
      </c>
      <c r="S741" s="15" t="str">
        <f aca="false">IF(OR(R741="",G741="",K741=""),"",R741*K741*G741)</f>
        <v/>
      </c>
      <c r="T741" s="15" t="str">
        <f aca="false">IF(OR(Q741="",G741="",K741=""),"",Q741*K741*G741)</f>
        <v/>
      </c>
      <c r="U741" s="15" t="str">
        <f aca="false">IF(T741="","",T741+N(L741)-N(M741))</f>
        <v/>
      </c>
      <c r="V741" s="16" t="str">
        <f aca="false">IF(OR(U741="",N(S741)=0),"",U741/S741)</f>
        <v/>
      </c>
      <c r="W741" s="13" t="str">
        <f aca="false">IF(U741="","",COUNT($U$7:U741))</f>
        <v/>
      </c>
      <c r="X741" s="17" t="str">
        <f aca="false">IF(U741="","",DATE(YEAR(IF(B741="",A741,B741)),MONTH(IF(B741="",A741,B741)),1))</f>
        <v/>
      </c>
      <c r="Y741" s="15" t="str">
        <f aca="false">IF(U741="","",N($C$3)+SUM($U$7:U741))</f>
        <v/>
      </c>
      <c r="Z741" s="15" t="str">
        <f aca="false">IF(Y741="","",Y741-MAX(N($C$3),MAX($Y$7:Y741)))</f>
        <v/>
      </c>
      <c r="AA741" s="13" t="str">
        <f aca="false">IF(U741="","",IF(U741&gt;0,"Win",IF(U741&lt;0,"Loss","Scratch")))</f>
        <v/>
      </c>
      <c r="AB741" s="18" t="e">
        <f aca="false">IF(W741="",NA(),W741)</f>
        <v>#N/A</v>
      </c>
      <c r="AC741" s="19" t="e">
        <f aca="false">IF(W741="",NA(),Y741)</f>
        <v>#N/A</v>
      </c>
    </row>
    <row r="742" customFormat="false" ht="15" hidden="false" customHeight="false" outlineLevel="0" collapsed="false">
      <c r="A742" s="10"/>
      <c r="B742" s="10"/>
      <c r="C742" s="24"/>
      <c r="D742" s="24"/>
      <c r="E742" s="24"/>
      <c r="F742" s="24"/>
      <c r="G742" s="11"/>
      <c r="H742" s="12"/>
      <c r="I742" s="12"/>
      <c r="J742" s="12"/>
      <c r="K742" s="5"/>
      <c r="L742" s="5"/>
      <c r="M742" s="5"/>
      <c r="N742" s="24"/>
      <c r="O742" s="7"/>
      <c r="P742" s="13" t="str">
        <f aca="false">IF(C742="","",IF(ISNUMBER(SEARCH("JPY",C742)),100,10000))</f>
        <v/>
      </c>
      <c r="Q742" s="14" t="str">
        <f aca="false">IF(OR(C742="",H742="",J742=""),"",ROUND((J742-H742)*P742*IF(D742="Short",-1,1),1))</f>
        <v/>
      </c>
      <c r="R742" s="14" t="str">
        <f aca="false">IF(OR(C742="",H742="",I742=""),"",ROUND(ABS(H742-I742)*P742,1))</f>
        <v/>
      </c>
      <c r="S742" s="15" t="str">
        <f aca="false">IF(OR(R742="",G742="",K742=""),"",R742*K742*G742)</f>
        <v/>
      </c>
      <c r="T742" s="15" t="str">
        <f aca="false">IF(OR(Q742="",G742="",K742=""),"",Q742*K742*G742)</f>
        <v/>
      </c>
      <c r="U742" s="15" t="str">
        <f aca="false">IF(T742="","",T742+N(L742)-N(M742))</f>
        <v/>
      </c>
      <c r="V742" s="16" t="str">
        <f aca="false">IF(OR(U742="",N(S742)=0),"",U742/S742)</f>
        <v/>
      </c>
      <c r="W742" s="13" t="str">
        <f aca="false">IF(U742="","",COUNT($U$7:U742))</f>
        <v/>
      </c>
      <c r="X742" s="17" t="str">
        <f aca="false">IF(U742="","",DATE(YEAR(IF(B742="",A742,B742)),MONTH(IF(B742="",A742,B742)),1))</f>
        <v/>
      </c>
      <c r="Y742" s="15" t="str">
        <f aca="false">IF(U742="","",N($C$3)+SUM($U$7:U742))</f>
        <v/>
      </c>
      <c r="Z742" s="15" t="str">
        <f aca="false">IF(Y742="","",Y742-MAX(N($C$3),MAX($Y$7:Y742)))</f>
        <v/>
      </c>
      <c r="AA742" s="13" t="str">
        <f aca="false">IF(U742="","",IF(U742&gt;0,"Win",IF(U742&lt;0,"Loss","Scratch")))</f>
        <v/>
      </c>
      <c r="AB742" s="18" t="e">
        <f aca="false">IF(W742="",NA(),W742)</f>
        <v>#N/A</v>
      </c>
      <c r="AC742" s="19" t="e">
        <f aca="false">IF(W742="",NA(),Y742)</f>
        <v>#N/A</v>
      </c>
    </row>
    <row r="743" customFormat="false" ht="15" hidden="false" customHeight="false" outlineLevel="0" collapsed="false">
      <c r="A743" s="10"/>
      <c r="B743" s="10"/>
      <c r="C743" s="24"/>
      <c r="D743" s="24"/>
      <c r="E743" s="24"/>
      <c r="F743" s="24"/>
      <c r="G743" s="11"/>
      <c r="H743" s="12"/>
      <c r="I743" s="12"/>
      <c r="J743" s="12"/>
      <c r="K743" s="5"/>
      <c r="L743" s="5"/>
      <c r="M743" s="5"/>
      <c r="N743" s="24"/>
      <c r="O743" s="7"/>
      <c r="P743" s="13" t="str">
        <f aca="false">IF(C743="","",IF(ISNUMBER(SEARCH("JPY",C743)),100,10000))</f>
        <v/>
      </c>
      <c r="Q743" s="14" t="str">
        <f aca="false">IF(OR(C743="",H743="",J743=""),"",ROUND((J743-H743)*P743*IF(D743="Short",-1,1),1))</f>
        <v/>
      </c>
      <c r="R743" s="14" t="str">
        <f aca="false">IF(OR(C743="",H743="",I743=""),"",ROUND(ABS(H743-I743)*P743,1))</f>
        <v/>
      </c>
      <c r="S743" s="15" t="str">
        <f aca="false">IF(OR(R743="",G743="",K743=""),"",R743*K743*G743)</f>
        <v/>
      </c>
      <c r="T743" s="15" t="str">
        <f aca="false">IF(OR(Q743="",G743="",K743=""),"",Q743*K743*G743)</f>
        <v/>
      </c>
      <c r="U743" s="15" t="str">
        <f aca="false">IF(T743="","",T743+N(L743)-N(M743))</f>
        <v/>
      </c>
      <c r="V743" s="16" t="str">
        <f aca="false">IF(OR(U743="",N(S743)=0),"",U743/S743)</f>
        <v/>
      </c>
      <c r="W743" s="13" t="str">
        <f aca="false">IF(U743="","",COUNT($U$7:U743))</f>
        <v/>
      </c>
      <c r="X743" s="17" t="str">
        <f aca="false">IF(U743="","",DATE(YEAR(IF(B743="",A743,B743)),MONTH(IF(B743="",A743,B743)),1))</f>
        <v/>
      </c>
      <c r="Y743" s="15" t="str">
        <f aca="false">IF(U743="","",N($C$3)+SUM($U$7:U743))</f>
        <v/>
      </c>
      <c r="Z743" s="15" t="str">
        <f aca="false">IF(Y743="","",Y743-MAX(N($C$3),MAX($Y$7:Y743)))</f>
        <v/>
      </c>
      <c r="AA743" s="13" t="str">
        <f aca="false">IF(U743="","",IF(U743&gt;0,"Win",IF(U743&lt;0,"Loss","Scratch")))</f>
        <v/>
      </c>
      <c r="AB743" s="18" t="e">
        <f aca="false">IF(W743="",NA(),W743)</f>
        <v>#N/A</v>
      </c>
      <c r="AC743" s="19" t="e">
        <f aca="false">IF(W743="",NA(),Y743)</f>
        <v>#N/A</v>
      </c>
    </row>
    <row r="744" customFormat="false" ht="15" hidden="false" customHeight="false" outlineLevel="0" collapsed="false">
      <c r="A744" s="10"/>
      <c r="B744" s="10"/>
      <c r="C744" s="24"/>
      <c r="D744" s="24"/>
      <c r="E744" s="24"/>
      <c r="F744" s="24"/>
      <c r="G744" s="11"/>
      <c r="H744" s="12"/>
      <c r="I744" s="12"/>
      <c r="J744" s="12"/>
      <c r="K744" s="5"/>
      <c r="L744" s="5"/>
      <c r="M744" s="5"/>
      <c r="N744" s="24"/>
      <c r="O744" s="7"/>
      <c r="P744" s="13" t="str">
        <f aca="false">IF(C744="","",IF(ISNUMBER(SEARCH("JPY",C744)),100,10000))</f>
        <v/>
      </c>
      <c r="Q744" s="14" t="str">
        <f aca="false">IF(OR(C744="",H744="",J744=""),"",ROUND((J744-H744)*P744*IF(D744="Short",-1,1),1))</f>
        <v/>
      </c>
      <c r="R744" s="14" t="str">
        <f aca="false">IF(OR(C744="",H744="",I744=""),"",ROUND(ABS(H744-I744)*P744,1))</f>
        <v/>
      </c>
      <c r="S744" s="15" t="str">
        <f aca="false">IF(OR(R744="",G744="",K744=""),"",R744*K744*G744)</f>
        <v/>
      </c>
      <c r="T744" s="15" t="str">
        <f aca="false">IF(OR(Q744="",G744="",K744=""),"",Q744*K744*G744)</f>
        <v/>
      </c>
      <c r="U744" s="15" t="str">
        <f aca="false">IF(T744="","",T744+N(L744)-N(M744))</f>
        <v/>
      </c>
      <c r="V744" s="16" t="str">
        <f aca="false">IF(OR(U744="",N(S744)=0),"",U744/S744)</f>
        <v/>
      </c>
      <c r="W744" s="13" t="str">
        <f aca="false">IF(U744="","",COUNT($U$7:U744))</f>
        <v/>
      </c>
      <c r="X744" s="17" t="str">
        <f aca="false">IF(U744="","",DATE(YEAR(IF(B744="",A744,B744)),MONTH(IF(B744="",A744,B744)),1))</f>
        <v/>
      </c>
      <c r="Y744" s="15" t="str">
        <f aca="false">IF(U744="","",N($C$3)+SUM($U$7:U744))</f>
        <v/>
      </c>
      <c r="Z744" s="15" t="str">
        <f aca="false">IF(Y744="","",Y744-MAX(N($C$3),MAX($Y$7:Y744)))</f>
        <v/>
      </c>
      <c r="AA744" s="13" t="str">
        <f aca="false">IF(U744="","",IF(U744&gt;0,"Win",IF(U744&lt;0,"Loss","Scratch")))</f>
        <v/>
      </c>
      <c r="AB744" s="18" t="e">
        <f aca="false">IF(W744="",NA(),W744)</f>
        <v>#N/A</v>
      </c>
      <c r="AC744" s="19" t="e">
        <f aca="false">IF(W744="",NA(),Y744)</f>
        <v>#N/A</v>
      </c>
    </row>
    <row r="745" customFormat="false" ht="15" hidden="false" customHeight="false" outlineLevel="0" collapsed="false">
      <c r="A745" s="10"/>
      <c r="B745" s="10"/>
      <c r="C745" s="24"/>
      <c r="D745" s="24"/>
      <c r="E745" s="24"/>
      <c r="F745" s="24"/>
      <c r="G745" s="11"/>
      <c r="H745" s="12"/>
      <c r="I745" s="12"/>
      <c r="J745" s="12"/>
      <c r="K745" s="5"/>
      <c r="L745" s="5"/>
      <c r="M745" s="5"/>
      <c r="N745" s="24"/>
      <c r="O745" s="7"/>
      <c r="P745" s="13" t="str">
        <f aca="false">IF(C745="","",IF(ISNUMBER(SEARCH("JPY",C745)),100,10000))</f>
        <v/>
      </c>
      <c r="Q745" s="14" t="str">
        <f aca="false">IF(OR(C745="",H745="",J745=""),"",ROUND((J745-H745)*P745*IF(D745="Short",-1,1),1))</f>
        <v/>
      </c>
      <c r="R745" s="14" t="str">
        <f aca="false">IF(OR(C745="",H745="",I745=""),"",ROUND(ABS(H745-I745)*P745,1))</f>
        <v/>
      </c>
      <c r="S745" s="15" t="str">
        <f aca="false">IF(OR(R745="",G745="",K745=""),"",R745*K745*G745)</f>
        <v/>
      </c>
      <c r="T745" s="15" t="str">
        <f aca="false">IF(OR(Q745="",G745="",K745=""),"",Q745*K745*G745)</f>
        <v/>
      </c>
      <c r="U745" s="15" t="str">
        <f aca="false">IF(T745="","",T745+N(L745)-N(M745))</f>
        <v/>
      </c>
      <c r="V745" s="16" t="str">
        <f aca="false">IF(OR(U745="",N(S745)=0),"",U745/S745)</f>
        <v/>
      </c>
      <c r="W745" s="13" t="str">
        <f aca="false">IF(U745="","",COUNT($U$7:U745))</f>
        <v/>
      </c>
      <c r="X745" s="17" t="str">
        <f aca="false">IF(U745="","",DATE(YEAR(IF(B745="",A745,B745)),MONTH(IF(B745="",A745,B745)),1))</f>
        <v/>
      </c>
      <c r="Y745" s="15" t="str">
        <f aca="false">IF(U745="","",N($C$3)+SUM($U$7:U745))</f>
        <v/>
      </c>
      <c r="Z745" s="15" t="str">
        <f aca="false">IF(Y745="","",Y745-MAX(N($C$3),MAX($Y$7:Y745)))</f>
        <v/>
      </c>
      <c r="AA745" s="13" t="str">
        <f aca="false">IF(U745="","",IF(U745&gt;0,"Win",IF(U745&lt;0,"Loss","Scratch")))</f>
        <v/>
      </c>
      <c r="AB745" s="18" t="e">
        <f aca="false">IF(W745="",NA(),W745)</f>
        <v>#N/A</v>
      </c>
      <c r="AC745" s="19" t="e">
        <f aca="false">IF(W745="",NA(),Y745)</f>
        <v>#N/A</v>
      </c>
    </row>
    <row r="746" customFormat="false" ht="15" hidden="false" customHeight="false" outlineLevel="0" collapsed="false">
      <c r="A746" s="10"/>
      <c r="B746" s="10"/>
      <c r="C746" s="24"/>
      <c r="D746" s="24"/>
      <c r="E746" s="24"/>
      <c r="F746" s="24"/>
      <c r="G746" s="11"/>
      <c r="H746" s="12"/>
      <c r="I746" s="12"/>
      <c r="J746" s="12"/>
      <c r="K746" s="5"/>
      <c r="L746" s="5"/>
      <c r="M746" s="5"/>
      <c r="N746" s="24"/>
      <c r="O746" s="7"/>
      <c r="P746" s="13" t="str">
        <f aca="false">IF(C746="","",IF(ISNUMBER(SEARCH("JPY",C746)),100,10000))</f>
        <v/>
      </c>
      <c r="Q746" s="14" t="str">
        <f aca="false">IF(OR(C746="",H746="",J746=""),"",ROUND((J746-H746)*P746*IF(D746="Short",-1,1),1))</f>
        <v/>
      </c>
      <c r="R746" s="14" t="str">
        <f aca="false">IF(OR(C746="",H746="",I746=""),"",ROUND(ABS(H746-I746)*P746,1))</f>
        <v/>
      </c>
      <c r="S746" s="15" t="str">
        <f aca="false">IF(OR(R746="",G746="",K746=""),"",R746*K746*G746)</f>
        <v/>
      </c>
      <c r="T746" s="15" t="str">
        <f aca="false">IF(OR(Q746="",G746="",K746=""),"",Q746*K746*G746)</f>
        <v/>
      </c>
      <c r="U746" s="15" t="str">
        <f aca="false">IF(T746="","",T746+N(L746)-N(M746))</f>
        <v/>
      </c>
      <c r="V746" s="16" t="str">
        <f aca="false">IF(OR(U746="",N(S746)=0),"",U746/S746)</f>
        <v/>
      </c>
      <c r="W746" s="13" t="str">
        <f aca="false">IF(U746="","",COUNT($U$7:U746))</f>
        <v/>
      </c>
      <c r="X746" s="17" t="str">
        <f aca="false">IF(U746="","",DATE(YEAR(IF(B746="",A746,B746)),MONTH(IF(B746="",A746,B746)),1))</f>
        <v/>
      </c>
      <c r="Y746" s="15" t="str">
        <f aca="false">IF(U746="","",N($C$3)+SUM($U$7:U746))</f>
        <v/>
      </c>
      <c r="Z746" s="15" t="str">
        <f aca="false">IF(Y746="","",Y746-MAX(N($C$3),MAX($Y$7:Y746)))</f>
        <v/>
      </c>
      <c r="AA746" s="13" t="str">
        <f aca="false">IF(U746="","",IF(U746&gt;0,"Win",IF(U746&lt;0,"Loss","Scratch")))</f>
        <v/>
      </c>
      <c r="AB746" s="18" t="e">
        <f aca="false">IF(W746="",NA(),W746)</f>
        <v>#N/A</v>
      </c>
      <c r="AC746" s="19" t="e">
        <f aca="false">IF(W746="",NA(),Y746)</f>
        <v>#N/A</v>
      </c>
    </row>
    <row r="747" customFormat="false" ht="15" hidden="false" customHeight="false" outlineLevel="0" collapsed="false">
      <c r="A747" s="10"/>
      <c r="B747" s="10"/>
      <c r="C747" s="24"/>
      <c r="D747" s="24"/>
      <c r="E747" s="24"/>
      <c r="F747" s="24"/>
      <c r="G747" s="11"/>
      <c r="H747" s="12"/>
      <c r="I747" s="12"/>
      <c r="J747" s="12"/>
      <c r="K747" s="5"/>
      <c r="L747" s="5"/>
      <c r="M747" s="5"/>
      <c r="N747" s="24"/>
      <c r="O747" s="7"/>
      <c r="P747" s="13" t="str">
        <f aca="false">IF(C747="","",IF(ISNUMBER(SEARCH("JPY",C747)),100,10000))</f>
        <v/>
      </c>
      <c r="Q747" s="14" t="str">
        <f aca="false">IF(OR(C747="",H747="",J747=""),"",ROUND((J747-H747)*P747*IF(D747="Short",-1,1),1))</f>
        <v/>
      </c>
      <c r="R747" s="14" t="str">
        <f aca="false">IF(OR(C747="",H747="",I747=""),"",ROUND(ABS(H747-I747)*P747,1))</f>
        <v/>
      </c>
      <c r="S747" s="15" t="str">
        <f aca="false">IF(OR(R747="",G747="",K747=""),"",R747*K747*G747)</f>
        <v/>
      </c>
      <c r="T747" s="15" t="str">
        <f aca="false">IF(OR(Q747="",G747="",K747=""),"",Q747*K747*G747)</f>
        <v/>
      </c>
      <c r="U747" s="15" t="str">
        <f aca="false">IF(T747="","",T747+N(L747)-N(M747))</f>
        <v/>
      </c>
      <c r="V747" s="16" t="str">
        <f aca="false">IF(OR(U747="",N(S747)=0),"",U747/S747)</f>
        <v/>
      </c>
      <c r="W747" s="13" t="str">
        <f aca="false">IF(U747="","",COUNT($U$7:U747))</f>
        <v/>
      </c>
      <c r="X747" s="17" t="str">
        <f aca="false">IF(U747="","",DATE(YEAR(IF(B747="",A747,B747)),MONTH(IF(B747="",A747,B747)),1))</f>
        <v/>
      </c>
      <c r="Y747" s="15" t="str">
        <f aca="false">IF(U747="","",N($C$3)+SUM($U$7:U747))</f>
        <v/>
      </c>
      <c r="Z747" s="15" t="str">
        <f aca="false">IF(Y747="","",Y747-MAX(N($C$3),MAX($Y$7:Y747)))</f>
        <v/>
      </c>
      <c r="AA747" s="13" t="str">
        <f aca="false">IF(U747="","",IF(U747&gt;0,"Win",IF(U747&lt;0,"Loss","Scratch")))</f>
        <v/>
      </c>
      <c r="AB747" s="18" t="e">
        <f aca="false">IF(W747="",NA(),W747)</f>
        <v>#N/A</v>
      </c>
      <c r="AC747" s="19" t="e">
        <f aca="false">IF(W747="",NA(),Y747)</f>
        <v>#N/A</v>
      </c>
    </row>
    <row r="748" customFormat="false" ht="15" hidden="false" customHeight="false" outlineLevel="0" collapsed="false">
      <c r="A748" s="10"/>
      <c r="B748" s="10"/>
      <c r="C748" s="24"/>
      <c r="D748" s="24"/>
      <c r="E748" s="24"/>
      <c r="F748" s="24"/>
      <c r="G748" s="11"/>
      <c r="H748" s="12"/>
      <c r="I748" s="12"/>
      <c r="J748" s="12"/>
      <c r="K748" s="5"/>
      <c r="L748" s="5"/>
      <c r="M748" s="5"/>
      <c r="N748" s="24"/>
      <c r="O748" s="7"/>
      <c r="P748" s="13" t="str">
        <f aca="false">IF(C748="","",IF(ISNUMBER(SEARCH("JPY",C748)),100,10000))</f>
        <v/>
      </c>
      <c r="Q748" s="14" t="str">
        <f aca="false">IF(OR(C748="",H748="",J748=""),"",ROUND((J748-H748)*P748*IF(D748="Short",-1,1),1))</f>
        <v/>
      </c>
      <c r="R748" s="14" t="str">
        <f aca="false">IF(OR(C748="",H748="",I748=""),"",ROUND(ABS(H748-I748)*P748,1))</f>
        <v/>
      </c>
      <c r="S748" s="15" t="str">
        <f aca="false">IF(OR(R748="",G748="",K748=""),"",R748*K748*G748)</f>
        <v/>
      </c>
      <c r="T748" s="15" t="str">
        <f aca="false">IF(OR(Q748="",G748="",K748=""),"",Q748*K748*G748)</f>
        <v/>
      </c>
      <c r="U748" s="15" t="str">
        <f aca="false">IF(T748="","",T748+N(L748)-N(M748))</f>
        <v/>
      </c>
      <c r="V748" s="16" t="str">
        <f aca="false">IF(OR(U748="",N(S748)=0),"",U748/S748)</f>
        <v/>
      </c>
      <c r="W748" s="13" t="str">
        <f aca="false">IF(U748="","",COUNT($U$7:U748))</f>
        <v/>
      </c>
      <c r="X748" s="17" t="str">
        <f aca="false">IF(U748="","",DATE(YEAR(IF(B748="",A748,B748)),MONTH(IF(B748="",A748,B748)),1))</f>
        <v/>
      </c>
      <c r="Y748" s="15" t="str">
        <f aca="false">IF(U748="","",N($C$3)+SUM($U$7:U748))</f>
        <v/>
      </c>
      <c r="Z748" s="15" t="str">
        <f aca="false">IF(Y748="","",Y748-MAX(N($C$3),MAX($Y$7:Y748)))</f>
        <v/>
      </c>
      <c r="AA748" s="13" t="str">
        <f aca="false">IF(U748="","",IF(U748&gt;0,"Win",IF(U748&lt;0,"Loss","Scratch")))</f>
        <v/>
      </c>
      <c r="AB748" s="18" t="e">
        <f aca="false">IF(W748="",NA(),W748)</f>
        <v>#N/A</v>
      </c>
      <c r="AC748" s="19" t="e">
        <f aca="false">IF(W748="",NA(),Y748)</f>
        <v>#N/A</v>
      </c>
    </row>
    <row r="749" customFormat="false" ht="15" hidden="false" customHeight="false" outlineLevel="0" collapsed="false">
      <c r="A749" s="10"/>
      <c r="B749" s="10"/>
      <c r="C749" s="24"/>
      <c r="D749" s="24"/>
      <c r="E749" s="24"/>
      <c r="F749" s="24"/>
      <c r="G749" s="11"/>
      <c r="H749" s="12"/>
      <c r="I749" s="12"/>
      <c r="J749" s="12"/>
      <c r="K749" s="5"/>
      <c r="L749" s="5"/>
      <c r="M749" s="5"/>
      <c r="N749" s="24"/>
      <c r="O749" s="7"/>
      <c r="P749" s="13" t="str">
        <f aca="false">IF(C749="","",IF(ISNUMBER(SEARCH("JPY",C749)),100,10000))</f>
        <v/>
      </c>
      <c r="Q749" s="14" t="str">
        <f aca="false">IF(OR(C749="",H749="",J749=""),"",ROUND((J749-H749)*P749*IF(D749="Short",-1,1),1))</f>
        <v/>
      </c>
      <c r="R749" s="14" t="str">
        <f aca="false">IF(OR(C749="",H749="",I749=""),"",ROUND(ABS(H749-I749)*P749,1))</f>
        <v/>
      </c>
      <c r="S749" s="15" t="str">
        <f aca="false">IF(OR(R749="",G749="",K749=""),"",R749*K749*G749)</f>
        <v/>
      </c>
      <c r="T749" s="15" t="str">
        <f aca="false">IF(OR(Q749="",G749="",K749=""),"",Q749*K749*G749)</f>
        <v/>
      </c>
      <c r="U749" s="15" t="str">
        <f aca="false">IF(T749="","",T749+N(L749)-N(M749))</f>
        <v/>
      </c>
      <c r="V749" s="16" t="str">
        <f aca="false">IF(OR(U749="",N(S749)=0),"",U749/S749)</f>
        <v/>
      </c>
      <c r="W749" s="13" t="str">
        <f aca="false">IF(U749="","",COUNT($U$7:U749))</f>
        <v/>
      </c>
      <c r="X749" s="17" t="str">
        <f aca="false">IF(U749="","",DATE(YEAR(IF(B749="",A749,B749)),MONTH(IF(B749="",A749,B749)),1))</f>
        <v/>
      </c>
      <c r="Y749" s="15" t="str">
        <f aca="false">IF(U749="","",N($C$3)+SUM($U$7:U749))</f>
        <v/>
      </c>
      <c r="Z749" s="15" t="str">
        <f aca="false">IF(Y749="","",Y749-MAX(N($C$3),MAX($Y$7:Y749)))</f>
        <v/>
      </c>
      <c r="AA749" s="13" t="str">
        <f aca="false">IF(U749="","",IF(U749&gt;0,"Win",IF(U749&lt;0,"Loss","Scratch")))</f>
        <v/>
      </c>
      <c r="AB749" s="18" t="e">
        <f aca="false">IF(W749="",NA(),W749)</f>
        <v>#N/A</v>
      </c>
      <c r="AC749" s="19" t="e">
        <f aca="false">IF(W749="",NA(),Y749)</f>
        <v>#N/A</v>
      </c>
    </row>
    <row r="750" customFormat="false" ht="15" hidden="false" customHeight="false" outlineLevel="0" collapsed="false">
      <c r="A750" s="10"/>
      <c r="B750" s="10"/>
      <c r="C750" s="24"/>
      <c r="D750" s="24"/>
      <c r="E750" s="24"/>
      <c r="F750" s="24"/>
      <c r="G750" s="11"/>
      <c r="H750" s="12"/>
      <c r="I750" s="12"/>
      <c r="J750" s="12"/>
      <c r="K750" s="5"/>
      <c r="L750" s="5"/>
      <c r="M750" s="5"/>
      <c r="N750" s="24"/>
      <c r="O750" s="7"/>
      <c r="P750" s="13" t="str">
        <f aca="false">IF(C750="","",IF(ISNUMBER(SEARCH("JPY",C750)),100,10000))</f>
        <v/>
      </c>
      <c r="Q750" s="14" t="str">
        <f aca="false">IF(OR(C750="",H750="",J750=""),"",ROUND((J750-H750)*P750*IF(D750="Short",-1,1),1))</f>
        <v/>
      </c>
      <c r="R750" s="14" t="str">
        <f aca="false">IF(OR(C750="",H750="",I750=""),"",ROUND(ABS(H750-I750)*P750,1))</f>
        <v/>
      </c>
      <c r="S750" s="15" t="str">
        <f aca="false">IF(OR(R750="",G750="",K750=""),"",R750*K750*G750)</f>
        <v/>
      </c>
      <c r="T750" s="15" t="str">
        <f aca="false">IF(OR(Q750="",G750="",K750=""),"",Q750*K750*G750)</f>
        <v/>
      </c>
      <c r="U750" s="15" t="str">
        <f aca="false">IF(T750="","",T750+N(L750)-N(M750))</f>
        <v/>
      </c>
      <c r="V750" s="16" t="str">
        <f aca="false">IF(OR(U750="",N(S750)=0),"",U750/S750)</f>
        <v/>
      </c>
      <c r="W750" s="13" t="str">
        <f aca="false">IF(U750="","",COUNT($U$7:U750))</f>
        <v/>
      </c>
      <c r="X750" s="17" t="str">
        <f aca="false">IF(U750="","",DATE(YEAR(IF(B750="",A750,B750)),MONTH(IF(B750="",A750,B750)),1))</f>
        <v/>
      </c>
      <c r="Y750" s="15" t="str">
        <f aca="false">IF(U750="","",N($C$3)+SUM($U$7:U750))</f>
        <v/>
      </c>
      <c r="Z750" s="15" t="str">
        <f aca="false">IF(Y750="","",Y750-MAX(N($C$3),MAX($Y$7:Y750)))</f>
        <v/>
      </c>
      <c r="AA750" s="13" t="str">
        <f aca="false">IF(U750="","",IF(U750&gt;0,"Win",IF(U750&lt;0,"Loss","Scratch")))</f>
        <v/>
      </c>
      <c r="AB750" s="18" t="e">
        <f aca="false">IF(W750="",NA(),W750)</f>
        <v>#N/A</v>
      </c>
      <c r="AC750" s="19" t="e">
        <f aca="false">IF(W750="",NA(),Y750)</f>
        <v>#N/A</v>
      </c>
    </row>
    <row r="751" customFormat="false" ht="15" hidden="false" customHeight="false" outlineLevel="0" collapsed="false">
      <c r="A751" s="10"/>
      <c r="B751" s="10"/>
      <c r="C751" s="24"/>
      <c r="D751" s="24"/>
      <c r="E751" s="24"/>
      <c r="F751" s="24"/>
      <c r="G751" s="11"/>
      <c r="H751" s="12"/>
      <c r="I751" s="12"/>
      <c r="J751" s="12"/>
      <c r="K751" s="5"/>
      <c r="L751" s="5"/>
      <c r="M751" s="5"/>
      <c r="N751" s="24"/>
      <c r="O751" s="7"/>
      <c r="P751" s="13" t="str">
        <f aca="false">IF(C751="","",IF(ISNUMBER(SEARCH("JPY",C751)),100,10000))</f>
        <v/>
      </c>
      <c r="Q751" s="14" t="str">
        <f aca="false">IF(OR(C751="",H751="",J751=""),"",ROUND((J751-H751)*P751*IF(D751="Short",-1,1),1))</f>
        <v/>
      </c>
      <c r="R751" s="14" t="str">
        <f aca="false">IF(OR(C751="",H751="",I751=""),"",ROUND(ABS(H751-I751)*P751,1))</f>
        <v/>
      </c>
      <c r="S751" s="15" t="str">
        <f aca="false">IF(OR(R751="",G751="",K751=""),"",R751*K751*G751)</f>
        <v/>
      </c>
      <c r="T751" s="15" t="str">
        <f aca="false">IF(OR(Q751="",G751="",K751=""),"",Q751*K751*G751)</f>
        <v/>
      </c>
      <c r="U751" s="15" t="str">
        <f aca="false">IF(T751="","",T751+N(L751)-N(M751))</f>
        <v/>
      </c>
      <c r="V751" s="16" t="str">
        <f aca="false">IF(OR(U751="",N(S751)=0),"",U751/S751)</f>
        <v/>
      </c>
      <c r="W751" s="13" t="str">
        <f aca="false">IF(U751="","",COUNT($U$7:U751))</f>
        <v/>
      </c>
      <c r="X751" s="17" t="str">
        <f aca="false">IF(U751="","",DATE(YEAR(IF(B751="",A751,B751)),MONTH(IF(B751="",A751,B751)),1))</f>
        <v/>
      </c>
      <c r="Y751" s="15" t="str">
        <f aca="false">IF(U751="","",N($C$3)+SUM($U$7:U751))</f>
        <v/>
      </c>
      <c r="Z751" s="15" t="str">
        <f aca="false">IF(Y751="","",Y751-MAX(N($C$3),MAX($Y$7:Y751)))</f>
        <v/>
      </c>
      <c r="AA751" s="13" t="str">
        <f aca="false">IF(U751="","",IF(U751&gt;0,"Win",IF(U751&lt;0,"Loss","Scratch")))</f>
        <v/>
      </c>
      <c r="AB751" s="18" t="e">
        <f aca="false">IF(W751="",NA(),W751)</f>
        <v>#N/A</v>
      </c>
      <c r="AC751" s="19" t="e">
        <f aca="false">IF(W751="",NA(),Y751)</f>
        <v>#N/A</v>
      </c>
    </row>
    <row r="752" customFormat="false" ht="15" hidden="false" customHeight="false" outlineLevel="0" collapsed="false">
      <c r="A752" s="10"/>
      <c r="B752" s="10"/>
      <c r="C752" s="24"/>
      <c r="D752" s="24"/>
      <c r="E752" s="24"/>
      <c r="F752" s="24"/>
      <c r="G752" s="11"/>
      <c r="H752" s="12"/>
      <c r="I752" s="12"/>
      <c r="J752" s="12"/>
      <c r="K752" s="5"/>
      <c r="L752" s="5"/>
      <c r="M752" s="5"/>
      <c r="N752" s="24"/>
      <c r="O752" s="7"/>
      <c r="P752" s="13" t="str">
        <f aca="false">IF(C752="","",IF(ISNUMBER(SEARCH("JPY",C752)),100,10000))</f>
        <v/>
      </c>
      <c r="Q752" s="14" t="str">
        <f aca="false">IF(OR(C752="",H752="",J752=""),"",ROUND((J752-H752)*P752*IF(D752="Short",-1,1),1))</f>
        <v/>
      </c>
      <c r="R752" s="14" t="str">
        <f aca="false">IF(OR(C752="",H752="",I752=""),"",ROUND(ABS(H752-I752)*P752,1))</f>
        <v/>
      </c>
      <c r="S752" s="15" t="str">
        <f aca="false">IF(OR(R752="",G752="",K752=""),"",R752*K752*G752)</f>
        <v/>
      </c>
      <c r="T752" s="15" t="str">
        <f aca="false">IF(OR(Q752="",G752="",K752=""),"",Q752*K752*G752)</f>
        <v/>
      </c>
      <c r="U752" s="15" t="str">
        <f aca="false">IF(T752="","",T752+N(L752)-N(M752))</f>
        <v/>
      </c>
      <c r="V752" s="16" t="str">
        <f aca="false">IF(OR(U752="",N(S752)=0),"",U752/S752)</f>
        <v/>
      </c>
      <c r="W752" s="13" t="str">
        <f aca="false">IF(U752="","",COUNT($U$7:U752))</f>
        <v/>
      </c>
      <c r="X752" s="17" t="str">
        <f aca="false">IF(U752="","",DATE(YEAR(IF(B752="",A752,B752)),MONTH(IF(B752="",A752,B752)),1))</f>
        <v/>
      </c>
      <c r="Y752" s="15" t="str">
        <f aca="false">IF(U752="","",N($C$3)+SUM($U$7:U752))</f>
        <v/>
      </c>
      <c r="Z752" s="15" t="str">
        <f aca="false">IF(Y752="","",Y752-MAX(N($C$3),MAX($Y$7:Y752)))</f>
        <v/>
      </c>
      <c r="AA752" s="13" t="str">
        <f aca="false">IF(U752="","",IF(U752&gt;0,"Win",IF(U752&lt;0,"Loss","Scratch")))</f>
        <v/>
      </c>
      <c r="AB752" s="18" t="e">
        <f aca="false">IF(W752="",NA(),W752)</f>
        <v>#N/A</v>
      </c>
      <c r="AC752" s="19" t="e">
        <f aca="false">IF(W752="",NA(),Y752)</f>
        <v>#N/A</v>
      </c>
    </row>
    <row r="753" customFormat="false" ht="15" hidden="false" customHeight="false" outlineLevel="0" collapsed="false">
      <c r="A753" s="10"/>
      <c r="B753" s="10"/>
      <c r="C753" s="24"/>
      <c r="D753" s="24"/>
      <c r="E753" s="24"/>
      <c r="F753" s="24"/>
      <c r="G753" s="11"/>
      <c r="H753" s="12"/>
      <c r="I753" s="12"/>
      <c r="J753" s="12"/>
      <c r="K753" s="5"/>
      <c r="L753" s="5"/>
      <c r="M753" s="5"/>
      <c r="N753" s="24"/>
      <c r="O753" s="7"/>
      <c r="P753" s="13" t="str">
        <f aca="false">IF(C753="","",IF(ISNUMBER(SEARCH("JPY",C753)),100,10000))</f>
        <v/>
      </c>
      <c r="Q753" s="14" t="str">
        <f aca="false">IF(OR(C753="",H753="",J753=""),"",ROUND((J753-H753)*P753*IF(D753="Short",-1,1),1))</f>
        <v/>
      </c>
      <c r="R753" s="14" t="str">
        <f aca="false">IF(OR(C753="",H753="",I753=""),"",ROUND(ABS(H753-I753)*P753,1))</f>
        <v/>
      </c>
      <c r="S753" s="15" t="str">
        <f aca="false">IF(OR(R753="",G753="",K753=""),"",R753*K753*G753)</f>
        <v/>
      </c>
      <c r="T753" s="15" t="str">
        <f aca="false">IF(OR(Q753="",G753="",K753=""),"",Q753*K753*G753)</f>
        <v/>
      </c>
      <c r="U753" s="15" t="str">
        <f aca="false">IF(T753="","",T753+N(L753)-N(M753))</f>
        <v/>
      </c>
      <c r="V753" s="16" t="str">
        <f aca="false">IF(OR(U753="",N(S753)=0),"",U753/S753)</f>
        <v/>
      </c>
      <c r="W753" s="13" t="str">
        <f aca="false">IF(U753="","",COUNT($U$7:U753))</f>
        <v/>
      </c>
      <c r="X753" s="17" t="str">
        <f aca="false">IF(U753="","",DATE(YEAR(IF(B753="",A753,B753)),MONTH(IF(B753="",A753,B753)),1))</f>
        <v/>
      </c>
      <c r="Y753" s="15" t="str">
        <f aca="false">IF(U753="","",N($C$3)+SUM($U$7:U753))</f>
        <v/>
      </c>
      <c r="Z753" s="15" t="str">
        <f aca="false">IF(Y753="","",Y753-MAX(N($C$3),MAX($Y$7:Y753)))</f>
        <v/>
      </c>
      <c r="AA753" s="13" t="str">
        <f aca="false">IF(U753="","",IF(U753&gt;0,"Win",IF(U753&lt;0,"Loss","Scratch")))</f>
        <v/>
      </c>
      <c r="AB753" s="18" t="e">
        <f aca="false">IF(W753="",NA(),W753)</f>
        <v>#N/A</v>
      </c>
      <c r="AC753" s="19" t="e">
        <f aca="false">IF(W753="",NA(),Y753)</f>
        <v>#N/A</v>
      </c>
    </row>
    <row r="754" customFormat="false" ht="15" hidden="false" customHeight="false" outlineLevel="0" collapsed="false">
      <c r="A754" s="10"/>
      <c r="B754" s="10"/>
      <c r="C754" s="24"/>
      <c r="D754" s="24"/>
      <c r="E754" s="24"/>
      <c r="F754" s="24"/>
      <c r="G754" s="11"/>
      <c r="H754" s="12"/>
      <c r="I754" s="12"/>
      <c r="J754" s="12"/>
      <c r="K754" s="5"/>
      <c r="L754" s="5"/>
      <c r="M754" s="5"/>
      <c r="N754" s="24"/>
      <c r="O754" s="7"/>
      <c r="P754" s="13" t="str">
        <f aca="false">IF(C754="","",IF(ISNUMBER(SEARCH("JPY",C754)),100,10000))</f>
        <v/>
      </c>
      <c r="Q754" s="14" t="str">
        <f aca="false">IF(OR(C754="",H754="",J754=""),"",ROUND((J754-H754)*P754*IF(D754="Short",-1,1),1))</f>
        <v/>
      </c>
      <c r="R754" s="14" t="str">
        <f aca="false">IF(OR(C754="",H754="",I754=""),"",ROUND(ABS(H754-I754)*P754,1))</f>
        <v/>
      </c>
      <c r="S754" s="15" t="str">
        <f aca="false">IF(OR(R754="",G754="",K754=""),"",R754*K754*G754)</f>
        <v/>
      </c>
      <c r="T754" s="15" t="str">
        <f aca="false">IF(OR(Q754="",G754="",K754=""),"",Q754*K754*G754)</f>
        <v/>
      </c>
      <c r="U754" s="15" t="str">
        <f aca="false">IF(T754="","",T754+N(L754)-N(M754))</f>
        <v/>
      </c>
      <c r="V754" s="16" t="str">
        <f aca="false">IF(OR(U754="",N(S754)=0),"",U754/S754)</f>
        <v/>
      </c>
      <c r="W754" s="13" t="str">
        <f aca="false">IF(U754="","",COUNT($U$7:U754))</f>
        <v/>
      </c>
      <c r="X754" s="17" t="str">
        <f aca="false">IF(U754="","",DATE(YEAR(IF(B754="",A754,B754)),MONTH(IF(B754="",A754,B754)),1))</f>
        <v/>
      </c>
      <c r="Y754" s="15" t="str">
        <f aca="false">IF(U754="","",N($C$3)+SUM($U$7:U754))</f>
        <v/>
      </c>
      <c r="Z754" s="15" t="str">
        <f aca="false">IF(Y754="","",Y754-MAX(N($C$3),MAX($Y$7:Y754)))</f>
        <v/>
      </c>
      <c r="AA754" s="13" t="str">
        <f aca="false">IF(U754="","",IF(U754&gt;0,"Win",IF(U754&lt;0,"Loss","Scratch")))</f>
        <v/>
      </c>
      <c r="AB754" s="18" t="e">
        <f aca="false">IF(W754="",NA(),W754)</f>
        <v>#N/A</v>
      </c>
      <c r="AC754" s="19" t="e">
        <f aca="false">IF(W754="",NA(),Y754)</f>
        <v>#N/A</v>
      </c>
    </row>
    <row r="755" customFormat="false" ht="15" hidden="false" customHeight="false" outlineLevel="0" collapsed="false">
      <c r="A755" s="10"/>
      <c r="B755" s="10"/>
      <c r="C755" s="24"/>
      <c r="D755" s="24"/>
      <c r="E755" s="24"/>
      <c r="F755" s="24"/>
      <c r="G755" s="11"/>
      <c r="H755" s="12"/>
      <c r="I755" s="12"/>
      <c r="J755" s="12"/>
      <c r="K755" s="5"/>
      <c r="L755" s="5"/>
      <c r="M755" s="5"/>
      <c r="N755" s="24"/>
      <c r="O755" s="7"/>
      <c r="P755" s="13" t="str">
        <f aca="false">IF(C755="","",IF(ISNUMBER(SEARCH("JPY",C755)),100,10000))</f>
        <v/>
      </c>
      <c r="Q755" s="14" t="str">
        <f aca="false">IF(OR(C755="",H755="",J755=""),"",ROUND((J755-H755)*P755*IF(D755="Short",-1,1),1))</f>
        <v/>
      </c>
      <c r="R755" s="14" t="str">
        <f aca="false">IF(OR(C755="",H755="",I755=""),"",ROUND(ABS(H755-I755)*P755,1))</f>
        <v/>
      </c>
      <c r="S755" s="15" t="str">
        <f aca="false">IF(OR(R755="",G755="",K755=""),"",R755*K755*G755)</f>
        <v/>
      </c>
      <c r="T755" s="15" t="str">
        <f aca="false">IF(OR(Q755="",G755="",K755=""),"",Q755*K755*G755)</f>
        <v/>
      </c>
      <c r="U755" s="15" t="str">
        <f aca="false">IF(T755="","",T755+N(L755)-N(M755))</f>
        <v/>
      </c>
      <c r="V755" s="16" t="str">
        <f aca="false">IF(OR(U755="",N(S755)=0),"",U755/S755)</f>
        <v/>
      </c>
      <c r="W755" s="13" t="str">
        <f aca="false">IF(U755="","",COUNT($U$7:U755))</f>
        <v/>
      </c>
      <c r="X755" s="17" t="str">
        <f aca="false">IF(U755="","",DATE(YEAR(IF(B755="",A755,B755)),MONTH(IF(B755="",A755,B755)),1))</f>
        <v/>
      </c>
      <c r="Y755" s="15" t="str">
        <f aca="false">IF(U755="","",N($C$3)+SUM($U$7:U755))</f>
        <v/>
      </c>
      <c r="Z755" s="15" t="str">
        <f aca="false">IF(Y755="","",Y755-MAX(N($C$3),MAX($Y$7:Y755)))</f>
        <v/>
      </c>
      <c r="AA755" s="13" t="str">
        <f aca="false">IF(U755="","",IF(U755&gt;0,"Win",IF(U755&lt;0,"Loss","Scratch")))</f>
        <v/>
      </c>
      <c r="AB755" s="18" t="e">
        <f aca="false">IF(W755="",NA(),W755)</f>
        <v>#N/A</v>
      </c>
      <c r="AC755" s="19" t="e">
        <f aca="false">IF(W755="",NA(),Y755)</f>
        <v>#N/A</v>
      </c>
    </row>
    <row r="756" customFormat="false" ht="15" hidden="false" customHeight="false" outlineLevel="0" collapsed="false">
      <c r="A756" s="10"/>
      <c r="B756" s="10"/>
      <c r="C756" s="24"/>
      <c r="D756" s="24"/>
      <c r="E756" s="24"/>
      <c r="F756" s="24"/>
      <c r="G756" s="11"/>
      <c r="H756" s="12"/>
      <c r="I756" s="12"/>
      <c r="J756" s="12"/>
      <c r="K756" s="5"/>
      <c r="L756" s="5"/>
      <c r="M756" s="5"/>
      <c r="N756" s="24"/>
      <c r="O756" s="7"/>
      <c r="P756" s="13" t="str">
        <f aca="false">IF(C756="","",IF(ISNUMBER(SEARCH("JPY",C756)),100,10000))</f>
        <v/>
      </c>
      <c r="Q756" s="14" t="str">
        <f aca="false">IF(OR(C756="",H756="",J756=""),"",ROUND((J756-H756)*P756*IF(D756="Short",-1,1),1))</f>
        <v/>
      </c>
      <c r="R756" s="14" t="str">
        <f aca="false">IF(OR(C756="",H756="",I756=""),"",ROUND(ABS(H756-I756)*P756,1))</f>
        <v/>
      </c>
      <c r="S756" s="15" t="str">
        <f aca="false">IF(OR(R756="",G756="",K756=""),"",R756*K756*G756)</f>
        <v/>
      </c>
      <c r="T756" s="15" t="str">
        <f aca="false">IF(OR(Q756="",G756="",K756=""),"",Q756*K756*G756)</f>
        <v/>
      </c>
      <c r="U756" s="15" t="str">
        <f aca="false">IF(T756="","",T756+N(L756)-N(M756))</f>
        <v/>
      </c>
      <c r="V756" s="16" t="str">
        <f aca="false">IF(OR(U756="",N(S756)=0),"",U756/S756)</f>
        <v/>
      </c>
      <c r="W756" s="13" t="str">
        <f aca="false">IF(U756="","",COUNT($U$7:U756))</f>
        <v/>
      </c>
      <c r="X756" s="17" t="str">
        <f aca="false">IF(U756="","",DATE(YEAR(IF(B756="",A756,B756)),MONTH(IF(B756="",A756,B756)),1))</f>
        <v/>
      </c>
      <c r="Y756" s="15" t="str">
        <f aca="false">IF(U756="","",N($C$3)+SUM($U$7:U756))</f>
        <v/>
      </c>
      <c r="Z756" s="15" t="str">
        <f aca="false">IF(Y756="","",Y756-MAX(N($C$3),MAX($Y$7:Y756)))</f>
        <v/>
      </c>
      <c r="AA756" s="13" t="str">
        <f aca="false">IF(U756="","",IF(U756&gt;0,"Win",IF(U756&lt;0,"Loss","Scratch")))</f>
        <v/>
      </c>
      <c r="AB756" s="18" t="e">
        <f aca="false">IF(W756="",NA(),W756)</f>
        <v>#N/A</v>
      </c>
      <c r="AC756" s="19" t="e">
        <f aca="false">IF(W756="",NA(),Y756)</f>
        <v>#N/A</v>
      </c>
    </row>
    <row r="757" customFormat="false" ht="15" hidden="false" customHeight="false" outlineLevel="0" collapsed="false">
      <c r="A757" s="10"/>
      <c r="B757" s="10"/>
      <c r="C757" s="24"/>
      <c r="D757" s="24"/>
      <c r="E757" s="24"/>
      <c r="F757" s="24"/>
      <c r="G757" s="11"/>
      <c r="H757" s="12"/>
      <c r="I757" s="12"/>
      <c r="J757" s="12"/>
      <c r="K757" s="5"/>
      <c r="L757" s="5"/>
      <c r="M757" s="5"/>
      <c r="N757" s="24"/>
      <c r="O757" s="7"/>
      <c r="P757" s="13" t="str">
        <f aca="false">IF(C757="","",IF(ISNUMBER(SEARCH("JPY",C757)),100,10000))</f>
        <v/>
      </c>
      <c r="Q757" s="14" t="str">
        <f aca="false">IF(OR(C757="",H757="",J757=""),"",ROUND((J757-H757)*P757*IF(D757="Short",-1,1),1))</f>
        <v/>
      </c>
      <c r="R757" s="14" t="str">
        <f aca="false">IF(OR(C757="",H757="",I757=""),"",ROUND(ABS(H757-I757)*P757,1))</f>
        <v/>
      </c>
      <c r="S757" s="15" t="str">
        <f aca="false">IF(OR(R757="",G757="",K757=""),"",R757*K757*G757)</f>
        <v/>
      </c>
      <c r="T757" s="15" t="str">
        <f aca="false">IF(OR(Q757="",G757="",K757=""),"",Q757*K757*G757)</f>
        <v/>
      </c>
      <c r="U757" s="15" t="str">
        <f aca="false">IF(T757="","",T757+N(L757)-N(M757))</f>
        <v/>
      </c>
      <c r="V757" s="16" t="str">
        <f aca="false">IF(OR(U757="",N(S757)=0),"",U757/S757)</f>
        <v/>
      </c>
      <c r="W757" s="13" t="str">
        <f aca="false">IF(U757="","",COUNT($U$7:U757))</f>
        <v/>
      </c>
      <c r="X757" s="17" t="str">
        <f aca="false">IF(U757="","",DATE(YEAR(IF(B757="",A757,B757)),MONTH(IF(B757="",A757,B757)),1))</f>
        <v/>
      </c>
      <c r="Y757" s="15" t="str">
        <f aca="false">IF(U757="","",N($C$3)+SUM($U$7:U757))</f>
        <v/>
      </c>
      <c r="Z757" s="15" t="str">
        <f aca="false">IF(Y757="","",Y757-MAX(N($C$3),MAX($Y$7:Y757)))</f>
        <v/>
      </c>
      <c r="AA757" s="13" t="str">
        <f aca="false">IF(U757="","",IF(U757&gt;0,"Win",IF(U757&lt;0,"Loss","Scratch")))</f>
        <v/>
      </c>
      <c r="AB757" s="18" t="e">
        <f aca="false">IF(W757="",NA(),W757)</f>
        <v>#N/A</v>
      </c>
      <c r="AC757" s="19" t="e">
        <f aca="false">IF(W757="",NA(),Y757)</f>
        <v>#N/A</v>
      </c>
    </row>
    <row r="758" customFormat="false" ht="15" hidden="false" customHeight="false" outlineLevel="0" collapsed="false">
      <c r="A758" s="10"/>
      <c r="B758" s="10"/>
      <c r="C758" s="24"/>
      <c r="D758" s="24"/>
      <c r="E758" s="24"/>
      <c r="F758" s="24"/>
      <c r="G758" s="11"/>
      <c r="H758" s="12"/>
      <c r="I758" s="12"/>
      <c r="J758" s="12"/>
      <c r="K758" s="5"/>
      <c r="L758" s="5"/>
      <c r="M758" s="5"/>
      <c r="N758" s="24"/>
      <c r="O758" s="7"/>
      <c r="P758" s="13" t="str">
        <f aca="false">IF(C758="","",IF(ISNUMBER(SEARCH("JPY",C758)),100,10000))</f>
        <v/>
      </c>
      <c r="Q758" s="14" t="str">
        <f aca="false">IF(OR(C758="",H758="",J758=""),"",ROUND((J758-H758)*P758*IF(D758="Short",-1,1),1))</f>
        <v/>
      </c>
      <c r="R758" s="14" t="str">
        <f aca="false">IF(OR(C758="",H758="",I758=""),"",ROUND(ABS(H758-I758)*P758,1))</f>
        <v/>
      </c>
      <c r="S758" s="15" t="str">
        <f aca="false">IF(OR(R758="",G758="",K758=""),"",R758*K758*G758)</f>
        <v/>
      </c>
      <c r="T758" s="15" t="str">
        <f aca="false">IF(OR(Q758="",G758="",K758=""),"",Q758*K758*G758)</f>
        <v/>
      </c>
      <c r="U758" s="15" t="str">
        <f aca="false">IF(T758="","",T758+N(L758)-N(M758))</f>
        <v/>
      </c>
      <c r="V758" s="16" t="str">
        <f aca="false">IF(OR(U758="",N(S758)=0),"",U758/S758)</f>
        <v/>
      </c>
      <c r="W758" s="13" t="str">
        <f aca="false">IF(U758="","",COUNT($U$7:U758))</f>
        <v/>
      </c>
      <c r="X758" s="17" t="str">
        <f aca="false">IF(U758="","",DATE(YEAR(IF(B758="",A758,B758)),MONTH(IF(B758="",A758,B758)),1))</f>
        <v/>
      </c>
      <c r="Y758" s="15" t="str">
        <f aca="false">IF(U758="","",N($C$3)+SUM($U$7:U758))</f>
        <v/>
      </c>
      <c r="Z758" s="15" t="str">
        <f aca="false">IF(Y758="","",Y758-MAX(N($C$3),MAX($Y$7:Y758)))</f>
        <v/>
      </c>
      <c r="AA758" s="13" t="str">
        <f aca="false">IF(U758="","",IF(U758&gt;0,"Win",IF(U758&lt;0,"Loss","Scratch")))</f>
        <v/>
      </c>
      <c r="AB758" s="18" t="e">
        <f aca="false">IF(W758="",NA(),W758)</f>
        <v>#N/A</v>
      </c>
      <c r="AC758" s="19" t="e">
        <f aca="false">IF(W758="",NA(),Y758)</f>
        <v>#N/A</v>
      </c>
    </row>
    <row r="759" customFormat="false" ht="15" hidden="false" customHeight="false" outlineLevel="0" collapsed="false">
      <c r="A759" s="10"/>
      <c r="B759" s="10"/>
      <c r="C759" s="24"/>
      <c r="D759" s="24"/>
      <c r="E759" s="24"/>
      <c r="F759" s="24"/>
      <c r="G759" s="11"/>
      <c r="H759" s="12"/>
      <c r="I759" s="12"/>
      <c r="J759" s="12"/>
      <c r="K759" s="5"/>
      <c r="L759" s="5"/>
      <c r="M759" s="5"/>
      <c r="N759" s="24"/>
      <c r="O759" s="7"/>
      <c r="P759" s="13" t="str">
        <f aca="false">IF(C759="","",IF(ISNUMBER(SEARCH("JPY",C759)),100,10000))</f>
        <v/>
      </c>
      <c r="Q759" s="14" t="str">
        <f aca="false">IF(OR(C759="",H759="",J759=""),"",ROUND((J759-H759)*P759*IF(D759="Short",-1,1),1))</f>
        <v/>
      </c>
      <c r="R759" s="14" t="str">
        <f aca="false">IF(OR(C759="",H759="",I759=""),"",ROUND(ABS(H759-I759)*P759,1))</f>
        <v/>
      </c>
      <c r="S759" s="15" t="str">
        <f aca="false">IF(OR(R759="",G759="",K759=""),"",R759*K759*G759)</f>
        <v/>
      </c>
      <c r="T759" s="15" t="str">
        <f aca="false">IF(OR(Q759="",G759="",K759=""),"",Q759*K759*G759)</f>
        <v/>
      </c>
      <c r="U759" s="15" t="str">
        <f aca="false">IF(T759="","",T759+N(L759)-N(M759))</f>
        <v/>
      </c>
      <c r="V759" s="16" t="str">
        <f aca="false">IF(OR(U759="",N(S759)=0),"",U759/S759)</f>
        <v/>
      </c>
      <c r="W759" s="13" t="str">
        <f aca="false">IF(U759="","",COUNT($U$7:U759))</f>
        <v/>
      </c>
      <c r="X759" s="17" t="str">
        <f aca="false">IF(U759="","",DATE(YEAR(IF(B759="",A759,B759)),MONTH(IF(B759="",A759,B759)),1))</f>
        <v/>
      </c>
      <c r="Y759" s="15" t="str">
        <f aca="false">IF(U759="","",N($C$3)+SUM($U$7:U759))</f>
        <v/>
      </c>
      <c r="Z759" s="15" t="str">
        <f aca="false">IF(Y759="","",Y759-MAX(N($C$3),MAX($Y$7:Y759)))</f>
        <v/>
      </c>
      <c r="AA759" s="13" t="str">
        <f aca="false">IF(U759="","",IF(U759&gt;0,"Win",IF(U759&lt;0,"Loss","Scratch")))</f>
        <v/>
      </c>
      <c r="AB759" s="18" t="e">
        <f aca="false">IF(W759="",NA(),W759)</f>
        <v>#N/A</v>
      </c>
      <c r="AC759" s="19" t="e">
        <f aca="false">IF(W759="",NA(),Y759)</f>
        <v>#N/A</v>
      </c>
    </row>
    <row r="760" customFormat="false" ht="15" hidden="false" customHeight="false" outlineLevel="0" collapsed="false">
      <c r="A760" s="10"/>
      <c r="B760" s="10"/>
      <c r="C760" s="24"/>
      <c r="D760" s="24"/>
      <c r="E760" s="24"/>
      <c r="F760" s="24"/>
      <c r="G760" s="11"/>
      <c r="H760" s="12"/>
      <c r="I760" s="12"/>
      <c r="J760" s="12"/>
      <c r="K760" s="5"/>
      <c r="L760" s="5"/>
      <c r="M760" s="5"/>
      <c r="N760" s="24"/>
      <c r="O760" s="7"/>
      <c r="P760" s="13" t="str">
        <f aca="false">IF(C760="","",IF(ISNUMBER(SEARCH("JPY",C760)),100,10000))</f>
        <v/>
      </c>
      <c r="Q760" s="14" t="str">
        <f aca="false">IF(OR(C760="",H760="",J760=""),"",ROUND((J760-H760)*P760*IF(D760="Short",-1,1),1))</f>
        <v/>
      </c>
      <c r="R760" s="14" t="str">
        <f aca="false">IF(OR(C760="",H760="",I760=""),"",ROUND(ABS(H760-I760)*P760,1))</f>
        <v/>
      </c>
      <c r="S760" s="15" t="str">
        <f aca="false">IF(OR(R760="",G760="",K760=""),"",R760*K760*G760)</f>
        <v/>
      </c>
      <c r="T760" s="15" t="str">
        <f aca="false">IF(OR(Q760="",G760="",K760=""),"",Q760*K760*G760)</f>
        <v/>
      </c>
      <c r="U760" s="15" t="str">
        <f aca="false">IF(T760="","",T760+N(L760)-N(M760))</f>
        <v/>
      </c>
      <c r="V760" s="16" t="str">
        <f aca="false">IF(OR(U760="",N(S760)=0),"",U760/S760)</f>
        <v/>
      </c>
      <c r="W760" s="13" t="str">
        <f aca="false">IF(U760="","",COUNT($U$7:U760))</f>
        <v/>
      </c>
      <c r="X760" s="17" t="str">
        <f aca="false">IF(U760="","",DATE(YEAR(IF(B760="",A760,B760)),MONTH(IF(B760="",A760,B760)),1))</f>
        <v/>
      </c>
      <c r="Y760" s="15" t="str">
        <f aca="false">IF(U760="","",N($C$3)+SUM($U$7:U760))</f>
        <v/>
      </c>
      <c r="Z760" s="15" t="str">
        <f aca="false">IF(Y760="","",Y760-MAX(N($C$3),MAX($Y$7:Y760)))</f>
        <v/>
      </c>
      <c r="AA760" s="13" t="str">
        <f aca="false">IF(U760="","",IF(U760&gt;0,"Win",IF(U760&lt;0,"Loss","Scratch")))</f>
        <v/>
      </c>
      <c r="AB760" s="18" t="e">
        <f aca="false">IF(W760="",NA(),W760)</f>
        <v>#N/A</v>
      </c>
      <c r="AC760" s="19" t="e">
        <f aca="false">IF(W760="",NA(),Y760)</f>
        <v>#N/A</v>
      </c>
    </row>
    <row r="761" customFormat="false" ht="15" hidden="false" customHeight="false" outlineLevel="0" collapsed="false">
      <c r="A761" s="10"/>
      <c r="B761" s="10"/>
      <c r="C761" s="24"/>
      <c r="D761" s="24"/>
      <c r="E761" s="24"/>
      <c r="F761" s="24"/>
      <c r="G761" s="11"/>
      <c r="H761" s="12"/>
      <c r="I761" s="12"/>
      <c r="J761" s="12"/>
      <c r="K761" s="5"/>
      <c r="L761" s="5"/>
      <c r="M761" s="5"/>
      <c r="N761" s="24"/>
      <c r="O761" s="7"/>
      <c r="P761" s="13" t="str">
        <f aca="false">IF(C761="","",IF(ISNUMBER(SEARCH("JPY",C761)),100,10000))</f>
        <v/>
      </c>
      <c r="Q761" s="14" t="str">
        <f aca="false">IF(OR(C761="",H761="",J761=""),"",ROUND((J761-H761)*P761*IF(D761="Short",-1,1),1))</f>
        <v/>
      </c>
      <c r="R761" s="14" t="str">
        <f aca="false">IF(OR(C761="",H761="",I761=""),"",ROUND(ABS(H761-I761)*P761,1))</f>
        <v/>
      </c>
      <c r="S761" s="15" t="str">
        <f aca="false">IF(OR(R761="",G761="",K761=""),"",R761*K761*G761)</f>
        <v/>
      </c>
      <c r="T761" s="15" t="str">
        <f aca="false">IF(OR(Q761="",G761="",K761=""),"",Q761*K761*G761)</f>
        <v/>
      </c>
      <c r="U761" s="15" t="str">
        <f aca="false">IF(T761="","",T761+N(L761)-N(M761))</f>
        <v/>
      </c>
      <c r="V761" s="16" t="str">
        <f aca="false">IF(OR(U761="",N(S761)=0),"",U761/S761)</f>
        <v/>
      </c>
      <c r="W761" s="13" t="str">
        <f aca="false">IF(U761="","",COUNT($U$7:U761))</f>
        <v/>
      </c>
      <c r="X761" s="17" t="str">
        <f aca="false">IF(U761="","",DATE(YEAR(IF(B761="",A761,B761)),MONTH(IF(B761="",A761,B761)),1))</f>
        <v/>
      </c>
      <c r="Y761" s="15" t="str">
        <f aca="false">IF(U761="","",N($C$3)+SUM($U$7:U761))</f>
        <v/>
      </c>
      <c r="Z761" s="15" t="str">
        <f aca="false">IF(Y761="","",Y761-MAX(N($C$3),MAX($Y$7:Y761)))</f>
        <v/>
      </c>
      <c r="AA761" s="13" t="str">
        <f aca="false">IF(U761="","",IF(U761&gt;0,"Win",IF(U761&lt;0,"Loss","Scratch")))</f>
        <v/>
      </c>
      <c r="AB761" s="18" t="e">
        <f aca="false">IF(W761="",NA(),W761)</f>
        <v>#N/A</v>
      </c>
      <c r="AC761" s="19" t="e">
        <f aca="false">IF(W761="",NA(),Y761)</f>
        <v>#N/A</v>
      </c>
    </row>
    <row r="762" customFormat="false" ht="15" hidden="false" customHeight="false" outlineLevel="0" collapsed="false">
      <c r="A762" s="10"/>
      <c r="B762" s="10"/>
      <c r="C762" s="24"/>
      <c r="D762" s="24"/>
      <c r="E762" s="24"/>
      <c r="F762" s="24"/>
      <c r="G762" s="11"/>
      <c r="H762" s="12"/>
      <c r="I762" s="12"/>
      <c r="J762" s="12"/>
      <c r="K762" s="5"/>
      <c r="L762" s="5"/>
      <c r="M762" s="5"/>
      <c r="N762" s="24"/>
      <c r="O762" s="7"/>
      <c r="P762" s="13" t="str">
        <f aca="false">IF(C762="","",IF(ISNUMBER(SEARCH("JPY",C762)),100,10000))</f>
        <v/>
      </c>
      <c r="Q762" s="14" t="str">
        <f aca="false">IF(OR(C762="",H762="",J762=""),"",ROUND((J762-H762)*P762*IF(D762="Short",-1,1),1))</f>
        <v/>
      </c>
      <c r="R762" s="14" t="str">
        <f aca="false">IF(OR(C762="",H762="",I762=""),"",ROUND(ABS(H762-I762)*P762,1))</f>
        <v/>
      </c>
      <c r="S762" s="15" t="str">
        <f aca="false">IF(OR(R762="",G762="",K762=""),"",R762*K762*G762)</f>
        <v/>
      </c>
      <c r="T762" s="15" t="str">
        <f aca="false">IF(OR(Q762="",G762="",K762=""),"",Q762*K762*G762)</f>
        <v/>
      </c>
      <c r="U762" s="15" t="str">
        <f aca="false">IF(T762="","",T762+N(L762)-N(M762))</f>
        <v/>
      </c>
      <c r="V762" s="16" t="str">
        <f aca="false">IF(OR(U762="",N(S762)=0),"",U762/S762)</f>
        <v/>
      </c>
      <c r="W762" s="13" t="str">
        <f aca="false">IF(U762="","",COUNT($U$7:U762))</f>
        <v/>
      </c>
      <c r="X762" s="17" t="str">
        <f aca="false">IF(U762="","",DATE(YEAR(IF(B762="",A762,B762)),MONTH(IF(B762="",A762,B762)),1))</f>
        <v/>
      </c>
      <c r="Y762" s="15" t="str">
        <f aca="false">IF(U762="","",N($C$3)+SUM($U$7:U762))</f>
        <v/>
      </c>
      <c r="Z762" s="15" t="str">
        <f aca="false">IF(Y762="","",Y762-MAX(N($C$3),MAX($Y$7:Y762)))</f>
        <v/>
      </c>
      <c r="AA762" s="13" t="str">
        <f aca="false">IF(U762="","",IF(U762&gt;0,"Win",IF(U762&lt;0,"Loss","Scratch")))</f>
        <v/>
      </c>
      <c r="AB762" s="18" t="e">
        <f aca="false">IF(W762="",NA(),W762)</f>
        <v>#N/A</v>
      </c>
      <c r="AC762" s="19" t="e">
        <f aca="false">IF(W762="",NA(),Y762)</f>
        <v>#N/A</v>
      </c>
    </row>
    <row r="763" customFormat="false" ht="15" hidden="false" customHeight="false" outlineLevel="0" collapsed="false">
      <c r="A763" s="10"/>
      <c r="B763" s="10"/>
      <c r="C763" s="24"/>
      <c r="D763" s="24"/>
      <c r="E763" s="24"/>
      <c r="F763" s="24"/>
      <c r="G763" s="11"/>
      <c r="H763" s="12"/>
      <c r="I763" s="12"/>
      <c r="J763" s="12"/>
      <c r="K763" s="5"/>
      <c r="L763" s="5"/>
      <c r="M763" s="5"/>
      <c r="N763" s="24"/>
      <c r="O763" s="7"/>
      <c r="P763" s="13" t="str">
        <f aca="false">IF(C763="","",IF(ISNUMBER(SEARCH("JPY",C763)),100,10000))</f>
        <v/>
      </c>
      <c r="Q763" s="14" t="str">
        <f aca="false">IF(OR(C763="",H763="",J763=""),"",ROUND((J763-H763)*P763*IF(D763="Short",-1,1),1))</f>
        <v/>
      </c>
      <c r="R763" s="14" t="str">
        <f aca="false">IF(OR(C763="",H763="",I763=""),"",ROUND(ABS(H763-I763)*P763,1))</f>
        <v/>
      </c>
      <c r="S763" s="15" t="str">
        <f aca="false">IF(OR(R763="",G763="",K763=""),"",R763*K763*G763)</f>
        <v/>
      </c>
      <c r="T763" s="15" t="str">
        <f aca="false">IF(OR(Q763="",G763="",K763=""),"",Q763*K763*G763)</f>
        <v/>
      </c>
      <c r="U763" s="15" t="str">
        <f aca="false">IF(T763="","",T763+N(L763)-N(M763))</f>
        <v/>
      </c>
      <c r="V763" s="16" t="str">
        <f aca="false">IF(OR(U763="",N(S763)=0),"",U763/S763)</f>
        <v/>
      </c>
      <c r="W763" s="13" t="str">
        <f aca="false">IF(U763="","",COUNT($U$7:U763))</f>
        <v/>
      </c>
      <c r="X763" s="17" t="str">
        <f aca="false">IF(U763="","",DATE(YEAR(IF(B763="",A763,B763)),MONTH(IF(B763="",A763,B763)),1))</f>
        <v/>
      </c>
      <c r="Y763" s="15" t="str">
        <f aca="false">IF(U763="","",N($C$3)+SUM($U$7:U763))</f>
        <v/>
      </c>
      <c r="Z763" s="15" t="str">
        <f aca="false">IF(Y763="","",Y763-MAX(N($C$3),MAX($Y$7:Y763)))</f>
        <v/>
      </c>
      <c r="AA763" s="13" t="str">
        <f aca="false">IF(U763="","",IF(U763&gt;0,"Win",IF(U763&lt;0,"Loss","Scratch")))</f>
        <v/>
      </c>
      <c r="AB763" s="18" t="e">
        <f aca="false">IF(W763="",NA(),W763)</f>
        <v>#N/A</v>
      </c>
      <c r="AC763" s="19" t="e">
        <f aca="false">IF(W763="",NA(),Y763)</f>
        <v>#N/A</v>
      </c>
    </row>
    <row r="764" customFormat="false" ht="15" hidden="false" customHeight="false" outlineLevel="0" collapsed="false">
      <c r="A764" s="10"/>
      <c r="B764" s="10"/>
      <c r="C764" s="24"/>
      <c r="D764" s="24"/>
      <c r="E764" s="24"/>
      <c r="F764" s="24"/>
      <c r="G764" s="11"/>
      <c r="H764" s="12"/>
      <c r="I764" s="12"/>
      <c r="J764" s="12"/>
      <c r="K764" s="5"/>
      <c r="L764" s="5"/>
      <c r="M764" s="5"/>
      <c r="N764" s="24"/>
      <c r="O764" s="7"/>
      <c r="P764" s="13" t="str">
        <f aca="false">IF(C764="","",IF(ISNUMBER(SEARCH("JPY",C764)),100,10000))</f>
        <v/>
      </c>
      <c r="Q764" s="14" t="str">
        <f aca="false">IF(OR(C764="",H764="",J764=""),"",ROUND((J764-H764)*P764*IF(D764="Short",-1,1),1))</f>
        <v/>
      </c>
      <c r="R764" s="14" t="str">
        <f aca="false">IF(OR(C764="",H764="",I764=""),"",ROUND(ABS(H764-I764)*P764,1))</f>
        <v/>
      </c>
      <c r="S764" s="15" t="str">
        <f aca="false">IF(OR(R764="",G764="",K764=""),"",R764*K764*G764)</f>
        <v/>
      </c>
      <c r="T764" s="15" t="str">
        <f aca="false">IF(OR(Q764="",G764="",K764=""),"",Q764*K764*G764)</f>
        <v/>
      </c>
      <c r="U764" s="15" t="str">
        <f aca="false">IF(T764="","",T764+N(L764)-N(M764))</f>
        <v/>
      </c>
      <c r="V764" s="16" t="str">
        <f aca="false">IF(OR(U764="",N(S764)=0),"",U764/S764)</f>
        <v/>
      </c>
      <c r="W764" s="13" t="str">
        <f aca="false">IF(U764="","",COUNT($U$7:U764))</f>
        <v/>
      </c>
      <c r="X764" s="17" t="str">
        <f aca="false">IF(U764="","",DATE(YEAR(IF(B764="",A764,B764)),MONTH(IF(B764="",A764,B764)),1))</f>
        <v/>
      </c>
      <c r="Y764" s="15" t="str">
        <f aca="false">IF(U764="","",N($C$3)+SUM($U$7:U764))</f>
        <v/>
      </c>
      <c r="Z764" s="15" t="str">
        <f aca="false">IF(Y764="","",Y764-MAX(N($C$3),MAX($Y$7:Y764)))</f>
        <v/>
      </c>
      <c r="AA764" s="13" t="str">
        <f aca="false">IF(U764="","",IF(U764&gt;0,"Win",IF(U764&lt;0,"Loss","Scratch")))</f>
        <v/>
      </c>
      <c r="AB764" s="18" t="e">
        <f aca="false">IF(W764="",NA(),W764)</f>
        <v>#N/A</v>
      </c>
      <c r="AC764" s="19" t="e">
        <f aca="false">IF(W764="",NA(),Y764)</f>
        <v>#N/A</v>
      </c>
    </row>
    <row r="765" customFormat="false" ht="15" hidden="false" customHeight="false" outlineLevel="0" collapsed="false">
      <c r="A765" s="10"/>
      <c r="B765" s="10"/>
      <c r="C765" s="24"/>
      <c r="D765" s="24"/>
      <c r="E765" s="24"/>
      <c r="F765" s="24"/>
      <c r="G765" s="11"/>
      <c r="H765" s="12"/>
      <c r="I765" s="12"/>
      <c r="J765" s="12"/>
      <c r="K765" s="5"/>
      <c r="L765" s="5"/>
      <c r="M765" s="5"/>
      <c r="N765" s="24"/>
      <c r="O765" s="7"/>
      <c r="P765" s="13" t="str">
        <f aca="false">IF(C765="","",IF(ISNUMBER(SEARCH("JPY",C765)),100,10000))</f>
        <v/>
      </c>
      <c r="Q765" s="14" t="str">
        <f aca="false">IF(OR(C765="",H765="",J765=""),"",ROUND((J765-H765)*P765*IF(D765="Short",-1,1),1))</f>
        <v/>
      </c>
      <c r="R765" s="14" t="str">
        <f aca="false">IF(OR(C765="",H765="",I765=""),"",ROUND(ABS(H765-I765)*P765,1))</f>
        <v/>
      </c>
      <c r="S765" s="15" t="str">
        <f aca="false">IF(OR(R765="",G765="",K765=""),"",R765*K765*G765)</f>
        <v/>
      </c>
      <c r="T765" s="15" t="str">
        <f aca="false">IF(OR(Q765="",G765="",K765=""),"",Q765*K765*G765)</f>
        <v/>
      </c>
      <c r="U765" s="15" t="str">
        <f aca="false">IF(T765="","",T765+N(L765)-N(M765))</f>
        <v/>
      </c>
      <c r="V765" s="16" t="str">
        <f aca="false">IF(OR(U765="",N(S765)=0),"",U765/S765)</f>
        <v/>
      </c>
      <c r="W765" s="13" t="str">
        <f aca="false">IF(U765="","",COUNT($U$7:U765))</f>
        <v/>
      </c>
      <c r="X765" s="17" t="str">
        <f aca="false">IF(U765="","",DATE(YEAR(IF(B765="",A765,B765)),MONTH(IF(B765="",A765,B765)),1))</f>
        <v/>
      </c>
      <c r="Y765" s="15" t="str">
        <f aca="false">IF(U765="","",N($C$3)+SUM($U$7:U765))</f>
        <v/>
      </c>
      <c r="Z765" s="15" t="str">
        <f aca="false">IF(Y765="","",Y765-MAX(N($C$3),MAX($Y$7:Y765)))</f>
        <v/>
      </c>
      <c r="AA765" s="13" t="str">
        <f aca="false">IF(U765="","",IF(U765&gt;0,"Win",IF(U765&lt;0,"Loss","Scratch")))</f>
        <v/>
      </c>
      <c r="AB765" s="18" t="e">
        <f aca="false">IF(W765="",NA(),W765)</f>
        <v>#N/A</v>
      </c>
      <c r="AC765" s="19" t="e">
        <f aca="false">IF(W765="",NA(),Y765)</f>
        <v>#N/A</v>
      </c>
    </row>
    <row r="766" customFormat="false" ht="15" hidden="false" customHeight="false" outlineLevel="0" collapsed="false">
      <c r="A766" s="10"/>
      <c r="B766" s="10"/>
      <c r="C766" s="24"/>
      <c r="D766" s="24"/>
      <c r="E766" s="24"/>
      <c r="F766" s="24"/>
      <c r="G766" s="11"/>
      <c r="H766" s="12"/>
      <c r="I766" s="12"/>
      <c r="J766" s="12"/>
      <c r="K766" s="5"/>
      <c r="L766" s="5"/>
      <c r="M766" s="5"/>
      <c r="N766" s="24"/>
      <c r="O766" s="7"/>
      <c r="P766" s="13" t="str">
        <f aca="false">IF(C766="","",IF(ISNUMBER(SEARCH("JPY",C766)),100,10000))</f>
        <v/>
      </c>
      <c r="Q766" s="14" t="str">
        <f aca="false">IF(OR(C766="",H766="",J766=""),"",ROUND((J766-H766)*P766*IF(D766="Short",-1,1),1))</f>
        <v/>
      </c>
      <c r="R766" s="14" t="str">
        <f aca="false">IF(OR(C766="",H766="",I766=""),"",ROUND(ABS(H766-I766)*P766,1))</f>
        <v/>
      </c>
      <c r="S766" s="15" t="str">
        <f aca="false">IF(OR(R766="",G766="",K766=""),"",R766*K766*G766)</f>
        <v/>
      </c>
      <c r="T766" s="15" t="str">
        <f aca="false">IF(OR(Q766="",G766="",K766=""),"",Q766*K766*G766)</f>
        <v/>
      </c>
      <c r="U766" s="15" t="str">
        <f aca="false">IF(T766="","",T766+N(L766)-N(M766))</f>
        <v/>
      </c>
      <c r="V766" s="16" t="str">
        <f aca="false">IF(OR(U766="",N(S766)=0),"",U766/S766)</f>
        <v/>
      </c>
      <c r="W766" s="13" t="str">
        <f aca="false">IF(U766="","",COUNT($U$7:U766))</f>
        <v/>
      </c>
      <c r="X766" s="17" t="str">
        <f aca="false">IF(U766="","",DATE(YEAR(IF(B766="",A766,B766)),MONTH(IF(B766="",A766,B766)),1))</f>
        <v/>
      </c>
      <c r="Y766" s="15" t="str">
        <f aca="false">IF(U766="","",N($C$3)+SUM($U$7:U766))</f>
        <v/>
      </c>
      <c r="Z766" s="15" t="str">
        <f aca="false">IF(Y766="","",Y766-MAX(N($C$3),MAX($Y$7:Y766)))</f>
        <v/>
      </c>
      <c r="AA766" s="13" t="str">
        <f aca="false">IF(U766="","",IF(U766&gt;0,"Win",IF(U766&lt;0,"Loss","Scratch")))</f>
        <v/>
      </c>
      <c r="AB766" s="18" t="e">
        <f aca="false">IF(W766="",NA(),W766)</f>
        <v>#N/A</v>
      </c>
      <c r="AC766" s="19" t="e">
        <f aca="false">IF(W766="",NA(),Y766)</f>
        <v>#N/A</v>
      </c>
    </row>
    <row r="767" customFormat="false" ht="15" hidden="false" customHeight="false" outlineLevel="0" collapsed="false">
      <c r="A767" s="10"/>
      <c r="B767" s="10"/>
      <c r="C767" s="24"/>
      <c r="D767" s="24"/>
      <c r="E767" s="24"/>
      <c r="F767" s="24"/>
      <c r="G767" s="11"/>
      <c r="H767" s="12"/>
      <c r="I767" s="12"/>
      <c r="J767" s="12"/>
      <c r="K767" s="5"/>
      <c r="L767" s="5"/>
      <c r="M767" s="5"/>
      <c r="N767" s="24"/>
      <c r="O767" s="7"/>
      <c r="P767" s="13" t="str">
        <f aca="false">IF(C767="","",IF(ISNUMBER(SEARCH("JPY",C767)),100,10000))</f>
        <v/>
      </c>
      <c r="Q767" s="14" t="str">
        <f aca="false">IF(OR(C767="",H767="",J767=""),"",ROUND((J767-H767)*P767*IF(D767="Short",-1,1),1))</f>
        <v/>
      </c>
      <c r="R767" s="14" t="str">
        <f aca="false">IF(OR(C767="",H767="",I767=""),"",ROUND(ABS(H767-I767)*P767,1))</f>
        <v/>
      </c>
      <c r="S767" s="15" t="str">
        <f aca="false">IF(OR(R767="",G767="",K767=""),"",R767*K767*G767)</f>
        <v/>
      </c>
      <c r="T767" s="15" t="str">
        <f aca="false">IF(OR(Q767="",G767="",K767=""),"",Q767*K767*G767)</f>
        <v/>
      </c>
      <c r="U767" s="15" t="str">
        <f aca="false">IF(T767="","",T767+N(L767)-N(M767))</f>
        <v/>
      </c>
      <c r="V767" s="16" t="str">
        <f aca="false">IF(OR(U767="",N(S767)=0),"",U767/S767)</f>
        <v/>
      </c>
      <c r="W767" s="13" t="str">
        <f aca="false">IF(U767="","",COUNT($U$7:U767))</f>
        <v/>
      </c>
      <c r="X767" s="17" t="str">
        <f aca="false">IF(U767="","",DATE(YEAR(IF(B767="",A767,B767)),MONTH(IF(B767="",A767,B767)),1))</f>
        <v/>
      </c>
      <c r="Y767" s="15" t="str">
        <f aca="false">IF(U767="","",N($C$3)+SUM($U$7:U767))</f>
        <v/>
      </c>
      <c r="Z767" s="15" t="str">
        <f aca="false">IF(Y767="","",Y767-MAX(N($C$3),MAX($Y$7:Y767)))</f>
        <v/>
      </c>
      <c r="AA767" s="13" t="str">
        <f aca="false">IF(U767="","",IF(U767&gt;0,"Win",IF(U767&lt;0,"Loss","Scratch")))</f>
        <v/>
      </c>
      <c r="AB767" s="18" t="e">
        <f aca="false">IF(W767="",NA(),W767)</f>
        <v>#N/A</v>
      </c>
      <c r="AC767" s="19" t="e">
        <f aca="false">IF(W767="",NA(),Y767)</f>
        <v>#N/A</v>
      </c>
    </row>
    <row r="768" customFormat="false" ht="15" hidden="false" customHeight="false" outlineLevel="0" collapsed="false">
      <c r="A768" s="10"/>
      <c r="B768" s="10"/>
      <c r="C768" s="24"/>
      <c r="D768" s="24"/>
      <c r="E768" s="24"/>
      <c r="F768" s="24"/>
      <c r="G768" s="11"/>
      <c r="H768" s="12"/>
      <c r="I768" s="12"/>
      <c r="J768" s="12"/>
      <c r="K768" s="5"/>
      <c r="L768" s="5"/>
      <c r="M768" s="5"/>
      <c r="N768" s="24"/>
      <c r="O768" s="7"/>
      <c r="P768" s="13" t="str">
        <f aca="false">IF(C768="","",IF(ISNUMBER(SEARCH("JPY",C768)),100,10000))</f>
        <v/>
      </c>
      <c r="Q768" s="14" t="str">
        <f aca="false">IF(OR(C768="",H768="",J768=""),"",ROUND((J768-H768)*P768*IF(D768="Short",-1,1),1))</f>
        <v/>
      </c>
      <c r="R768" s="14" t="str">
        <f aca="false">IF(OR(C768="",H768="",I768=""),"",ROUND(ABS(H768-I768)*P768,1))</f>
        <v/>
      </c>
      <c r="S768" s="15" t="str">
        <f aca="false">IF(OR(R768="",G768="",K768=""),"",R768*K768*G768)</f>
        <v/>
      </c>
      <c r="T768" s="15" t="str">
        <f aca="false">IF(OR(Q768="",G768="",K768=""),"",Q768*K768*G768)</f>
        <v/>
      </c>
      <c r="U768" s="15" t="str">
        <f aca="false">IF(T768="","",T768+N(L768)-N(M768))</f>
        <v/>
      </c>
      <c r="V768" s="16" t="str">
        <f aca="false">IF(OR(U768="",N(S768)=0),"",U768/S768)</f>
        <v/>
      </c>
      <c r="W768" s="13" t="str">
        <f aca="false">IF(U768="","",COUNT($U$7:U768))</f>
        <v/>
      </c>
      <c r="X768" s="17" t="str">
        <f aca="false">IF(U768="","",DATE(YEAR(IF(B768="",A768,B768)),MONTH(IF(B768="",A768,B768)),1))</f>
        <v/>
      </c>
      <c r="Y768" s="15" t="str">
        <f aca="false">IF(U768="","",N($C$3)+SUM($U$7:U768))</f>
        <v/>
      </c>
      <c r="Z768" s="15" t="str">
        <f aca="false">IF(Y768="","",Y768-MAX(N($C$3),MAX($Y$7:Y768)))</f>
        <v/>
      </c>
      <c r="AA768" s="13" t="str">
        <f aca="false">IF(U768="","",IF(U768&gt;0,"Win",IF(U768&lt;0,"Loss","Scratch")))</f>
        <v/>
      </c>
      <c r="AB768" s="18" t="e">
        <f aca="false">IF(W768="",NA(),W768)</f>
        <v>#N/A</v>
      </c>
      <c r="AC768" s="19" t="e">
        <f aca="false">IF(W768="",NA(),Y768)</f>
        <v>#N/A</v>
      </c>
    </row>
    <row r="769" customFormat="false" ht="15" hidden="false" customHeight="false" outlineLevel="0" collapsed="false">
      <c r="A769" s="10"/>
      <c r="B769" s="10"/>
      <c r="C769" s="24"/>
      <c r="D769" s="24"/>
      <c r="E769" s="24"/>
      <c r="F769" s="24"/>
      <c r="G769" s="11"/>
      <c r="H769" s="12"/>
      <c r="I769" s="12"/>
      <c r="J769" s="12"/>
      <c r="K769" s="5"/>
      <c r="L769" s="5"/>
      <c r="M769" s="5"/>
      <c r="N769" s="24"/>
      <c r="O769" s="7"/>
      <c r="P769" s="13" t="str">
        <f aca="false">IF(C769="","",IF(ISNUMBER(SEARCH("JPY",C769)),100,10000))</f>
        <v/>
      </c>
      <c r="Q769" s="14" t="str">
        <f aca="false">IF(OR(C769="",H769="",J769=""),"",ROUND((J769-H769)*P769*IF(D769="Short",-1,1),1))</f>
        <v/>
      </c>
      <c r="R769" s="14" t="str">
        <f aca="false">IF(OR(C769="",H769="",I769=""),"",ROUND(ABS(H769-I769)*P769,1))</f>
        <v/>
      </c>
      <c r="S769" s="15" t="str">
        <f aca="false">IF(OR(R769="",G769="",K769=""),"",R769*K769*G769)</f>
        <v/>
      </c>
      <c r="T769" s="15" t="str">
        <f aca="false">IF(OR(Q769="",G769="",K769=""),"",Q769*K769*G769)</f>
        <v/>
      </c>
      <c r="U769" s="15" t="str">
        <f aca="false">IF(T769="","",T769+N(L769)-N(M769))</f>
        <v/>
      </c>
      <c r="V769" s="16" t="str">
        <f aca="false">IF(OR(U769="",N(S769)=0),"",U769/S769)</f>
        <v/>
      </c>
      <c r="W769" s="13" t="str">
        <f aca="false">IF(U769="","",COUNT($U$7:U769))</f>
        <v/>
      </c>
      <c r="X769" s="17" t="str">
        <f aca="false">IF(U769="","",DATE(YEAR(IF(B769="",A769,B769)),MONTH(IF(B769="",A769,B769)),1))</f>
        <v/>
      </c>
      <c r="Y769" s="15" t="str">
        <f aca="false">IF(U769="","",N($C$3)+SUM($U$7:U769))</f>
        <v/>
      </c>
      <c r="Z769" s="15" t="str">
        <f aca="false">IF(Y769="","",Y769-MAX(N($C$3),MAX($Y$7:Y769)))</f>
        <v/>
      </c>
      <c r="AA769" s="13" t="str">
        <f aca="false">IF(U769="","",IF(U769&gt;0,"Win",IF(U769&lt;0,"Loss","Scratch")))</f>
        <v/>
      </c>
      <c r="AB769" s="18" t="e">
        <f aca="false">IF(W769="",NA(),W769)</f>
        <v>#N/A</v>
      </c>
      <c r="AC769" s="19" t="e">
        <f aca="false">IF(W769="",NA(),Y769)</f>
        <v>#N/A</v>
      </c>
    </row>
    <row r="770" customFormat="false" ht="15" hidden="false" customHeight="false" outlineLevel="0" collapsed="false">
      <c r="A770" s="10"/>
      <c r="B770" s="10"/>
      <c r="C770" s="24"/>
      <c r="D770" s="24"/>
      <c r="E770" s="24"/>
      <c r="F770" s="24"/>
      <c r="G770" s="11"/>
      <c r="H770" s="12"/>
      <c r="I770" s="12"/>
      <c r="J770" s="12"/>
      <c r="K770" s="5"/>
      <c r="L770" s="5"/>
      <c r="M770" s="5"/>
      <c r="N770" s="24"/>
      <c r="O770" s="7"/>
      <c r="P770" s="13" t="str">
        <f aca="false">IF(C770="","",IF(ISNUMBER(SEARCH("JPY",C770)),100,10000))</f>
        <v/>
      </c>
      <c r="Q770" s="14" t="str">
        <f aca="false">IF(OR(C770="",H770="",J770=""),"",ROUND((J770-H770)*P770*IF(D770="Short",-1,1),1))</f>
        <v/>
      </c>
      <c r="R770" s="14" t="str">
        <f aca="false">IF(OR(C770="",H770="",I770=""),"",ROUND(ABS(H770-I770)*P770,1))</f>
        <v/>
      </c>
      <c r="S770" s="15" t="str">
        <f aca="false">IF(OR(R770="",G770="",K770=""),"",R770*K770*G770)</f>
        <v/>
      </c>
      <c r="T770" s="15" t="str">
        <f aca="false">IF(OR(Q770="",G770="",K770=""),"",Q770*K770*G770)</f>
        <v/>
      </c>
      <c r="U770" s="15" t="str">
        <f aca="false">IF(T770="","",T770+N(L770)-N(M770))</f>
        <v/>
      </c>
      <c r="V770" s="16" t="str">
        <f aca="false">IF(OR(U770="",N(S770)=0),"",U770/S770)</f>
        <v/>
      </c>
      <c r="W770" s="13" t="str">
        <f aca="false">IF(U770="","",COUNT($U$7:U770))</f>
        <v/>
      </c>
      <c r="X770" s="17" t="str">
        <f aca="false">IF(U770="","",DATE(YEAR(IF(B770="",A770,B770)),MONTH(IF(B770="",A770,B770)),1))</f>
        <v/>
      </c>
      <c r="Y770" s="15" t="str">
        <f aca="false">IF(U770="","",N($C$3)+SUM($U$7:U770))</f>
        <v/>
      </c>
      <c r="Z770" s="15" t="str">
        <f aca="false">IF(Y770="","",Y770-MAX(N($C$3),MAX($Y$7:Y770)))</f>
        <v/>
      </c>
      <c r="AA770" s="13" t="str">
        <f aca="false">IF(U770="","",IF(U770&gt;0,"Win",IF(U770&lt;0,"Loss","Scratch")))</f>
        <v/>
      </c>
      <c r="AB770" s="18" t="e">
        <f aca="false">IF(W770="",NA(),W770)</f>
        <v>#N/A</v>
      </c>
      <c r="AC770" s="19" t="e">
        <f aca="false">IF(W770="",NA(),Y770)</f>
        <v>#N/A</v>
      </c>
    </row>
    <row r="771" customFormat="false" ht="15" hidden="false" customHeight="false" outlineLevel="0" collapsed="false">
      <c r="A771" s="10"/>
      <c r="B771" s="10"/>
      <c r="C771" s="24"/>
      <c r="D771" s="24"/>
      <c r="E771" s="24"/>
      <c r="F771" s="24"/>
      <c r="G771" s="11"/>
      <c r="H771" s="12"/>
      <c r="I771" s="12"/>
      <c r="J771" s="12"/>
      <c r="K771" s="5"/>
      <c r="L771" s="5"/>
      <c r="M771" s="5"/>
      <c r="N771" s="24"/>
      <c r="O771" s="7"/>
      <c r="P771" s="13" t="str">
        <f aca="false">IF(C771="","",IF(ISNUMBER(SEARCH("JPY",C771)),100,10000))</f>
        <v/>
      </c>
      <c r="Q771" s="14" t="str">
        <f aca="false">IF(OR(C771="",H771="",J771=""),"",ROUND((J771-H771)*P771*IF(D771="Short",-1,1),1))</f>
        <v/>
      </c>
      <c r="R771" s="14" t="str">
        <f aca="false">IF(OR(C771="",H771="",I771=""),"",ROUND(ABS(H771-I771)*P771,1))</f>
        <v/>
      </c>
      <c r="S771" s="15" t="str">
        <f aca="false">IF(OR(R771="",G771="",K771=""),"",R771*K771*G771)</f>
        <v/>
      </c>
      <c r="T771" s="15" t="str">
        <f aca="false">IF(OR(Q771="",G771="",K771=""),"",Q771*K771*G771)</f>
        <v/>
      </c>
      <c r="U771" s="15" t="str">
        <f aca="false">IF(T771="","",T771+N(L771)-N(M771))</f>
        <v/>
      </c>
      <c r="V771" s="16" t="str">
        <f aca="false">IF(OR(U771="",N(S771)=0),"",U771/S771)</f>
        <v/>
      </c>
      <c r="W771" s="13" t="str">
        <f aca="false">IF(U771="","",COUNT($U$7:U771))</f>
        <v/>
      </c>
      <c r="X771" s="17" t="str">
        <f aca="false">IF(U771="","",DATE(YEAR(IF(B771="",A771,B771)),MONTH(IF(B771="",A771,B771)),1))</f>
        <v/>
      </c>
      <c r="Y771" s="15" t="str">
        <f aca="false">IF(U771="","",N($C$3)+SUM($U$7:U771))</f>
        <v/>
      </c>
      <c r="Z771" s="15" t="str">
        <f aca="false">IF(Y771="","",Y771-MAX(N($C$3),MAX($Y$7:Y771)))</f>
        <v/>
      </c>
      <c r="AA771" s="13" t="str">
        <f aca="false">IF(U771="","",IF(U771&gt;0,"Win",IF(U771&lt;0,"Loss","Scratch")))</f>
        <v/>
      </c>
      <c r="AB771" s="18" t="e">
        <f aca="false">IF(W771="",NA(),W771)</f>
        <v>#N/A</v>
      </c>
      <c r="AC771" s="19" t="e">
        <f aca="false">IF(W771="",NA(),Y771)</f>
        <v>#N/A</v>
      </c>
    </row>
    <row r="772" customFormat="false" ht="15" hidden="false" customHeight="false" outlineLevel="0" collapsed="false">
      <c r="A772" s="10"/>
      <c r="B772" s="10"/>
      <c r="C772" s="24"/>
      <c r="D772" s="24"/>
      <c r="E772" s="24"/>
      <c r="F772" s="24"/>
      <c r="G772" s="11"/>
      <c r="H772" s="12"/>
      <c r="I772" s="12"/>
      <c r="J772" s="12"/>
      <c r="K772" s="5"/>
      <c r="L772" s="5"/>
      <c r="M772" s="5"/>
      <c r="N772" s="24"/>
      <c r="O772" s="7"/>
      <c r="P772" s="13" t="str">
        <f aca="false">IF(C772="","",IF(ISNUMBER(SEARCH("JPY",C772)),100,10000))</f>
        <v/>
      </c>
      <c r="Q772" s="14" t="str">
        <f aca="false">IF(OR(C772="",H772="",J772=""),"",ROUND((J772-H772)*P772*IF(D772="Short",-1,1),1))</f>
        <v/>
      </c>
      <c r="R772" s="14" t="str">
        <f aca="false">IF(OR(C772="",H772="",I772=""),"",ROUND(ABS(H772-I772)*P772,1))</f>
        <v/>
      </c>
      <c r="S772" s="15" t="str">
        <f aca="false">IF(OR(R772="",G772="",K772=""),"",R772*K772*G772)</f>
        <v/>
      </c>
      <c r="T772" s="15" t="str">
        <f aca="false">IF(OR(Q772="",G772="",K772=""),"",Q772*K772*G772)</f>
        <v/>
      </c>
      <c r="U772" s="15" t="str">
        <f aca="false">IF(T772="","",T772+N(L772)-N(M772))</f>
        <v/>
      </c>
      <c r="V772" s="16" t="str">
        <f aca="false">IF(OR(U772="",N(S772)=0),"",U772/S772)</f>
        <v/>
      </c>
      <c r="W772" s="13" t="str">
        <f aca="false">IF(U772="","",COUNT($U$7:U772))</f>
        <v/>
      </c>
      <c r="X772" s="17" t="str">
        <f aca="false">IF(U772="","",DATE(YEAR(IF(B772="",A772,B772)),MONTH(IF(B772="",A772,B772)),1))</f>
        <v/>
      </c>
      <c r="Y772" s="15" t="str">
        <f aca="false">IF(U772="","",N($C$3)+SUM($U$7:U772))</f>
        <v/>
      </c>
      <c r="Z772" s="15" t="str">
        <f aca="false">IF(Y772="","",Y772-MAX(N($C$3),MAX($Y$7:Y772)))</f>
        <v/>
      </c>
      <c r="AA772" s="13" t="str">
        <f aca="false">IF(U772="","",IF(U772&gt;0,"Win",IF(U772&lt;0,"Loss","Scratch")))</f>
        <v/>
      </c>
      <c r="AB772" s="18" t="e">
        <f aca="false">IF(W772="",NA(),W772)</f>
        <v>#N/A</v>
      </c>
      <c r="AC772" s="19" t="e">
        <f aca="false">IF(W772="",NA(),Y772)</f>
        <v>#N/A</v>
      </c>
    </row>
    <row r="773" customFormat="false" ht="15" hidden="false" customHeight="false" outlineLevel="0" collapsed="false">
      <c r="A773" s="10"/>
      <c r="B773" s="10"/>
      <c r="C773" s="24"/>
      <c r="D773" s="24"/>
      <c r="E773" s="24"/>
      <c r="F773" s="24"/>
      <c r="G773" s="11"/>
      <c r="H773" s="12"/>
      <c r="I773" s="12"/>
      <c r="J773" s="12"/>
      <c r="K773" s="5"/>
      <c r="L773" s="5"/>
      <c r="M773" s="5"/>
      <c r="N773" s="24"/>
      <c r="O773" s="7"/>
      <c r="P773" s="13" t="str">
        <f aca="false">IF(C773="","",IF(ISNUMBER(SEARCH("JPY",C773)),100,10000))</f>
        <v/>
      </c>
      <c r="Q773" s="14" t="str">
        <f aca="false">IF(OR(C773="",H773="",J773=""),"",ROUND((J773-H773)*P773*IF(D773="Short",-1,1),1))</f>
        <v/>
      </c>
      <c r="R773" s="14" t="str">
        <f aca="false">IF(OR(C773="",H773="",I773=""),"",ROUND(ABS(H773-I773)*P773,1))</f>
        <v/>
      </c>
      <c r="S773" s="15" t="str">
        <f aca="false">IF(OR(R773="",G773="",K773=""),"",R773*K773*G773)</f>
        <v/>
      </c>
      <c r="T773" s="15" t="str">
        <f aca="false">IF(OR(Q773="",G773="",K773=""),"",Q773*K773*G773)</f>
        <v/>
      </c>
      <c r="U773" s="15" t="str">
        <f aca="false">IF(T773="","",T773+N(L773)-N(M773))</f>
        <v/>
      </c>
      <c r="V773" s="16" t="str">
        <f aca="false">IF(OR(U773="",N(S773)=0),"",U773/S773)</f>
        <v/>
      </c>
      <c r="W773" s="13" t="str">
        <f aca="false">IF(U773="","",COUNT($U$7:U773))</f>
        <v/>
      </c>
      <c r="X773" s="17" t="str">
        <f aca="false">IF(U773="","",DATE(YEAR(IF(B773="",A773,B773)),MONTH(IF(B773="",A773,B773)),1))</f>
        <v/>
      </c>
      <c r="Y773" s="15" t="str">
        <f aca="false">IF(U773="","",N($C$3)+SUM($U$7:U773))</f>
        <v/>
      </c>
      <c r="Z773" s="15" t="str">
        <f aca="false">IF(Y773="","",Y773-MAX(N($C$3),MAX($Y$7:Y773)))</f>
        <v/>
      </c>
      <c r="AA773" s="13" t="str">
        <f aca="false">IF(U773="","",IF(U773&gt;0,"Win",IF(U773&lt;0,"Loss","Scratch")))</f>
        <v/>
      </c>
      <c r="AB773" s="18" t="e">
        <f aca="false">IF(W773="",NA(),W773)</f>
        <v>#N/A</v>
      </c>
      <c r="AC773" s="19" t="e">
        <f aca="false">IF(W773="",NA(),Y773)</f>
        <v>#N/A</v>
      </c>
    </row>
    <row r="774" customFormat="false" ht="15" hidden="false" customHeight="false" outlineLevel="0" collapsed="false">
      <c r="A774" s="10"/>
      <c r="B774" s="10"/>
      <c r="C774" s="24"/>
      <c r="D774" s="24"/>
      <c r="E774" s="24"/>
      <c r="F774" s="24"/>
      <c r="G774" s="11"/>
      <c r="H774" s="12"/>
      <c r="I774" s="12"/>
      <c r="J774" s="12"/>
      <c r="K774" s="5"/>
      <c r="L774" s="5"/>
      <c r="M774" s="5"/>
      <c r="N774" s="24"/>
      <c r="O774" s="7"/>
      <c r="P774" s="13" t="str">
        <f aca="false">IF(C774="","",IF(ISNUMBER(SEARCH("JPY",C774)),100,10000))</f>
        <v/>
      </c>
      <c r="Q774" s="14" t="str">
        <f aca="false">IF(OR(C774="",H774="",J774=""),"",ROUND((J774-H774)*P774*IF(D774="Short",-1,1),1))</f>
        <v/>
      </c>
      <c r="R774" s="14" t="str">
        <f aca="false">IF(OR(C774="",H774="",I774=""),"",ROUND(ABS(H774-I774)*P774,1))</f>
        <v/>
      </c>
      <c r="S774" s="15" t="str">
        <f aca="false">IF(OR(R774="",G774="",K774=""),"",R774*K774*G774)</f>
        <v/>
      </c>
      <c r="T774" s="15" t="str">
        <f aca="false">IF(OR(Q774="",G774="",K774=""),"",Q774*K774*G774)</f>
        <v/>
      </c>
      <c r="U774" s="15" t="str">
        <f aca="false">IF(T774="","",T774+N(L774)-N(M774))</f>
        <v/>
      </c>
      <c r="V774" s="16" t="str">
        <f aca="false">IF(OR(U774="",N(S774)=0),"",U774/S774)</f>
        <v/>
      </c>
      <c r="W774" s="13" t="str">
        <f aca="false">IF(U774="","",COUNT($U$7:U774))</f>
        <v/>
      </c>
      <c r="X774" s="17" t="str">
        <f aca="false">IF(U774="","",DATE(YEAR(IF(B774="",A774,B774)),MONTH(IF(B774="",A774,B774)),1))</f>
        <v/>
      </c>
      <c r="Y774" s="15" t="str">
        <f aca="false">IF(U774="","",N($C$3)+SUM($U$7:U774))</f>
        <v/>
      </c>
      <c r="Z774" s="15" t="str">
        <f aca="false">IF(Y774="","",Y774-MAX(N($C$3),MAX($Y$7:Y774)))</f>
        <v/>
      </c>
      <c r="AA774" s="13" t="str">
        <f aca="false">IF(U774="","",IF(U774&gt;0,"Win",IF(U774&lt;0,"Loss","Scratch")))</f>
        <v/>
      </c>
      <c r="AB774" s="18" t="e">
        <f aca="false">IF(W774="",NA(),W774)</f>
        <v>#N/A</v>
      </c>
      <c r="AC774" s="19" t="e">
        <f aca="false">IF(W774="",NA(),Y774)</f>
        <v>#N/A</v>
      </c>
    </row>
    <row r="775" customFormat="false" ht="15" hidden="false" customHeight="false" outlineLevel="0" collapsed="false">
      <c r="A775" s="10"/>
      <c r="B775" s="10"/>
      <c r="C775" s="24"/>
      <c r="D775" s="24"/>
      <c r="E775" s="24"/>
      <c r="F775" s="24"/>
      <c r="G775" s="11"/>
      <c r="H775" s="12"/>
      <c r="I775" s="12"/>
      <c r="J775" s="12"/>
      <c r="K775" s="5"/>
      <c r="L775" s="5"/>
      <c r="M775" s="5"/>
      <c r="N775" s="24"/>
      <c r="O775" s="7"/>
      <c r="P775" s="13" t="str">
        <f aca="false">IF(C775="","",IF(ISNUMBER(SEARCH("JPY",C775)),100,10000))</f>
        <v/>
      </c>
      <c r="Q775" s="14" t="str">
        <f aca="false">IF(OR(C775="",H775="",J775=""),"",ROUND((J775-H775)*P775*IF(D775="Short",-1,1),1))</f>
        <v/>
      </c>
      <c r="R775" s="14" t="str">
        <f aca="false">IF(OR(C775="",H775="",I775=""),"",ROUND(ABS(H775-I775)*P775,1))</f>
        <v/>
      </c>
      <c r="S775" s="15" t="str">
        <f aca="false">IF(OR(R775="",G775="",K775=""),"",R775*K775*G775)</f>
        <v/>
      </c>
      <c r="T775" s="15" t="str">
        <f aca="false">IF(OR(Q775="",G775="",K775=""),"",Q775*K775*G775)</f>
        <v/>
      </c>
      <c r="U775" s="15" t="str">
        <f aca="false">IF(T775="","",T775+N(L775)-N(M775))</f>
        <v/>
      </c>
      <c r="V775" s="16" t="str">
        <f aca="false">IF(OR(U775="",N(S775)=0),"",U775/S775)</f>
        <v/>
      </c>
      <c r="W775" s="13" t="str">
        <f aca="false">IF(U775="","",COUNT($U$7:U775))</f>
        <v/>
      </c>
      <c r="X775" s="17" t="str">
        <f aca="false">IF(U775="","",DATE(YEAR(IF(B775="",A775,B775)),MONTH(IF(B775="",A775,B775)),1))</f>
        <v/>
      </c>
      <c r="Y775" s="15" t="str">
        <f aca="false">IF(U775="","",N($C$3)+SUM($U$7:U775))</f>
        <v/>
      </c>
      <c r="Z775" s="15" t="str">
        <f aca="false">IF(Y775="","",Y775-MAX(N($C$3),MAX($Y$7:Y775)))</f>
        <v/>
      </c>
      <c r="AA775" s="13" t="str">
        <f aca="false">IF(U775="","",IF(U775&gt;0,"Win",IF(U775&lt;0,"Loss","Scratch")))</f>
        <v/>
      </c>
      <c r="AB775" s="18" t="e">
        <f aca="false">IF(W775="",NA(),W775)</f>
        <v>#N/A</v>
      </c>
      <c r="AC775" s="19" t="e">
        <f aca="false">IF(W775="",NA(),Y775)</f>
        <v>#N/A</v>
      </c>
    </row>
    <row r="776" customFormat="false" ht="15" hidden="false" customHeight="false" outlineLevel="0" collapsed="false">
      <c r="A776" s="10"/>
      <c r="B776" s="10"/>
      <c r="C776" s="24"/>
      <c r="D776" s="24"/>
      <c r="E776" s="24"/>
      <c r="F776" s="24"/>
      <c r="G776" s="11"/>
      <c r="H776" s="12"/>
      <c r="I776" s="12"/>
      <c r="J776" s="12"/>
      <c r="K776" s="5"/>
      <c r="L776" s="5"/>
      <c r="M776" s="5"/>
      <c r="N776" s="24"/>
      <c r="O776" s="7"/>
      <c r="P776" s="13" t="str">
        <f aca="false">IF(C776="","",IF(ISNUMBER(SEARCH("JPY",C776)),100,10000))</f>
        <v/>
      </c>
      <c r="Q776" s="14" t="str">
        <f aca="false">IF(OR(C776="",H776="",J776=""),"",ROUND((J776-H776)*P776*IF(D776="Short",-1,1),1))</f>
        <v/>
      </c>
      <c r="R776" s="14" t="str">
        <f aca="false">IF(OR(C776="",H776="",I776=""),"",ROUND(ABS(H776-I776)*P776,1))</f>
        <v/>
      </c>
      <c r="S776" s="15" t="str">
        <f aca="false">IF(OR(R776="",G776="",K776=""),"",R776*K776*G776)</f>
        <v/>
      </c>
      <c r="T776" s="15" t="str">
        <f aca="false">IF(OR(Q776="",G776="",K776=""),"",Q776*K776*G776)</f>
        <v/>
      </c>
      <c r="U776" s="15" t="str">
        <f aca="false">IF(T776="","",T776+N(L776)-N(M776))</f>
        <v/>
      </c>
      <c r="V776" s="16" t="str">
        <f aca="false">IF(OR(U776="",N(S776)=0),"",U776/S776)</f>
        <v/>
      </c>
      <c r="W776" s="13" t="str">
        <f aca="false">IF(U776="","",COUNT($U$7:U776))</f>
        <v/>
      </c>
      <c r="X776" s="17" t="str">
        <f aca="false">IF(U776="","",DATE(YEAR(IF(B776="",A776,B776)),MONTH(IF(B776="",A776,B776)),1))</f>
        <v/>
      </c>
      <c r="Y776" s="15" t="str">
        <f aca="false">IF(U776="","",N($C$3)+SUM($U$7:U776))</f>
        <v/>
      </c>
      <c r="Z776" s="15" t="str">
        <f aca="false">IF(Y776="","",Y776-MAX(N($C$3),MAX($Y$7:Y776)))</f>
        <v/>
      </c>
      <c r="AA776" s="13" t="str">
        <f aca="false">IF(U776="","",IF(U776&gt;0,"Win",IF(U776&lt;0,"Loss","Scratch")))</f>
        <v/>
      </c>
      <c r="AB776" s="18" t="e">
        <f aca="false">IF(W776="",NA(),W776)</f>
        <v>#N/A</v>
      </c>
      <c r="AC776" s="19" t="e">
        <f aca="false">IF(W776="",NA(),Y776)</f>
        <v>#N/A</v>
      </c>
    </row>
    <row r="777" customFormat="false" ht="15" hidden="false" customHeight="false" outlineLevel="0" collapsed="false">
      <c r="A777" s="10"/>
      <c r="B777" s="10"/>
      <c r="C777" s="24"/>
      <c r="D777" s="24"/>
      <c r="E777" s="24"/>
      <c r="F777" s="24"/>
      <c r="G777" s="11"/>
      <c r="H777" s="12"/>
      <c r="I777" s="12"/>
      <c r="J777" s="12"/>
      <c r="K777" s="5"/>
      <c r="L777" s="5"/>
      <c r="M777" s="5"/>
      <c r="N777" s="24"/>
      <c r="O777" s="7"/>
      <c r="P777" s="13" t="str">
        <f aca="false">IF(C777="","",IF(ISNUMBER(SEARCH("JPY",C777)),100,10000))</f>
        <v/>
      </c>
      <c r="Q777" s="14" t="str">
        <f aca="false">IF(OR(C777="",H777="",J777=""),"",ROUND((J777-H777)*P777*IF(D777="Short",-1,1),1))</f>
        <v/>
      </c>
      <c r="R777" s="14" t="str">
        <f aca="false">IF(OR(C777="",H777="",I777=""),"",ROUND(ABS(H777-I777)*P777,1))</f>
        <v/>
      </c>
      <c r="S777" s="15" t="str">
        <f aca="false">IF(OR(R777="",G777="",K777=""),"",R777*K777*G777)</f>
        <v/>
      </c>
      <c r="T777" s="15" t="str">
        <f aca="false">IF(OR(Q777="",G777="",K777=""),"",Q777*K777*G777)</f>
        <v/>
      </c>
      <c r="U777" s="15" t="str">
        <f aca="false">IF(T777="","",T777+N(L777)-N(M777))</f>
        <v/>
      </c>
      <c r="V777" s="16" t="str">
        <f aca="false">IF(OR(U777="",N(S777)=0),"",U777/S777)</f>
        <v/>
      </c>
      <c r="W777" s="13" t="str">
        <f aca="false">IF(U777="","",COUNT($U$7:U777))</f>
        <v/>
      </c>
      <c r="X777" s="17" t="str">
        <f aca="false">IF(U777="","",DATE(YEAR(IF(B777="",A777,B777)),MONTH(IF(B777="",A777,B777)),1))</f>
        <v/>
      </c>
      <c r="Y777" s="15" t="str">
        <f aca="false">IF(U777="","",N($C$3)+SUM($U$7:U777))</f>
        <v/>
      </c>
      <c r="Z777" s="15" t="str">
        <f aca="false">IF(Y777="","",Y777-MAX(N($C$3),MAX($Y$7:Y777)))</f>
        <v/>
      </c>
      <c r="AA777" s="13" t="str">
        <f aca="false">IF(U777="","",IF(U777&gt;0,"Win",IF(U777&lt;0,"Loss","Scratch")))</f>
        <v/>
      </c>
      <c r="AB777" s="18" t="e">
        <f aca="false">IF(W777="",NA(),W777)</f>
        <v>#N/A</v>
      </c>
      <c r="AC777" s="19" t="e">
        <f aca="false">IF(W777="",NA(),Y777)</f>
        <v>#N/A</v>
      </c>
    </row>
    <row r="778" customFormat="false" ht="15" hidden="false" customHeight="false" outlineLevel="0" collapsed="false">
      <c r="A778" s="10"/>
      <c r="B778" s="10"/>
      <c r="C778" s="24"/>
      <c r="D778" s="24"/>
      <c r="E778" s="24"/>
      <c r="F778" s="24"/>
      <c r="G778" s="11"/>
      <c r="H778" s="12"/>
      <c r="I778" s="12"/>
      <c r="J778" s="12"/>
      <c r="K778" s="5"/>
      <c r="L778" s="5"/>
      <c r="M778" s="5"/>
      <c r="N778" s="24"/>
      <c r="O778" s="7"/>
      <c r="P778" s="13" t="str">
        <f aca="false">IF(C778="","",IF(ISNUMBER(SEARCH("JPY",C778)),100,10000))</f>
        <v/>
      </c>
      <c r="Q778" s="14" t="str">
        <f aca="false">IF(OR(C778="",H778="",J778=""),"",ROUND((J778-H778)*P778*IF(D778="Short",-1,1),1))</f>
        <v/>
      </c>
      <c r="R778" s="14" t="str">
        <f aca="false">IF(OR(C778="",H778="",I778=""),"",ROUND(ABS(H778-I778)*P778,1))</f>
        <v/>
      </c>
      <c r="S778" s="15" t="str">
        <f aca="false">IF(OR(R778="",G778="",K778=""),"",R778*K778*G778)</f>
        <v/>
      </c>
      <c r="T778" s="15" t="str">
        <f aca="false">IF(OR(Q778="",G778="",K778=""),"",Q778*K778*G778)</f>
        <v/>
      </c>
      <c r="U778" s="15" t="str">
        <f aca="false">IF(T778="","",T778+N(L778)-N(M778))</f>
        <v/>
      </c>
      <c r="V778" s="16" t="str">
        <f aca="false">IF(OR(U778="",N(S778)=0),"",U778/S778)</f>
        <v/>
      </c>
      <c r="W778" s="13" t="str">
        <f aca="false">IF(U778="","",COUNT($U$7:U778))</f>
        <v/>
      </c>
      <c r="X778" s="17" t="str">
        <f aca="false">IF(U778="","",DATE(YEAR(IF(B778="",A778,B778)),MONTH(IF(B778="",A778,B778)),1))</f>
        <v/>
      </c>
      <c r="Y778" s="15" t="str">
        <f aca="false">IF(U778="","",N($C$3)+SUM($U$7:U778))</f>
        <v/>
      </c>
      <c r="Z778" s="15" t="str">
        <f aca="false">IF(Y778="","",Y778-MAX(N($C$3),MAX($Y$7:Y778)))</f>
        <v/>
      </c>
      <c r="AA778" s="13" t="str">
        <f aca="false">IF(U778="","",IF(U778&gt;0,"Win",IF(U778&lt;0,"Loss","Scratch")))</f>
        <v/>
      </c>
      <c r="AB778" s="18" t="e">
        <f aca="false">IF(W778="",NA(),W778)</f>
        <v>#N/A</v>
      </c>
      <c r="AC778" s="19" t="e">
        <f aca="false">IF(W778="",NA(),Y778)</f>
        <v>#N/A</v>
      </c>
    </row>
    <row r="779" customFormat="false" ht="15" hidden="false" customHeight="false" outlineLevel="0" collapsed="false">
      <c r="A779" s="10"/>
      <c r="B779" s="10"/>
      <c r="C779" s="24"/>
      <c r="D779" s="24"/>
      <c r="E779" s="24"/>
      <c r="F779" s="24"/>
      <c r="G779" s="11"/>
      <c r="H779" s="12"/>
      <c r="I779" s="12"/>
      <c r="J779" s="12"/>
      <c r="K779" s="5"/>
      <c r="L779" s="5"/>
      <c r="M779" s="5"/>
      <c r="N779" s="24"/>
      <c r="O779" s="7"/>
      <c r="P779" s="13" t="str">
        <f aca="false">IF(C779="","",IF(ISNUMBER(SEARCH("JPY",C779)),100,10000))</f>
        <v/>
      </c>
      <c r="Q779" s="14" t="str">
        <f aca="false">IF(OR(C779="",H779="",J779=""),"",ROUND((J779-H779)*P779*IF(D779="Short",-1,1),1))</f>
        <v/>
      </c>
      <c r="R779" s="14" t="str">
        <f aca="false">IF(OR(C779="",H779="",I779=""),"",ROUND(ABS(H779-I779)*P779,1))</f>
        <v/>
      </c>
      <c r="S779" s="15" t="str">
        <f aca="false">IF(OR(R779="",G779="",K779=""),"",R779*K779*G779)</f>
        <v/>
      </c>
      <c r="T779" s="15" t="str">
        <f aca="false">IF(OR(Q779="",G779="",K779=""),"",Q779*K779*G779)</f>
        <v/>
      </c>
      <c r="U779" s="15" t="str">
        <f aca="false">IF(T779="","",T779+N(L779)-N(M779))</f>
        <v/>
      </c>
      <c r="V779" s="16" t="str">
        <f aca="false">IF(OR(U779="",N(S779)=0),"",U779/S779)</f>
        <v/>
      </c>
      <c r="W779" s="13" t="str">
        <f aca="false">IF(U779="","",COUNT($U$7:U779))</f>
        <v/>
      </c>
      <c r="X779" s="17" t="str">
        <f aca="false">IF(U779="","",DATE(YEAR(IF(B779="",A779,B779)),MONTH(IF(B779="",A779,B779)),1))</f>
        <v/>
      </c>
      <c r="Y779" s="15" t="str">
        <f aca="false">IF(U779="","",N($C$3)+SUM($U$7:U779))</f>
        <v/>
      </c>
      <c r="Z779" s="15" t="str">
        <f aca="false">IF(Y779="","",Y779-MAX(N($C$3),MAX($Y$7:Y779)))</f>
        <v/>
      </c>
      <c r="AA779" s="13" t="str">
        <f aca="false">IF(U779="","",IF(U779&gt;0,"Win",IF(U779&lt;0,"Loss","Scratch")))</f>
        <v/>
      </c>
      <c r="AB779" s="18" t="e">
        <f aca="false">IF(W779="",NA(),W779)</f>
        <v>#N/A</v>
      </c>
      <c r="AC779" s="19" t="e">
        <f aca="false">IF(W779="",NA(),Y779)</f>
        <v>#N/A</v>
      </c>
    </row>
    <row r="780" customFormat="false" ht="15" hidden="false" customHeight="false" outlineLevel="0" collapsed="false">
      <c r="A780" s="10"/>
      <c r="B780" s="10"/>
      <c r="C780" s="24"/>
      <c r="D780" s="24"/>
      <c r="E780" s="24"/>
      <c r="F780" s="24"/>
      <c r="G780" s="11"/>
      <c r="H780" s="12"/>
      <c r="I780" s="12"/>
      <c r="J780" s="12"/>
      <c r="K780" s="5"/>
      <c r="L780" s="5"/>
      <c r="M780" s="5"/>
      <c r="N780" s="24"/>
      <c r="O780" s="7"/>
      <c r="P780" s="13" t="str">
        <f aca="false">IF(C780="","",IF(ISNUMBER(SEARCH("JPY",C780)),100,10000))</f>
        <v/>
      </c>
      <c r="Q780" s="14" t="str">
        <f aca="false">IF(OR(C780="",H780="",J780=""),"",ROUND((J780-H780)*P780*IF(D780="Short",-1,1),1))</f>
        <v/>
      </c>
      <c r="R780" s="14" t="str">
        <f aca="false">IF(OR(C780="",H780="",I780=""),"",ROUND(ABS(H780-I780)*P780,1))</f>
        <v/>
      </c>
      <c r="S780" s="15" t="str">
        <f aca="false">IF(OR(R780="",G780="",K780=""),"",R780*K780*G780)</f>
        <v/>
      </c>
      <c r="T780" s="15" t="str">
        <f aca="false">IF(OR(Q780="",G780="",K780=""),"",Q780*K780*G780)</f>
        <v/>
      </c>
      <c r="U780" s="15" t="str">
        <f aca="false">IF(T780="","",T780+N(L780)-N(M780))</f>
        <v/>
      </c>
      <c r="V780" s="16" t="str">
        <f aca="false">IF(OR(U780="",N(S780)=0),"",U780/S780)</f>
        <v/>
      </c>
      <c r="W780" s="13" t="str">
        <f aca="false">IF(U780="","",COUNT($U$7:U780))</f>
        <v/>
      </c>
      <c r="X780" s="17" t="str">
        <f aca="false">IF(U780="","",DATE(YEAR(IF(B780="",A780,B780)),MONTH(IF(B780="",A780,B780)),1))</f>
        <v/>
      </c>
      <c r="Y780" s="15" t="str">
        <f aca="false">IF(U780="","",N($C$3)+SUM($U$7:U780))</f>
        <v/>
      </c>
      <c r="Z780" s="15" t="str">
        <f aca="false">IF(Y780="","",Y780-MAX(N($C$3),MAX($Y$7:Y780)))</f>
        <v/>
      </c>
      <c r="AA780" s="13" t="str">
        <f aca="false">IF(U780="","",IF(U780&gt;0,"Win",IF(U780&lt;0,"Loss","Scratch")))</f>
        <v/>
      </c>
      <c r="AB780" s="18" t="e">
        <f aca="false">IF(W780="",NA(),W780)</f>
        <v>#N/A</v>
      </c>
      <c r="AC780" s="19" t="e">
        <f aca="false">IF(W780="",NA(),Y780)</f>
        <v>#N/A</v>
      </c>
    </row>
    <row r="781" customFormat="false" ht="15" hidden="false" customHeight="false" outlineLevel="0" collapsed="false">
      <c r="A781" s="10"/>
      <c r="B781" s="10"/>
      <c r="C781" s="24"/>
      <c r="D781" s="24"/>
      <c r="E781" s="24"/>
      <c r="F781" s="24"/>
      <c r="G781" s="11"/>
      <c r="H781" s="12"/>
      <c r="I781" s="12"/>
      <c r="J781" s="12"/>
      <c r="K781" s="5"/>
      <c r="L781" s="5"/>
      <c r="M781" s="5"/>
      <c r="N781" s="24"/>
      <c r="O781" s="7"/>
      <c r="P781" s="13" t="str">
        <f aca="false">IF(C781="","",IF(ISNUMBER(SEARCH("JPY",C781)),100,10000))</f>
        <v/>
      </c>
      <c r="Q781" s="14" t="str">
        <f aca="false">IF(OR(C781="",H781="",J781=""),"",ROUND((J781-H781)*P781*IF(D781="Short",-1,1),1))</f>
        <v/>
      </c>
      <c r="R781" s="14" t="str">
        <f aca="false">IF(OR(C781="",H781="",I781=""),"",ROUND(ABS(H781-I781)*P781,1))</f>
        <v/>
      </c>
      <c r="S781" s="15" t="str">
        <f aca="false">IF(OR(R781="",G781="",K781=""),"",R781*K781*G781)</f>
        <v/>
      </c>
      <c r="T781" s="15" t="str">
        <f aca="false">IF(OR(Q781="",G781="",K781=""),"",Q781*K781*G781)</f>
        <v/>
      </c>
      <c r="U781" s="15" t="str">
        <f aca="false">IF(T781="","",T781+N(L781)-N(M781))</f>
        <v/>
      </c>
      <c r="V781" s="16" t="str">
        <f aca="false">IF(OR(U781="",N(S781)=0),"",U781/S781)</f>
        <v/>
      </c>
      <c r="W781" s="13" t="str">
        <f aca="false">IF(U781="","",COUNT($U$7:U781))</f>
        <v/>
      </c>
      <c r="X781" s="17" t="str">
        <f aca="false">IF(U781="","",DATE(YEAR(IF(B781="",A781,B781)),MONTH(IF(B781="",A781,B781)),1))</f>
        <v/>
      </c>
      <c r="Y781" s="15" t="str">
        <f aca="false">IF(U781="","",N($C$3)+SUM($U$7:U781))</f>
        <v/>
      </c>
      <c r="Z781" s="15" t="str">
        <f aca="false">IF(Y781="","",Y781-MAX(N($C$3),MAX($Y$7:Y781)))</f>
        <v/>
      </c>
      <c r="AA781" s="13" t="str">
        <f aca="false">IF(U781="","",IF(U781&gt;0,"Win",IF(U781&lt;0,"Loss","Scratch")))</f>
        <v/>
      </c>
      <c r="AB781" s="18" t="e">
        <f aca="false">IF(W781="",NA(),W781)</f>
        <v>#N/A</v>
      </c>
      <c r="AC781" s="19" t="e">
        <f aca="false">IF(W781="",NA(),Y781)</f>
        <v>#N/A</v>
      </c>
    </row>
    <row r="782" customFormat="false" ht="15" hidden="false" customHeight="false" outlineLevel="0" collapsed="false">
      <c r="A782" s="10"/>
      <c r="B782" s="10"/>
      <c r="C782" s="24"/>
      <c r="D782" s="24"/>
      <c r="E782" s="24"/>
      <c r="F782" s="24"/>
      <c r="G782" s="11"/>
      <c r="H782" s="12"/>
      <c r="I782" s="12"/>
      <c r="J782" s="12"/>
      <c r="K782" s="5"/>
      <c r="L782" s="5"/>
      <c r="M782" s="5"/>
      <c r="N782" s="24"/>
      <c r="O782" s="7"/>
      <c r="P782" s="13" t="str">
        <f aca="false">IF(C782="","",IF(ISNUMBER(SEARCH("JPY",C782)),100,10000))</f>
        <v/>
      </c>
      <c r="Q782" s="14" t="str">
        <f aca="false">IF(OR(C782="",H782="",J782=""),"",ROUND((J782-H782)*P782*IF(D782="Short",-1,1),1))</f>
        <v/>
      </c>
      <c r="R782" s="14" t="str">
        <f aca="false">IF(OR(C782="",H782="",I782=""),"",ROUND(ABS(H782-I782)*P782,1))</f>
        <v/>
      </c>
      <c r="S782" s="15" t="str">
        <f aca="false">IF(OR(R782="",G782="",K782=""),"",R782*K782*G782)</f>
        <v/>
      </c>
      <c r="T782" s="15" t="str">
        <f aca="false">IF(OR(Q782="",G782="",K782=""),"",Q782*K782*G782)</f>
        <v/>
      </c>
      <c r="U782" s="15" t="str">
        <f aca="false">IF(T782="","",T782+N(L782)-N(M782))</f>
        <v/>
      </c>
      <c r="V782" s="16" t="str">
        <f aca="false">IF(OR(U782="",N(S782)=0),"",U782/S782)</f>
        <v/>
      </c>
      <c r="W782" s="13" t="str">
        <f aca="false">IF(U782="","",COUNT($U$7:U782))</f>
        <v/>
      </c>
      <c r="X782" s="17" t="str">
        <f aca="false">IF(U782="","",DATE(YEAR(IF(B782="",A782,B782)),MONTH(IF(B782="",A782,B782)),1))</f>
        <v/>
      </c>
      <c r="Y782" s="15" t="str">
        <f aca="false">IF(U782="","",N($C$3)+SUM($U$7:U782))</f>
        <v/>
      </c>
      <c r="Z782" s="15" t="str">
        <f aca="false">IF(Y782="","",Y782-MAX(N($C$3),MAX($Y$7:Y782)))</f>
        <v/>
      </c>
      <c r="AA782" s="13" t="str">
        <f aca="false">IF(U782="","",IF(U782&gt;0,"Win",IF(U782&lt;0,"Loss","Scratch")))</f>
        <v/>
      </c>
      <c r="AB782" s="18" t="e">
        <f aca="false">IF(W782="",NA(),W782)</f>
        <v>#N/A</v>
      </c>
      <c r="AC782" s="19" t="e">
        <f aca="false">IF(W782="",NA(),Y782)</f>
        <v>#N/A</v>
      </c>
    </row>
    <row r="783" customFormat="false" ht="15" hidden="false" customHeight="false" outlineLevel="0" collapsed="false">
      <c r="A783" s="10"/>
      <c r="B783" s="10"/>
      <c r="C783" s="24"/>
      <c r="D783" s="24"/>
      <c r="E783" s="24"/>
      <c r="F783" s="24"/>
      <c r="G783" s="11"/>
      <c r="H783" s="12"/>
      <c r="I783" s="12"/>
      <c r="J783" s="12"/>
      <c r="K783" s="5"/>
      <c r="L783" s="5"/>
      <c r="M783" s="5"/>
      <c r="N783" s="24"/>
      <c r="O783" s="7"/>
      <c r="P783" s="13" t="str">
        <f aca="false">IF(C783="","",IF(ISNUMBER(SEARCH("JPY",C783)),100,10000))</f>
        <v/>
      </c>
      <c r="Q783" s="14" t="str">
        <f aca="false">IF(OR(C783="",H783="",J783=""),"",ROUND((J783-H783)*P783*IF(D783="Short",-1,1),1))</f>
        <v/>
      </c>
      <c r="R783" s="14" t="str">
        <f aca="false">IF(OR(C783="",H783="",I783=""),"",ROUND(ABS(H783-I783)*P783,1))</f>
        <v/>
      </c>
      <c r="S783" s="15" t="str">
        <f aca="false">IF(OR(R783="",G783="",K783=""),"",R783*K783*G783)</f>
        <v/>
      </c>
      <c r="T783" s="15" t="str">
        <f aca="false">IF(OR(Q783="",G783="",K783=""),"",Q783*K783*G783)</f>
        <v/>
      </c>
      <c r="U783" s="15" t="str">
        <f aca="false">IF(T783="","",T783+N(L783)-N(M783))</f>
        <v/>
      </c>
      <c r="V783" s="16" t="str">
        <f aca="false">IF(OR(U783="",N(S783)=0),"",U783/S783)</f>
        <v/>
      </c>
      <c r="W783" s="13" t="str">
        <f aca="false">IF(U783="","",COUNT($U$7:U783))</f>
        <v/>
      </c>
      <c r="X783" s="17" t="str">
        <f aca="false">IF(U783="","",DATE(YEAR(IF(B783="",A783,B783)),MONTH(IF(B783="",A783,B783)),1))</f>
        <v/>
      </c>
      <c r="Y783" s="15" t="str">
        <f aca="false">IF(U783="","",N($C$3)+SUM($U$7:U783))</f>
        <v/>
      </c>
      <c r="Z783" s="15" t="str">
        <f aca="false">IF(Y783="","",Y783-MAX(N($C$3),MAX($Y$7:Y783)))</f>
        <v/>
      </c>
      <c r="AA783" s="13" t="str">
        <f aca="false">IF(U783="","",IF(U783&gt;0,"Win",IF(U783&lt;0,"Loss","Scratch")))</f>
        <v/>
      </c>
      <c r="AB783" s="18" t="e">
        <f aca="false">IF(W783="",NA(),W783)</f>
        <v>#N/A</v>
      </c>
      <c r="AC783" s="19" t="e">
        <f aca="false">IF(W783="",NA(),Y783)</f>
        <v>#N/A</v>
      </c>
    </row>
    <row r="784" customFormat="false" ht="15" hidden="false" customHeight="false" outlineLevel="0" collapsed="false">
      <c r="A784" s="10"/>
      <c r="B784" s="10"/>
      <c r="C784" s="24"/>
      <c r="D784" s="24"/>
      <c r="E784" s="24"/>
      <c r="F784" s="24"/>
      <c r="G784" s="11"/>
      <c r="H784" s="12"/>
      <c r="I784" s="12"/>
      <c r="J784" s="12"/>
      <c r="K784" s="5"/>
      <c r="L784" s="5"/>
      <c r="M784" s="5"/>
      <c r="N784" s="24"/>
      <c r="O784" s="7"/>
      <c r="P784" s="13" t="str">
        <f aca="false">IF(C784="","",IF(ISNUMBER(SEARCH("JPY",C784)),100,10000))</f>
        <v/>
      </c>
      <c r="Q784" s="14" t="str">
        <f aca="false">IF(OR(C784="",H784="",J784=""),"",ROUND((J784-H784)*P784*IF(D784="Short",-1,1),1))</f>
        <v/>
      </c>
      <c r="R784" s="14" t="str">
        <f aca="false">IF(OR(C784="",H784="",I784=""),"",ROUND(ABS(H784-I784)*P784,1))</f>
        <v/>
      </c>
      <c r="S784" s="15" t="str">
        <f aca="false">IF(OR(R784="",G784="",K784=""),"",R784*K784*G784)</f>
        <v/>
      </c>
      <c r="T784" s="15" t="str">
        <f aca="false">IF(OR(Q784="",G784="",K784=""),"",Q784*K784*G784)</f>
        <v/>
      </c>
      <c r="U784" s="15" t="str">
        <f aca="false">IF(T784="","",T784+N(L784)-N(M784))</f>
        <v/>
      </c>
      <c r="V784" s="16" t="str">
        <f aca="false">IF(OR(U784="",N(S784)=0),"",U784/S784)</f>
        <v/>
      </c>
      <c r="W784" s="13" t="str">
        <f aca="false">IF(U784="","",COUNT($U$7:U784))</f>
        <v/>
      </c>
      <c r="X784" s="17" t="str">
        <f aca="false">IF(U784="","",DATE(YEAR(IF(B784="",A784,B784)),MONTH(IF(B784="",A784,B784)),1))</f>
        <v/>
      </c>
      <c r="Y784" s="15" t="str">
        <f aca="false">IF(U784="","",N($C$3)+SUM($U$7:U784))</f>
        <v/>
      </c>
      <c r="Z784" s="15" t="str">
        <f aca="false">IF(Y784="","",Y784-MAX(N($C$3),MAX($Y$7:Y784)))</f>
        <v/>
      </c>
      <c r="AA784" s="13" t="str">
        <f aca="false">IF(U784="","",IF(U784&gt;0,"Win",IF(U784&lt;0,"Loss","Scratch")))</f>
        <v/>
      </c>
      <c r="AB784" s="18" t="e">
        <f aca="false">IF(W784="",NA(),W784)</f>
        <v>#N/A</v>
      </c>
      <c r="AC784" s="19" t="e">
        <f aca="false">IF(W784="",NA(),Y784)</f>
        <v>#N/A</v>
      </c>
    </row>
    <row r="785" customFormat="false" ht="15" hidden="false" customHeight="false" outlineLevel="0" collapsed="false">
      <c r="A785" s="10"/>
      <c r="B785" s="10"/>
      <c r="C785" s="24"/>
      <c r="D785" s="24"/>
      <c r="E785" s="24"/>
      <c r="F785" s="24"/>
      <c r="G785" s="11"/>
      <c r="H785" s="12"/>
      <c r="I785" s="12"/>
      <c r="J785" s="12"/>
      <c r="K785" s="5"/>
      <c r="L785" s="5"/>
      <c r="M785" s="5"/>
      <c r="N785" s="24"/>
      <c r="O785" s="7"/>
      <c r="P785" s="13" t="str">
        <f aca="false">IF(C785="","",IF(ISNUMBER(SEARCH("JPY",C785)),100,10000))</f>
        <v/>
      </c>
      <c r="Q785" s="14" t="str">
        <f aca="false">IF(OR(C785="",H785="",J785=""),"",ROUND((J785-H785)*P785*IF(D785="Short",-1,1),1))</f>
        <v/>
      </c>
      <c r="R785" s="14" t="str">
        <f aca="false">IF(OR(C785="",H785="",I785=""),"",ROUND(ABS(H785-I785)*P785,1))</f>
        <v/>
      </c>
      <c r="S785" s="15" t="str">
        <f aca="false">IF(OR(R785="",G785="",K785=""),"",R785*K785*G785)</f>
        <v/>
      </c>
      <c r="T785" s="15" t="str">
        <f aca="false">IF(OR(Q785="",G785="",K785=""),"",Q785*K785*G785)</f>
        <v/>
      </c>
      <c r="U785" s="15" t="str">
        <f aca="false">IF(T785="","",T785+N(L785)-N(M785))</f>
        <v/>
      </c>
      <c r="V785" s="16" t="str">
        <f aca="false">IF(OR(U785="",N(S785)=0),"",U785/S785)</f>
        <v/>
      </c>
      <c r="W785" s="13" t="str">
        <f aca="false">IF(U785="","",COUNT($U$7:U785))</f>
        <v/>
      </c>
      <c r="X785" s="17" t="str">
        <f aca="false">IF(U785="","",DATE(YEAR(IF(B785="",A785,B785)),MONTH(IF(B785="",A785,B785)),1))</f>
        <v/>
      </c>
      <c r="Y785" s="15" t="str">
        <f aca="false">IF(U785="","",N($C$3)+SUM($U$7:U785))</f>
        <v/>
      </c>
      <c r="Z785" s="15" t="str">
        <f aca="false">IF(Y785="","",Y785-MAX(N($C$3),MAX($Y$7:Y785)))</f>
        <v/>
      </c>
      <c r="AA785" s="13" t="str">
        <f aca="false">IF(U785="","",IF(U785&gt;0,"Win",IF(U785&lt;0,"Loss","Scratch")))</f>
        <v/>
      </c>
      <c r="AB785" s="18" t="e">
        <f aca="false">IF(W785="",NA(),W785)</f>
        <v>#N/A</v>
      </c>
      <c r="AC785" s="19" t="e">
        <f aca="false">IF(W785="",NA(),Y785)</f>
        <v>#N/A</v>
      </c>
    </row>
    <row r="786" customFormat="false" ht="15" hidden="false" customHeight="false" outlineLevel="0" collapsed="false">
      <c r="A786" s="10"/>
      <c r="B786" s="10"/>
      <c r="C786" s="24"/>
      <c r="D786" s="24"/>
      <c r="E786" s="24"/>
      <c r="F786" s="24"/>
      <c r="G786" s="11"/>
      <c r="H786" s="12"/>
      <c r="I786" s="12"/>
      <c r="J786" s="12"/>
      <c r="K786" s="5"/>
      <c r="L786" s="5"/>
      <c r="M786" s="5"/>
      <c r="N786" s="24"/>
      <c r="O786" s="7"/>
      <c r="P786" s="13" t="str">
        <f aca="false">IF(C786="","",IF(ISNUMBER(SEARCH("JPY",C786)),100,10000))</f>
        <v/>
      </c>
      <c r="Q786" s="14" t="str">
        <f aca="false">IF(OR(C786="",H786="",J786=""),"",ROUND((J786-H786)*P786*IF(D786="Short",-1,1),1))</f>
        <v/>
      </c>
      <c r="R786" s="14" t="str">
        <f aca="false">IF(OR(C786="",H786="",I786=""),"",ROUND(ABS(H786-I786)*P786,1))</f>
        <v/>
      </c>
      <c r="S786" s="15" t="str">
        <f aca="false">IF(OR(R786="",G786="",K786=""),"",R786*K786*G786)</f>
        <v/>
      </c>
      <c r="T786" s="15" t="str">
        <f aca="false">IF(OR(Q786="",G786="",K786=""),"",Q786*K786*G786)</f>
        <v/>
      </c>
      <c r="U786" s="15" t="str">
        <f aca="false">IF(T786="","",T786+N(L786)-N(M786))</f>
        <v/>
      </c>
      <c r="V786" s="16" t="str">
        <f aca="false">IF(OR(U786="",N(S786)=0),"",U786/S786)</f>
        <v/>
      </c>
      <c r="W786" s="13" t="str">
        <f aca="false">IF(U786="","",COUNT($U$7:U786))</f>
        <v/>
      </c>
      <c r="X786" s="17" t="str">
        <f aca="false">IF(U786="","",DATE(YEAR(IF(B786="",A786,B786)),MONTH(IF(B786="",A786,B786)),1))</f>
        <v/>
      </c>
      <c r="Y786" s="15" t="str">
        <f aca="false">IF(U786="","",N($C$3)+SUM($U$7:U786))</f>
        <v/>
      </c>
      <c r="Z786" s="15" t="str">
        <f aca="false">IF(Y786="","",Y786-MAX(N($C$3),MAX($Y$7:Y786)))</f>
        <v/>
      </c>
      <c r="AA786" s="13" t="str">
        <f aca="false">IF(U786="","",IF(U786&gt;0,"Win",IF(U786&lt;0,"Loss","Scratch")))</f>
        <v/>
      </c>
      <c r="AB786" s="18" t="e">
        <f aca="false">IF(W786="",NA(),W786)</f>
        <v>#N/A</v>
      </c>
      <c r="AC786" s="19" t="e">
        <f aca="false">IF(W786="",NA(),Y786)</f>
        <v>#N/A</v>
      </c>
    </row>
    <row r="787" customFormat="false" ht="15" hidden="false" customHeight="false" outlineLevel="0" collapsed="false">
      <c r="A787" s="10"/>
      <c r="B787" s="10"/>
      <c r="C787" s="24"/>
      <c r="D787" s="24"/>
      <c r="E787" s="24"/>
      <c r="F787" s="24"/>
      <c r="G787" s="11"/>
      <c r="H787" s="12"/>
      <c r="I787" s="12"/>
      <c r="J787" s="12"/>
      <c r="K787" s="5"/>
      <c r="L787" s="5"/>
      <c r="M787" s="5"/>
      <c r="N787" s="24"/>
      <c r="O787" s="7"/>
      <c r="P787" s="13" t="str">
        <f aca="false">IF(C787="","",IF(ISNUMBER(SEARCH("JPY",C787)),100,10000))</f>
        <v/>
      </c>
      <c r="Q787" s="14" t="str">
        <f aca="false">IF(OR(C787="",H787="",J787=""),"",ROUND((J787-H787)*P787*IF(D787="Short",-1,1),1))</f>
        <v/>
      </c>
      <c r="R787" s="14" t="str">
        <f aca="false">IF(OR(C787="",H787="",I787=""),"",ROUND(ABS(H787-I787)*P787,1))</f>
        <v/>
      </c>
      <c r="S787" s="15" t="str">
        <f aca="false">IF(OR(R787="",G787="",K787=""),"",R787*K787*G787)</f>
        <v/>
      </c>
      <c r="T787" s="15" t="str">
        <f aca="false">IF(OR(Q787="",G787="",K787=""),"",Q787*K787*G787)</f>
        <v/>
      </c>
      <c r="U787" s="15" t="str">
        <f aca="false">IF(T787="","",T787+N(L787)-N(M787))</f>
        <v/>
      </c>
      <c r="V787" s="16" t="str">
        <f aca="false">IF(OR(U787="",N(S787)=0),"",U787/S787)</f>
        <v/>
      </c>
      <c r="W787" s="13" t="str">
        <f aca="false">IF(U787="","",COUNT($U$7:U787))</f>
        <v/>
      </c>
      <c r="X787" s="17" t="str">
        <f aca="false">IF(U787="","",DATE(YEAR(IF(B787="",A787,B787)),MONTH(IF(B787="",A787,B787)),1))</f>
        <v/>
      </c>
      <c r="Y787" s="15" t="str">
        <f aca="false">IF(U787="","",N($C$3)+SUM($U$7:U787))</f>
        <v/>
      </c>
      <c r="Z787" s="15" t="str">
        <f aca="false">IF(Y787="","",Y787-MAX(N($C$3),MAX($Y$7:Y787)))</f>
        <v/>
      </c>
      <c r="AA787" s="13" t="str">
        <f aca="false">IF(U787="","",IF(U787&gt;0,"Win",IF(U787&lt;0,"Loss","Scratch")))</f>
        <v/>
      </c>
      <c r="AB787" s="18" t="e">
        <f aca="false">IF(W787="",NA(),W787)</f>
        <v>#N/A</v>
      </c>
      <c r="AC787" s="19" t="e">
        <f aca="false">IF(W787="",NA(),Y787)</f>
        <v>#N/A</v>
      </c>
    </row>
    <row r="788" customFormat="false" ht="15" hidden="false" customHeight="false" outlineLevel="0" collapsed="false">
      <c r="A788" s="10"/>
      <c r="B788" s="10"/>
      <c r="C788" s="24"/>
      <c r="D788" s="24"/>
      <c r="E788" s="24"/>
      <c r="F788" s="24"/>
      <c r="G788" s="11"/>
      <c r="H788" s="12"/>
      <c r="I788" s="12"/>
      <c r="J788" s="12"/>
      <c r="K788" s="5"/>
      <c r="L788" s="5"/>
      <c r="M788" s="5"/>
      <c r="N788" s="24"/>
      <c r="O788" s="7"/>
      <c r="P788" s="13" t="str">
        <f aca="false">IF(C788="","",IF(ISNUMBER(SEARCH("JPY",C788)),100,10000))</f>
        <v/>
      </c>
      <c r="Q788" s="14" t="str">
        <f aca="false">IF(OR(C788="",H788="",J788=""),"",ROUND((J788-H788)*P788*IF(D788="Short",-1,1),1))</f>
        <v/>
      </c>
      <c r="R788" s="14" t="str">
        <f aca="false">IF(OR(C788="",H788="",I788=""),"",ROUND(ABS(H788-I788)*P788,1))</f>
        <v/>
      </c>
      <c r="S788" s="15" t="str">
        <f aca="false">IF(OR(R788="",G788="",K788=""),"",R788*K788*G788)</f>
        <v/>
      </c>
      <c r="T788" s="15" t="str">
        <f aca="false">IF(OR(Q788="",G788="",K788=""),"",Q788*K788*G788)</f>
        <v/>
      </c>
      <c r="U788" s="15" t="str">
        <f aca="false">IF(T788="","",T788+N(L788)-N(M788))</f>
        <v/>
      </c>
      <c r="V788" s="16" t="str">
        <f aca="false">IF(OR(U788="",N(S788)=0),"",U788/S788)</f>
        <v/>
      </c>
      <c r="W788" s="13" t="str">
        <f aca="false">IF(U788="","",COUNT($U$7:U788))</f>
        <v/>
      </c>
      <c r="X788" s="17" t="str">
        <f aca="false">IF(U788="","",DATE(YEAR(IF(B788="",A788,B788)),MONTH(IF(B788="",A788,B788)),1))</f>
        <v/>
      </c>
      <c r="Y788" s="15" t="str">
        <f aca="false">IF(U788="","",N($C$3)+SUM($U$7:U788))</f>
        <v/>
      </c>
      <c r="Z788" s="15" t="str">
        <f aca="false">IF(Y788="","",Y788-MAX(N($C$3),MAX($Y$7:Y788)))</f>
        <v/>
      </c>
      <c r="AA788" s="13" t="str">
        <f aca="false">IF(U788="","",IF(U788&gt;0,"Win",IF(U788&lt;0,"Loss","Scratch")))</f>
        <v/>
      </c>
      <c r="AB788" s="18" t="e">
        <f aca="false">IF(W788="",NA(),W788)</f>
        <v>#N/A</v>
      </c>
      <c r="AC788" s="19" t="e">
        <f aca="false">IF(W788="",NA(),Y788)</f>
        <v>#N/A</v>
      </c>
    </row>
    <row r="789" customFormat="false" ht="15" hidden="false" customHeight="false" outlineLevel="0" collapsed="false">
      <c r="A789" s="10"/>
      <c r="B789" s="10"/>
      <c r="C789" s="24"/>
      <c r="D789" s="24"/>
      <c r="E789" s="24"/>
      <c r="F789" s="24"/>
      <c r="G789" s="11"/>
      <c r="H789" s="12"/>
      <c r="I789" s="12"/>
      <c r="J789" s="12"/>
      <c r="K789" s="5"/>
      <c r="L789" s="5"/>
      <c r="M789" s="5"/>
      <c r="N789" s="24"/>
      <c r="O789" s="7"/>
      <c r="P789" s="13" t="str">
        <f aca="false">IF(C789="","",IF(ISNUMBER(SEARCH("JPY",C789)),100,10000))</f>
        <v/>
      </c>
      <c r="Q789" s="14" t="str">
        <f aca="false">IF(OR(C789="",H789="",J789=""),"",ROUND((J789-H789)*P789*IF(D789="Short",-1,1),1))</f>
        <v/>
      </c>
      <c r="R789" s="14" t="str">
        <f aca="false">IF(OR(C789="",H789="",I789=""),"",ROUND(ABS(H789-I789)*P789,1))</f>
        <v/>
      </c>
      <c r="S789" s="15" t="str">
        <f aca="false">IF(OR(R789="",G789="",K789=""),"",R789*K789*G789)</f>
        <v/>
      </c>
      <c r="T789" s="15" t="str">
        <f aca="false">IF(OR(Q789="",G789="",K789=""),"",Q789*K789*G789)</f>
        <v/>
      </c>
      <c r="U789" s="15" t="str">
        <f aca="false">IF(T789="","",T789+N(L789)-N(M789))</f>
        <v/>
      </c>
      <c r="V789" s="16" t="str">
        <f aca="false">IF(OR(U789="",N(S789)=0),"",U789/S789)</f>
        <v/>
      </c>
      <c r="W789" s="13" t="str">
        <f aca="false">IF(U789="","",COUNT($U$7:U789))</f>
        <v/>
      </c>
      <c r="X789" s="17" t="str">
        <f aca="false">IF(U789="","",DATE(YEAR(IF(B789="",A789,B789)),MONTH(IF(B789="",A789,B789)),1))</f>
        <v/>
      </c>
      <c r="Y789" s="15" t="str">
        <f aca="false">IF(U789="","",N($C$3)+SUM($U$7:U789))</f>
        <v/>
      </c>
      <c r="Z789" s="15" t="str">
        <f aca="false">IF(Y789="","",Y789-MAX(N($C$3),MAX($Y$7:Y789)))</f>
        <v/>
      </c>
      <c r="AA789" s="13" t="str">
        <f aca="false">IF(U789="","",IF(U789&gt;0,"Win",IF(U789&lt;0,"Loss","Scratch")))</f>
        <v/>
      </c>
      <c r="AB789" s="18" t="e">
        <f aca="false">IF(W789="",NA(),W789)</f>
        <v>#N/A</v>
      </c>
      <c r="AC789" s="19" t="e">
        <f aca="false">IF(W789="",NA(),Y789)</f>
        <v>#N/A</v>
      </c>
    </row>
    <row r="790" customFormat="false" ht="15" hidden="false" customHeight="false" outlineLevel="0" collapsed="false">
      <c r="A790" s="10"/>
      <c r="B790" s="10"/>
      <c r="C790" s="24"/>
      <c r="D790" s="24"/>
      <c r="E790" s="24"/>
      <c r="F790" s="24"/>
      <c r="G790" s="11"/>
      <c r="H790" s="12"/>
      <c r="I790" s="12"/>
      <c r="J790" s="12"/>
      <c r="K790" s="5"/>
      <c r="L790" s="5"/>
      <c r="M790" s="5"/>
      <c r="N790" s="24"/>
      <c r="O790" s="7"/>
      <c r="P790" s="13" t="str">
        <f aca="false">IF(C790="","",IF(ISNUMBER(SEARCH("JPY",C790)),100,10000))</f>
        <v/>
      </c>
      <c r="Q790" s="14" t="str">
        <f aca="false">IF(OR(C790="",H790="",J790=""),"",ROUND((J790-H790)*P790*IF(D790="Short",-1,1),1))</f>
        <v/>
      </c>
      <c r="R790" s="14" t="str">
        <f aca="false">IF(OR(C790="",H790="",I790=""),"",ROUND(ABS(H790-I790)*P790,1))</f>
        <v/>
      </c>
      <c r="S790" s="15" t="str">
        <f aca="false">IF(OR(R790="",G790="",K790=""),"",R790*K790*G790)</f>
        <v/>
      </c>
      <c r="T790" s="15" t="str">
        <f aca="false">IF(OR(Q790="",G790="",K790=""),"",Q790*K790*G790)</f>
        <v/>
      </c>
      <c r="U790" s="15" t="str">
        <f aca="false">IF(T790="","",T790+N(L790)-N(M790))</f>
        <v/>
      </c>
      <c r="V790" s="16" t="str">
        <f aca="false">IF(OR(U790="",N(S790)=0),"",U790/S790)</f>
        <v/>
      </c>
      <c r="W790" s="13" t="str">
        <f aca="false">IF(U790="","",COUNT($U$7:U790))</f>
        <v/>
      </c>
      <c r="X790" s="17" t="str">
        <f aca="false">IF(U790="","",DATE(YEAR(IF(B790="",A790,B790)),MONTH(IF(B790="",A790,B790)),1))</f>
        <v/>
      </c>
      <c r="Y790" s="15" t="str">
        <f aca="false">IF(U790="","",N($C$3)+SUM($U$7:U790))</f>
        <v/>
      </c>
      <c r="Z790" s="15" t="str">
        <f aca="false">IF(Y790="","",Y790-MAX(N($C$3),MAX($Y$7:Y790)))</f>
        <v/>
      </c>
      <c r="AA790" s="13" t="str">
        <f aca="false">IF(U790="","",IF(U790&gt;0,"Win",IF(U790&lt;0,"Loss","Scratch")))</f>
        <v/>
      </c>
      <c r="AB790" s="18" t="e">
        <f aca="false">IF(W790="",NA(),W790)</f>
        <v>#N/A</v>
      </c>
      <c r="AC790" s="19" t="e">
        <f aca="false">IF(W790="",NA(),Y790)</f>
        <v>#N/A</v>
      </c>
    </row>
    <row r="791" customFormat="false" ht="15" hidden="false" customHeight="false" outlineLevel="0" collapsed="false">
      <c r="A791" s="10"/>
      <c r="B791" s="10"/>
      <c r="C791" s="24"/>
      <c r="D791" s="24"/>
      <c r="E791" s="24"/>
      <c r="F791" s="24"/>
      <c r="G791" s="11"/>
      <c r="H791" s="12"/>
      <c r="I791" s="12"/>
      <c r="J791" s="12"/>
      <c r="K791" s="5"/>
      <c r="L791" s="5"/>
      <c r="M791" s="5"/>
      <c r="N791" s="24"/>
      <c r="O791" s="7"/>
      <c r="P791" s="13" t="str">
        <f aca="false">IF(C791="","",IF(ISNUMBER(SEARCH("JPY",C791)),100,10000))</f>
        <v/>
      </c>
      <c r="Q791" s="14" t="str">
        <f aca="false">IF(OR(C791="",H791="",J791=""),"",ROUND((J791-H791)*P791*IF(D791="Short",-1,1),1))</f>
        <v/>
      </c>
      <c r="R791" s="14" t="str">
        <f aca="false">IF(OR(C791="",H791="",I791=""),"",ROUND(ABS(H791-I791)*P791,1))</f>
        <v/>
      </c>
      <c r="S791" s="15" t="str">
        <f aca="false">IF(OR(R791="",G791="",K791=""),"",R791*K791*G791)</f>
        <v/>
      </c>
      <c r="T791" s="15" t="str">
        <f aca="false">IF(OR(Q791="",G791="",K791=""),"",Q791*K791*G791)</f>
        <v/>
      </c>
      <c r="U791" s="15" t="str">
        <f aca="false">IF(T791="","",T791+N(L791)-N(M791))</f>
        <v/>
      </c>
      <c r="V791" s="16" t="str">
        <f aca="false">IF(OR(U791="",N(S791)=0),"",U791/S791)</f>
        <v/>
      </c>
      <c r="W791" s="13" t="str">
        <f aca="false">IF(U791="","",COUNT($U$7:U791))</f>
        <v/>
      </c>
      <c r="X791" s="17" t="str">
        <f aca="false">IF(U791="","",DATE(YEAR(IF(B791="",A791,B791)),MONTH(IF(B791="",A791,B791)),1))</f>
        <v/>
      </c>
      <c r="Y791" s="15" t="str">
        <f aca="false">IF(U791="","",N($C$3)+SUM($U$7:U791))</f>
        <v/>
      </c>
      <c r="Z791" s="15" t="str">
        <f aca="false">IF(Y791="","",Y791-MAX(N($C$3),MAX($Y$7:Y791)))</f>
        <v/>
      </c>
      <c r="AA791" s="13" t="str">
        <f aca="false">IF(U791="","",IF(U791&gt;0,"Win",IF(U791&lt;0,"Loss","Scratch")))</f>
        <v/>
      </c>
      <c r="AB791" s="18" t="e">
        <f aca="false">IF(W791="",NA(),W791)</f>
        <v>#N/A</v>
      </c>
      <c r="AC791" s="19" t="e">
        <f aca="false">IF(W791="",NA(),Y791)</f>
        <v>#N/A</v>
      </c>
    </row>
    <row r="792" customFormat="false" ht="15" hidden="false" customHeight="false" outlineLevel="0" collapsed="false">
      <c r="A792" s="10"/>
      <c r="B792" s="10"/>
      <c r="C792" s="24"/>
      <c r="D792" s="24"/>
      <c r="E792" s="24"/>
      <c r="F792" s="24"/>
      <c r="G792" s="11"/>
      <c r="H792" s="12"/>
      <c r="I792" s="12"/>
      <c r="J792" s="12"/>
      <c r="K792" s="5"/>
      <c r="L792" s="5"/>
      <c r="M792" s="5"/>
      <c r="N792" s="24"/>
      <c r="O792" s="7"/>
      <c r="P792" s="13" t="str">
        <f aca="false">IF(C792="","",IF(ISNUMBER(SEARCH("JPY",C792)),100,10000))</f>
        <v/>
      </c>
      <c r="Q792" s="14" t="str">
        <f aca="false">IF(OR(C792="",H792="",J792=""),"",ROUND((J792-H792)*P792*IF(D792="Short",-1,1),1))</f>
        <v/>
      </c>
      <c r="R792" s="14" t="str">
        <f aca="false">IF(OR(C792="",H792="",I792=""),"",ROUND(ABS(H792-I792)*P792,1))</f>
        <v/>
      </c>
      <c r="S792" s="15" t="str">
        <f aca="false">IF(OR(R792="",G792="",K792=""),"",R792*K792*G792)</f>
        <v/>
      </c>
      <c r="T792" s="15" t="str">
        <f aca="false">IF(OR(Q792="",G792="",K792=""),"",Q792*K792*G792)</f>
        <v/>
      </c>
      <c r="U792" s="15" t="str">
        <f aca="false">IF(T792="","",T792+N(L792)-N(M792))</f>
        <v/>
      </c>
      <c r="V792" s="16" t="str">
        <f aca="false">IF(OR(U792="",N(S792)=0),"",U792/S792)</f>
        <v/>
      </c>
      <c r="W792" s="13" t="str">
        <f aca="false">IF(U792="","",COUNT($U$7:U792))</f>
        <v/>
      </c>
      <c r="X792" s="17" t="str">
        <f aca="false">IF(U792="","",DATE(YEAR(IF(B792="",A792,B792)),MONTH(IF(B792="",A792,B792)),1))</f>
        <v/>
      </c>
      <c r="Y792" s="15" t="str">
        <f aca="false">IF(U792="","",N($C$3)+SUM($U$7:U792))</f>
        <v/>
      </c>
      <c r="Z792" s="15" t="str">
        <f aca="false">IF(Y792="","",Y792-MAX(N($C$3),MAX($Y$7:Y792)))</f>
        <v/>
      </c>
      <c r="AA792" s="13" t="str">
        <f aca="false">IF(U792="","",IF(U792&gt;0,"Win",IF(U792&lt;0,"Loss","Scratch")))</f>
        <v/>
      </c>
      <c r="AB792" s="18" t="e">
        <f aca="false">IF(W792="",NA(),W792)</f>
        <v>#N/A</v>
      </c>
      <c r="AC792" s="19" t="e">
        <f aca="false">IF(W792="",NA(),Y792)</f>
        <v>#N/A</v>
      </c>
    </row>
    <row r="793" customFormat="false" ht="15" hidden="false" customHeight="false" outlineLevel="0" collapsed="false">
      <c r="A793" s="10"/>
      <c r="B793" s="10"/>
      <c r="C793" s="24"/>
      <c r="D793" s="24"/>
      <c r="E793" s="24"/>
      <c r="F793" s="24"/>
      <c r="G793" s="11"/>
      <c r="H793" s="12"/>
      <c r="I793" s="12"/>
      <c r="J793" s="12"/>
      <c r="K793" s="5"/>
      <c r="L793" s="5"/>
      <c r="M793" s="5"/>
      <c r="N793" s="24"/>
      <c r="O793" s="7"/>
      <c r="P793" s="13" t="str">
        <f aca="false">IF(C793="","",IF(ISNUMBER(SEARCH("JPY",C793)),100,10000))</f>
        <v/>
      </c>
      <c r="Q793" s="14" t="str">
        <f aca="false">IF(OR(C793="",H793="",J793=""),"",ROUND((J793-H793)*P793*IF(D793="Short",-1,1),1))</f>
        <v/>
      </c>
      <c r="R793" s="14" t="str">
        <f aca="false">IF(OR(C793="",H793="",I793=""),"",ROUND(ABS(H793-I793)*P793,1))</f>
        <v/>
      </c>
      <c r="S793" s="15" t="str">
        <f aca="false">IF(OR(R793="",G793="",K793=""),"",R793*K793*G793)</f>
        <v/>
      </c>
      <c r="T793" s="15" t="str">
        <f aca="false">IF(OR(Q793="",G793="",K793=""),"",Q793*K793*G793)</f>
        <v/>
      </c>
      <c r="U793" s="15" t="str">
        <f aca="false">IF(T793="","",T793+N(L793)-N(M793))</f>
        <v/>
      </c>
      <c r="V793" s="16" t="str">
        <f aca="false">IF(OR(U793="",N(S793)=0),"",U793/S793)</f>
        <v/>
      </c>
      <c r="W793" s="13" t="str">
        <f aca="false">IF(U793="","",COUNT($U$7:U793))</f>
        <v/>
      </c>
      <c r="X793" s="17" t="str">
        <f aca="false">IF(U793="","",DATE(YEAR(IF(B793="",A793,B793)),MONTH(IF(B793="",A793,B793)),1))</f>
        <v/>
      </c>
      <c r="Y793" s="15" t="str">
        <f aca="false">IF(U793="","",N($C$3)+SUM($U$7:U793))</f>
        <v/>
      </c>
      <c r="Z793" s="15" t="str">
        <f aca="false">IF(Y793="","",Y793-MAX(N($C$3),MAX($Y$7:Y793)))</f>
        <v/>
      </c>
      <c r="AA793" s="13" t="str">
        <f aca="false">IF(U793="","",IF(U793&gt;0,"Win",IF(U793&lt;0,"Loss","Scratch")))</f>
        <v/>
      </c>
      <c r="AB793" s="18" t="e">
        <f aca="false">IF(W793="",NA(),W793)</f>
        <v>#N/A</v>
      </c>
      <c r="AC793" s="19" t="e">
        <f aca="false">IF(W793="",NA(),Y793)</f>
        <v>#N/A</v>
      </c>
    </row>
    <row r="794" customFormat="false" ht="15" hidden="false" customHeight="false" outlineLevel="0" collapsed="false">
      <c r="A794" s="10"/>
      <c r="B794" s="10"/>
      <c r="C794" s="24"/>
      <c r="D794" s="24"/>
      <c r="E794" s="24"/>
      <c r="F794" s="24"/>
      <c r="G794" s="11"/>
      <c r="H794" s="12"/>
      <c r="I794" s="12"/>
      <c r="J794" s="12"/>
      <c r="K794" s="5"/>
      <c r="L794" s="5"/>
      <c r="M794" s="5"/>
      <c r="N794" s="24"/>
      <c r="O794" s="7"/>
      <c r="P794" s="13" t="str">
        <f aca="false">IF(C794="","",IF(ISNUMBER(SEARCH("JPY",C794)),100,10000))</f>
        <v/>
      </c>
      <c r="Q794" s="14" t="str">
        <f aca="false">IF(OR(C794="",H794="",J794=""),"",ROUND((J794-H794)*P794*IF(D794="Short",-1,1),1))</f>
        <v/>
      </c>
      <c r="R794" s="14" t="str">
        <f aca="false">IF(OR(C794="",H794="",I794=""),"",ROUND(ABS(H794-I794)*P794,1))</f>
        <v/>
      </c>
      <c r="S794" s="15" t="str">
        <f aca="false">IF(OR(R794="",G794="",K794=""),"",R794*K794*G794)</f>
        <v/>
      </c>
      <c r="T794" s="15" t="str">
        <f aca="false">IF(OR(Q794="",G794="",K794=""),"",Q794*K794*G794)</f>
        <v/>
      </c>
      <c r="U794" s="15" t="str">
        <f aca="false">IF(T794="","",T794+N(L794)-N(M794))</f>
        <v/>
      </c>
      <c r="V794" s="16" t="str">
        <f aca="false">IF(OR(U794="",N(S794)=0),"",U794/S794)</f>
        <v/>
      </c>
      <c r="W794" s="13" t="str">
        <f aca="false">IF(U794="","",COUNT($U$7:U794))</f>
        <v/>
      </c>
      <c r="X794" s="17" t="str">
        <f aca="false">IF(U794="","",DATE(YEAR(IF(B794="",A794,B794)),MONTH(IF(B794="",A794,B794)),1))</f>
        <v/>
      </c>
      <c r="Y794" s="15" t="str">
        <f aca="false">IF(U794="","",N($C$3)+SUM($U$7:U794))</f>
        <v/>
      </c>
      <c r="Z794" s="15" t="str">
        <f aca="false">IF(Y794="","",Y794-MAX(N($C$3),MAX($Y$7:Y794)))</f>
        <v/>
      </c>
      <c r="AA794" s="13" t="str">
        <f aca="false">IF(U794="","",IF(U794&gt;0,"Win",IF(U794&lt;0,"Loss","Scratch")))</f>
        <v/>
      </c>
      <c r="AB794" s="18" t="e">
        <f aca="false">IF(W794="",NA(),W794)</f>
        <v>#N/A</v>
      </c>
      <c r="AC794" s="19" t="e">
        <f aca="false">IF(W794="",NA(),Y794)</f>
        <v>#N/A</v>
      </c>
    </row>
    <row r="795" customFormat="false" ht="15" hidden="false" customHeight="false" outlineLevel="0" collapsed="false">
      <c r="A795" s="10"/>
      <c r="B795" s="10"/>
      <c r="C795" s="24"/>
      <c r="D795" s="24"/>
      <c r="E795" s="24"/>
      <c r="F795" s="24"/>
      <c r="G795" s="11"/>
      <c r="H795" s="12"/>
      <c r="I795" s="12"/>
      <c r="J795" s="12"/>
      <c r="K795" s="5"/>
      <c r="L795" s="5"/>
      <c r="M795" s="5"/>
      <c r="N795" s="24"/>
      <c r="O795" s="7"/>
      <c r="P795" s="13" t="str">
        <f aca="false">IF(C795="","",IF(ISNUMBER(SEARCH("JPY",C795)),100,10000))</f>
        <v/>
      </c>
      <c r="Q795" s="14" t="str">
        <f aca="false">IF(OR(C795="",H795="",J795=""),"",ROUND((J795-H795)*P795*IF(D795="Short",-1,1),1))</f>
        <v/>
      </c>
      <c r="R795" s="14" t="str">
        <f aca="false">IF(OR(C795="",H795="",I795=""),"",ROUND(ABS(H795-I795)*P795,1))</f>
        <v/>
      </c>
      <c r="S795" s="15" t="str">
        <f aca="false">IF(OR(R795="",G795="",K795=""),"",R795*K795*G795)</f>
        <v/>
      </c>
      <c r="T795" s="15" t="str">
        <f aca="false">IF(OR(Q795="",G795="",K795=""),"",Q795*K795*G795)</f>
        <v/>
      </c>
      <c r="U795" s="15" t="str">
        <f aca="false">IF(T795="","",T795+N(L795)-N(M795))</f>
        <v/>
      </c>
      <c r="V795" s="16" t="str">
        <f aca="false">IF(OR(U795="",N(S795)=0),"",U795/S795)</f>
        <v/>
      </c>
      <c r="W795" s="13" t="str">
        <f aca="false">IF(U795="","",COUNT($U$7:U795))</f>
        <v/>
      </c>
      <c r="X795" s="17" t="str">
        <f aca="false">IF(U795="","",DATE(YEAR(IF(B795="",A795,B795)),MONTH(IF(B795="",A795,B795)),1))</f>
        <v/>
      </c>
      <c r="Y795" s="15" t="str">
        <f aca="false">IF(U795="","",N($C$3)+SUM($U$7:U795))</f>
        <v/>
      </c>
      <c r="Z795" s="15" t="str">
        <f aca="false">IF(Y795="","",Y795-MAX(N($C$3),MAX($Y$7:Y795)))</f>
        <v/>
      </c>
      <c r="AA795" s="13" t="str">
        <f aca="false">IF(U795="","",IF(U795&gt;0,"Win",IF(U795&lt;0,"Loss","Scratch")))</f>
        <v/>
      </c>
      <c r="AB795" s="18" t="e">
        <f aca="false">IF(W795="",NA(),W795)</f>
        <v>#N/A</v>
      </c>
      <c r="AC795" s="19" t="e">
        <f aca="false">IF(W795="",NA(),Y795)</f>
        <v>#N/A</v>
      </c>
    </row>
    <row r="796" customFormat="false" ht="15" hidden="false" customHeight="false" outlineLevel="0" collapsed="false">
      <c r="A796" s="10"/>
      <c r="B796" s="10"/>
      <c r="C796" s="24"/>
      <c r="D796" s="24"/>
      <c r="E796" s="24"/>
      <c r="F796" s="24"/>
      <c r="G796" s="11"/>
      <c r="H796" s="12"/>
      <c r="I796" s="12"/>
      <c r="J796" s="12"/>
      <c r="K796" s="5"/>
      <c r="L796" s="5"/>
      <c r="M796" s="5"/>
      <c r="N796" s="24"/>
      <c r="O796" s="7"/>
      <c r="P796" s="13" t="str">
        <f aca="false">IF(C796="","",IF(ISNUMBER(SEARCH("JPY",C796)),100,10000))</f>
        <v/>
      </c>
      <c r="Q796" s="14" t="str">
        <f aca="false">IF(OR(C796="",H796="",J796=""),"",ROUND((J796-H796)*P796*IF(D796="Short",-1,1),1))</f>
        <v/>
      </c>
      <c r="R796" s="14" t="str">
        <f aca="false">IF(OR(C796="",H796="",I796=""),"",ROUND(ABS(H796-I796)*P796,1))</f>
        <v/>
      </c>
      <c r="S796" s="15" t="str">
        <f aca="false">IF(OR(R796="",G796="",K796=""),"",R796*K796*G796)</f>
        <v/>
      </c>
      <c r="T796" s="15" t="str">
        <f aca="false">IF(OR(Q796="",G796="",K796=""),"",Q796*K796*G796)</f>
        <v/>
      </c>
      <c r="U796" s="15" t="str">
        <f aca="false">IF(T796="","",T796+N(L796)-N(M796))</f>
        <v/>
      </c>
      <c r="V796" s="16" t="str">
        <f aca="false">IF(OR(U796="",N(S796)=0),"",U796/S796)</f>
        <v/>
      </c>
      <c r="W796" s="13" t="str">
        <f aca="false">IF(U796="","",COUNT($U$7:U796))</f>
        <v/>
      </c>
      <c r="X796" s="17" t="str">
        <f aca="false">IF(U796="","",DATE(YEAR(IF(B796="",A796,B796)),MONTH(IF(B796="",A796,B796)),1))</f>
        <v/>
      </c>
      <c r="Y796" s="15" t="str">
        <f aca="false">IF(U796="","",N($C$3)+SUM($U$7:U796))</f>
        <v/>
      </c>
      <c r="Z796" s="15" t="str">
        <f aca="false">IF(Y796="","",Y796-MAX(N($C$3),MAX($Y$7:Y796)))</f>
        <v/>
      </c>
      <c r="AA796" s="13" t="str">
        <f aca="false">IF(U796="","",IF(U796&gt;0,"Win",IF(U796&lt;0,"Loss","Scratch")))</f>
        <v/>
      </c>
      <c r="AB796" s="18" t="e">
        <f aca="false">IF(W796="",NA(),W796)</f>
        <v>#N/A</v>
      </c>
      <c r="AC796" s="19" t="e">
        <f aca="false">IF(W796="",NA(),Y796)</f>
        <v>#N/A</v>
      </c>
    </row>
    <row r="797" customFormat="false" ht="15" hidden="false" customHeight="false" outlineLevel="0" collapsed="false">
      <c r="A797" s="10"/>
      <c r="B797" s="10"/>
      <c r="C797" s="24"/>
      <c r="D797" s="24"/>
      <c r="E797" s="24"/>
      <c r="F797" s="24"/>
      <c r="G797" s="11"/>
      <c r="H797" s="12"/>
      <c r="I797" s="12"/>
      <c r="J797" s="12"/>
      <c r="K797" s="5"/>
      <c r="L797" s="5"/>
      <c r="M797" s="5"/>
      <c r="N797" s="24"/>
      <c r="O797" s="7"/>
      <c r="P797" s="13" t="str">
        <f aca="false">IF(C797="","",IF(ISNUMBER(SEARCH("JPY",C797)),100,10000))</f>
        <v/>
      </c>
      <c r="Q797" s="14" t="str">
        <f aca="false">IF(OR(C797="",H797="",J797=""),"",ROUND((J797-H797)*P797*IF(D797="Short",-1,1),1))</f>
        <v/>
      </c>
      <c r="R797" s="14" t="str">
        <f aca="false">IF(OR(C797="",H797="",I797=""),"",ROUND(ABS(H797-I797)*P797,1))</f>
        <v/>
      </c>
      <c r="S797" s="15" t="str">
        <f aca="false">IF(OR(R797="",G797="",K797=""),"",R797*K797*G797)</f>
        <v/>
      </c>
      <c r="T797" s="15" t="str">
        <f aca="false">IF(OR(Q797="",G797="",K797=""),"",Q797*K797*G797)</f>
        <v/>
      </c>
      <c r="U797" s="15" t="str">
        <f aca="false">IF(T797="","",T797+N(L797)-N(M797))</f>
        <v/>
      </c>
      <c r="V797" s="16" t="str">
        <f aca="false">IF(OR(U797="",N(S797)=0),"",U797/S797)</f>
        <v/>
      </c>
      <c r="W797" s="13" t="str">
        <f aca="false">IF(U797="","",COUNT($U$7:U797))</f>
        <v/>
      </c>
      <c r="X797" s="17" t="str">
        <f aca="false">IF(U797="","",DATE(YEAR(IF(B797="",A797,B797)),MONTH(IF(B797="",A797,B797)),1))</f>
        <v/>
      </c>
      <c r="Y797" s="15" t="str">
        <f aca="false">IF(U797="","",N($C$3)+SUM($U$7:U797))</f>
        <v/>
      </c>
      <c r="Z797" s="15" t="str">
        <f aca="false">IF(Y797="","",Y797-MAX(N($C$3),MAX($Y$7:Y797)))</f>
        <v/>
      </c>
      <c r="AA797" s="13" t="str">
        <f aca="false">IF(U797="","",IF(U797&gt;0,"Win",IF(U797&lt;0,"Loss","Scratch")))</f>
        <v/>
      </c>
      <c r="AB797" s="18" t="e">
        <f aca="false">IF(W797="",NA(),W797)</f>
        <v>#N/A</v>
      </c>
      <c r="AC797" s="19" t="e">
        <f aca="false">IF(W797="",NA(),Y797)</f>
        <v>#N/A</v>
      </c>
    </row>
    <row r="798" customFormat="false" ht="15" hidden="false" customHeight="false" outlineLevel="0" collapsed="false">
      <c r="A798" s="10"/>
      <c r="B798" s="10"/>
      <c r="C798" s="24"/>
      <c r="D798" s="24"/>
      <c r="E798" s="24"/>
      <c r="F798" s="24"/>
      <c r="G798" s="11"/>
      <c r="H798" s="12"/>
      <c r="I798" s="12"/>
      <c r="J798" s="12"/>
      <c r="K798" s="5"/>
      <c r="L798" s="5"/>
      <c r="M798" s="5"/>
      <c r="N798" s="24"/>
      <c r="O798" s="7"/>
      <c r="P798" s="13" t="str">
        <f aca="false">IF(C798="","",IF(ISNUMBER(SEARCH("JPY",C798)),100,10000))</f>
        <v/>
      </c>
      <c r="Q798" s="14" t="str">
        <f aca="false">IF(OR(C798="",H798="",J798=""),"",ROUND((J798-H798)*P798*IF(D798="Short",-1,1),1))</f>
        <v/>
      </c>
      <c r="R798" s="14" t="str">
        <f aca="false">IF(OR(C798="",H798="",I798=""),"",ROUND(ABS(H798-I798)*P798,1))</f>
        <v/>
      </c>
      <c r="S798" s="15" t="str">
        <f aca="false">IF(OR(R798="",G798="",K798=""),"",R798*K798*G798)</f>
        <v/>
      </c>
      <c r="T798" s="15" t="str">
        <f aca="false">IF(OR(Q798="",G798="",K798=""),"",Q798*K798*G798)</f>
        <v/>
      </c>
      <c r="U798" s="15" t="str">
        <f aca="false">IF(T798="","",T798+N(L798)-N(M798))</f>
        <v/>
      </c>
      <c r="V798" s="16" t="str">
        <f aca="false">IF(OR(U798="",N(S798)=0),"",U798/S798)</f>
        <v/>
      </c>
      <c r="W798" s="13" t="str">
        <f aca="false">IF(U798="","",COUNT($U$7:U798))</f>
        <v/>
      </c>
      <c r="X798" s="17" t="str">
        <f aca="false">IF(U798="","",DATE(YEAR(IF(B798="",A798,B798)),MONTH(IF(B798="",A798,B798)),1))</f>
        <v/>
      </c>
      <c r="Y798" s="15" t="str">
        <f aca="false">IF(U798="","",N($C$3)+SUM($U$7:U798))</f>
        <v/>
      </c>
      <c r="Z798" s="15" t="str">
        <f aca="false">IF(Y798="","",Y798-MAX(N($C$3),MAX($Y$7:Y798)))</f>
        <v/>
      </c>
      <c r="AA798" s="13" t="str">
        <f aca="false">IF(U798="","",IF(U798&gt;0,"Win",IF(U798&lt;0,"Loss","Scratch")))</f>
        <v/>
      </c>
      <c r="AB798" s="18" t="e">
        <f aca="false">IF(W798="",NA(),W798)</f>
        <v>#N/A</v>
      </c>
      <c r="AC798" s="19" t="e">
        <f aca="false">IF(W798="",NA(),Y798)</f>
        <v>#N/A</v>
      </c>
    </row>
    <row r="799" customFormat="false" ht="15" hidden="false" customHeight="false" outlineLevel="0" collapsed="false">
      <c r="A799" s="10"/>
      <c r="B799" s="10"/>
      <c r="C799" s="24"/>
      <c r="D799" s="24"/>
      <c r="E799" s="24"/>
      <c r="F799" s="24"/>
      <c r="G799" s="11"/>
      <c r="H799" s="12"/>
      <c r="I799" s="12"/>
      <c r="J799" s="12"/>
      <c r="K799" s="5"/>
      <c r="L799" s="5"/>
      <c r="M799" s="5"/>
      <c r="N799" s="24"/>
      <c r="O799" s="7"/>
      <c r="P799" s="13" t="str">
        <f aca="false">IF(C799="","",IF(ISNUMBER(SEARCH("JPY",C799)),100,10000))</f>
        <v/>
      </c>
      <c r="Q799" s="14" t="str">
        <f aca="false">IF(OR(C799="",H799="",J799=""),"",ROUND((J799-H799)*P799*IF(D799="Short",-1,1),1))</f>
        <v/>
      </c>
      <c r="R799" s="14" t="str">
        <f aca="false">IF(OR(C799="",H799="",I799=""),"",ROUND(ABS(H799-I799)*P799,1))</f>
        <v/>
      </c>
      <c r="S799" s="15" t="str">
        <f aca="false">IF(OR(R799="",G799="",K799=""),"",R799*K799*G799)</f>
        <v/>
      </c>
      <c r="T799" s="15" t="str">
        <f aca="false">IF(OR(Q799="",G799="",K799=""),"",Q799*K799*G799)</f>
        <v/>
      </c>
      <c r="U799" s="15" t="str">
        <f aca="false">IF(T799="","",T799+N(L799)-N(M799))</f>
        <v/>
      </c>
      <c r="V799" s="16" t="str">
        <f aca="false">IF(OR(U799="",N(S799)=0),"",U799/S799)</f>
        <v/>
      </c>
      <c r="W799" s="13" t="str">
        <f aca="false">IF(U799="","",COUNT($U$7:U799))</f>
        <v/>
      </c>
      <c r="X799" s="17" t="str">
        <f aca="false">IF(U799="","",DATE(YEAR(IF(B799="",A799,B799)),MONTH(IF(B799="",A799,B799)),1))</f>
        <v/>
      </c>
      <c r="Y799" s="15" t="str">
        <f aca="false">IF(U799="","",N($C$3)+SUM($U$7:U799))</f>
        <v/>
      </c>
      <c r="Z799" s="15" t="str">
        <f aca="false">IF(Y799="","",Y799-MAX(N($C$3),MAX($Y$7:Y799)))</f>
        <v/>
      </c>
      <c r="AA799" s="13" t="str">
        <f aca="false">IF(U799="","",IF(U799&gt;0,"Win",IF(U799&lt;0,"Loss","Scratch")))</f>
        <v/>
      </c>
      <c r="AB799" s="18" t="e">
        <f aca="false">IF(W799="",NA(),W799)</f>
        <v>#N/A</v>
      </c>
      <c r="AC799" s="19" t="e">
        <f aca="false">IF(W799="",NA(),Y799)</f>
        <v>#N/A</v>
      </c>
    </row>
    <row r="800" customFormat="false" ht="15" hidden="false" customHeight="false" outlineLevel="0" collapsed="false">
      <c r="A800" s="10"/>
      <c r="B800" s="10"/>
      <c r="C800" s="24"/>
      <c r="D800" s="24"/>
      <c r="E800" s="24"/>
      <c r="F800" s="24"/>
      <c r="G800" s="11"/>
      <c r="H800" s="12"/>
      <c r="I800" s="12"/>
      <c r="J800" s="12"/>
      <c r="K800" s="5"/>
      <c r="L800" s="5"/>
      <c r="M800" s="5"/>
      <c r="N800" s="24"/>
      <c r="O800" s="7"/>
      <c r="P800" s="13" t="str">
        <f aca="false">IF(C800="","",IF(ISNUMBER(SEARCH("JPY",C800)),100,10000))</f>
        <v/>
      </c>
      <c r="Q800" s="14" t="str">
        <f aca="false">IF(OR(C800="",H800="",J800=""),"",ROUND((J800-H800)*P800*IF(D800="Short",-1,1),1))</f>
        <v/>
      </c>
      <c r="R800" s="14" t="str">
        <f aca="false">IF(OR(C800="",H800="",I800=""),"",ROUND(ABS(H800-I800)*P800,1))</f>
        <v/>
      </c>
      <c r="S800" s="15" t="str">
        <f aca="false">IF(OR(R800="",G800="",K800=""),"",R800*K800*G800)</f>
        <v/>
      </c>
      <c r="T800" s="15" t="str">
        <f aca="false">IF(OR(Q800="",G800="",K800=""),"",Q800*K800*G800)</f>
        <v/>
      </c>
      <c r="U800" s="15" t="str">
        <f aca="false">IF(T800="","",T800+N(L800)-N(M800))</f>
        <v/>
      </c>
      <c r="V800" s="16" t="str">
        <f aca="false">IF(OR(U800="",N(S800)=0),"",U800/S800)</f>
        <v/>
      </c>
      <c r="W800" s="13" t="str">
        <f aca="false">IF(U800="","",COUNT($U$7:U800))</f>
        <v/>
      </c>
      <c r="X800" s="17" t="str">
        <f aca="false">IF(U800="","",DATE(YEAR(IF(B800="",A800,B800)),MONTH(IF(B800="",A800,B800)),1))</f>
        <v/>
      </c>
      <c r="Y800" s="15" t="str">
        <f aca="false">IF(U800="","",N($C$3)+SUM($U$7:U800))</f>
        <v/>
      </c>
      <c r="Z800" s="15" t="str">
        <f aca="false">IF(Y800="","",Y800-MAX(N($C$3),MAX($Y$7:Y800)))</f>
        <v/>
      </c>
      <c r="AA800" s="13" t="str">
        <f aca="false">IF(U800="","",IF(U800&gt;0,"Win",IF(U800&lt;0,"Loss","Scratch")))</f>
        <v/>
      </c>
      <c r="AB800" s="18" t="e">
        <f aca="false">IF(W800="",NA(),W800)</f>
        <v>#N/A</v>
      </c>
      <c r="AC800" s="19" t="e">
        <f aca="false">IF(W800="",NA(),Y800)</f>
        <v>#N/A</v>
      </c>
    </row>
    <row r="801" customFormat="false" ht="15" hidden="false" customHeight="false" outlineLevel="0" collapsed="false">
      <c r="A801" s="10"/>
      <c r="B801" s="10"/>
      <c r="C801" s="24"/>
      <c r="D801" s="24"/>
      <c r="E801" s="24"/>
      <c r="F801" s="24"/>
      <c r="G801" s="11"/>
      <c r="H801" s="12"/>
      <c r="I801" s="12"/>
      <c r="J801" s="12"/>
      <c r="K801" s="5"/>
      <c r="L801" s="5"/>
      <c r="M801" s="5"/>
      <c r="N801" s="24"/>
      <c r="O801" s="7"/>
      <c r="P801" s="13" t="str">
        <f aca="false">IF(C801="","",IF(ISNUMBER(SEARCH("JPY",C801)),100,10000))</f>
        <v/>
      </c>
      <c r="Q801" s="14" t="str">
        <f aca="false">IF(OR(C801="",H801="",J801=""),"",ROUND((J801-H801)*P801*IF(D801="Short",-1,1),1))</f>
        <v/>
      </c>
      <c r="R801" s="14" t="str">
        <f aca="false">IF(OR(C801="",H801="",I801=""),"",ROUND(ABS(H801-I801)*P801,1))</f>
        <v/>
      </c>
      <c r="S801" s="15" t="str">
        <f aca="false">IF(OR(R801="",G801="",K801=""),"",R801*K801*G801)</f>
        <v/>
      </c>
      <c r="T801" s="15" t="str">
        <f aca="false">IF(OR(Q801="",G801="",K801=""),"",Q801*K801*G801)</f>
        <v/>
      </c>
      <c r="U801" s="15" t="str">
        <f aca="false">IF(T801="","",T801+N(L801)-N(M801))</f>
        <v/>
      </c>
      <c r="V801" s="16" t="str">
        <f aca="false">IF(OR(U801="",N(S801)=0),"",U801/S801)</f>
        <v/>
      </c>
      <c r="W801" s="13" t="str">
        <f aca="false">IF(U801="","",COUNT($U$7:U801))</f>
        <v/>
      </c>
      <c r="X801" s="17" t="str">
        <f aca="false">IF(U801="","",DATE(YEAR(IF(B801="",A801,B801)),MONTH(IF(B801="",A801,B801)),1))</f>
        <v/>
      </c>
      <c r="Y801" s="15" t="str">
        <f aca="false">IF(U801="","",N($C$3)+SUM($U$7:U801))</f>
        <v/>
      </c>
      <c r="Z801" s="15" t="str">
        <f aca="false">IF(Y801="","",Y801-MAX(N($C$3),MAX($Y$7:Y801)))</f>
        <v/>
      </c>
      <c r="AA801" s="13" t="str">
        <f aca="false">IF(U801="","",IF(U801&gt;0,"Win",IF(U801&lt;0,"Loss","Scratch")))</f>
        <v/>
      </c>
      <c r="AB801" s="18" t="e">
        <f aca="false">IF(W801="",NA(),W801)</f>
        <v>#N/A</v>
      </c>
      <c r="AC801" s="19" t="e">
        <f aca="false">IF(W801="",NA(),Y801)</f>
        <v>#N/A</v>
      </c>
    </row>
    <row r="802" customFormat="false" ht="15" hidden="false" customHeight="false" outlineLevel="0" collapsed="false">
      <c r="A802" s="10"/>
      <c r="B802" s="10"/>
      <c r="C802" s="24"/>
      <c r="D802" s="24"/>
      <c r="E802" s="24"/>
      <c r="F802" s="24"/>
      <c r="G802" s="11"/>
      <c r="H802" s="12"/>
      <c r="I802" s="12"/>
      <c r="J802" s="12"/>
      <c r="K802" s="5"/>
      <c r="L802" s="5"/>
      <c r="M802" s="5"/>
      <c r="N802" s="24"/>
      <c r="O802" s="7"/>
      <c r="P802" s="13" t="str">
        <f aca="false">IF(C802="","",IF(ISNUMBER(SEARCH("JPY",C802)),100,10000))</f>
        <v/>
      </c>
      <c r="Q802" s="14" t="str">
        <f aca="false">IF(OR(C802="",H802="",J802=""),"",ROUND((J802-H802)*P802*IF(D802="Short",-1,1),1))</f>
        <v/>
      </c>
      <c r="R802" s="14" t="str">
        <f aca="false">IF(OR(C802="",H802="",I802=""),"",ROUND(ABS(H802-I802)*P802,1))</f>
        <v/>
      </c>
      <c r="S802" s="15" t="str">
        <f aca="false">IF(OR(R802="",G802="",K802=""),"",R802*K802*G802)</f>
        <v/>
      </c>
      <c r="T802" s="15" t="str">
        <f aca="false">IF(OR(Q802="",G802="",K802=""),"",Q802*K802*G802)</f>
        <v/>
      </c>
      <c r="U802" s="15" t="str">
        <f aca="false">IF(T802="","",T802+N(L802)-N(M802))</f>
        <v/>
      </c>
      <c r="V802" s="16" t="str">
        <f aca="false">IF(OR(U802="",N(S802)=0),"",U802/S802)</f>
        <v/>
      </c>
      <c r="W802" s="13" t="str">
        <f aca="false">IF(U802="","",COUNT($U$7:U802))</f>
        <v/>
      </c>
      <c r="X802" s="17" t="str">
        <f aca="false">IF(U802="","",DATE(YEAR(IF(B802="",A802,B802)),MONTH(IF(B802="",A802,B802)),1))</f>
        <v/>
      </c>
      <c r="Y802" s="15" t="str">
        <f aca="false">IF(U802="","",N($C$3)+SUM($U$7:U802))</f>
        <v/>
      </c>
      <c r="Z802" s="15" t="str">
        <f aca="false">IF(Y802="","",Y802-MAX(N($C$3),MAX($Y$7:Y802)))</f>
        <v/>
      </c>
      <c r="AA802" s="13" t="str">
        <f aca="false">IF(U802="","",IF(U802&gt;0,"Win",IF(U802&lt;0,"Loss","Scratch")))</f>
        <v/>
      </c>
      <c r="AB802" s="18" t="e">
        <f aca="false">IF(W802="",NA(),W802)</f>
        <v>#N/A</v>
      </c>
      <c r="AC802" s="19" t="e">
        <f aca="false">IF(W802="",NA(),Y802)</f>
        <v>#N/A</v>
      </c>
    </row>
    <row r="803" customFormat="false" ht="15" hidden="false" customHeight="false" outlineLevel="0" collapsed="false">
      <c r="A803" s="10"/>
      <c r="B803" s="10"/>
      <c r="C803" s="24"/>
      <c r="D803" s="24"/>
      <c r="E803" s="24"/>
      <c r="F803" s="24"/>
      <c r="G803" s="11"/>
      <c r="H803" s="12"/>
      <c r="I803" s="12"/>
      <c r="J803" s="12"/>
      <c r="K803" s="5"/>
      <c r="L803" s="5"/>
      <c r="M803" s="5"/>
      <c r="N803" s="24"/>
      <c r="O803" s="7"/>
      <c r="P803" s="13" t="str">
        <f aca="false">IF(C803="","",IF(ISNUMBER(SEARCH("JPY",C803)),100,10000))</f>
        <v/>
      </c>
      <c r="Q803" s="14" t="str">
        <f aca="false">IF(OR(C803="",H803="",J803=""),"",ROUND((J803-H803)*P803*IF(D803="Short",-1,1),1))</f>
        <v/>
      </c>
      <c r="R803" s="14" t="str">
        <f aca="false">IF(OR(C803="",H803="",I803=""),"",ROUND(ABS(H803-I803)*P803,1))</f>
        <v/>
      </c>
      <c r="S803" s="15" t="str">
        <f aca="false">IF(OR(R803="",G803="",K803=""),"",R803*K803*G803)</f>
        <v/>
      </c>
      <c r="T803" s="15" t="str">
        <f aca="false">IF(OR(Q803="",G803="",K803=""),"",Q803*K803*G803)</f>
        <v/>
      </c>
      <c r="U803" s="15" t="str">
        <f aca="false">IF(T803="","",T803+N(L803)-N(M803))</f>
        <v/>
      </c>
      <c r="V803" s="16" t="str">
        <f aca="false">IF(OR(U803="",N(S803)=0),"",U803/S803)</f>
        <v/>
      </c>
      <c r="W803" s="13" t="str">
        <f aca="false">IF(U803="","",COUNT($U$7:U803))</f>
        <v/>
      </c>
      <c r="X803" s="17" t="str">
        <f aca="false">IF(U803="","",DATE(YEAR(IF(B803="",A803,B803)),MONTH(IF(B803="",A803,B803)),1))</f>
        <v/>
      </c>
      <c r="Y803" s="15" t="str">
        <f aca="false">IF(U803="","",N($C$3)+SUM($U$7:U803))</f>
        <v/>
      </c>
      <c r="Z803" s="15" t="str">
        <f aca="false">IF(Y803="","",Y803-MAX(N($C$3),MAX($Y$7:Y803)))</f>
        <v/>
      </c>
      <c r="AA803" s="13" t="str">
        <f aca="false">IF(U803="","",IF(U803&gt;0,"Win",IF(U803&lt;0,"Loss","Scratch")))</f>
        <v/>
      </c>
      <c r="AB803" s="18" t="e">
        <f aca="false">IF(W803="",NA(),W803)</f>
        <v>#N/A</v>
      </c>
      <c r="AC803" s="19" t="e">
        <f aca="false">IF(W803="",NA(),Y803)</f>
        <v>#N/A</v>
      </c>
    </row>
    <row r="804" customFormat="false" ht="15" hidden="false" customHeight="false" outlineLevel="0" collapsed="false">
      <c r="A804" s="10"/>
      <c r="B804" s="10"/>
      <c r="C804" s="24"/>
      <c r="D804" s="24"/>
      <c r="E804" s="24"/>
      <c r="F804" s="24"/>
      <c r="G804" s="11"/>
      <c r="H804" s="12"/>
      <c r="I804" s="12"/>
      <c r="J804" s="12"/>
      <c r="K804" s="5"/>
      <c r="L804" s="5"/>
      <c r="M804" s="5"/>
      <c r="N804" s="24"/>
      <c r="O804" s="7"/>
      <c r="P804" s="13" t="str">
        <f aca="false">IF(C804="","",IF(ISNUMBER(SEARCH("JPY",C804)),100,10000))</f>
        <v/>
      </c>
      <c r="Q804" s="14" t="str">
        <f aca="false">IF(OR(C804="",H804="",J804=""),"",ROUND((J804-H804)*P804*IF(D804="Short",-1,1),1))</f>
        <v/>
      </c>
      <c r="R804" s="14" t="str">
        <f aca="false">IF(OR(C804="",H804="",I804=""),"",ROUND(ABS(H804-I804)*P804,1))</f>
        <v/>
      </c>
      <c r="S804" s="15" t="str">
        <f aca="false">IF(OR(R804="",G804="",K804=""),"",R804*K804*G804)</f>
        <v/>
      </c>
      <c r="T804" s="15" t="str">
        <f aca="false">IF(OR(Q804="",G804="",K804=""),"",Q804*K804*G804)</f>
        <v/>
      </c>
      <c r="U804" s="15" t="str">
        <f aca="false">IF(T804="","",T804+N(L804)-N(M804))</f>
        <v/>
      </c>
      <c r="V804" s="16" t="str">
        <f aca="false">IF(OR(U804="",N(S804)=0),"",U804/S804)</f>
        <v/>
      </c>
      <c r="W804" s="13" t="str">
        <f aca="false">IF(U804="","",COUNT($U$7:U804))</f>
        <v/>
      </c>
      <c r="X804" s="17" t="str">
        <f aca="false">IF(U804="","",DATE(YEAR(IF(B804="",A804,B804)),MONTH(IF(B804="",A804,B804)),1))</f>
        <v/>
      </c>
      <c r="Y804" s="15" t="str">
        <f aca="false">IF(U804="","",N($C$3)+SUM($U$7:U804))</f>
        <v/>
      </c>
      <c r="Z804" s="15" t="str">
        <f aca="false">IF(Y804="","",Y804-MAX(N($C$3),MAX($Y$7:Y804)))</f>
        <v/>
      </c>
      <c r="AA804" s="13" t="str">
        <f aca="false">IF(U804="","",IF(U804&gt;0,"Win",IF(U804&lt;0,"Loss","Scratch")))</f>
        <v/>
      </c>
      <c r="AB804" s="18" t="e">
        <f aca="false">IF(W804="",NA(),W804)</f>
        <v>#N/A</v>
      </c>
      <c r="AC804" s="19" t="e">
        <f aca="false">IF(W804="",NA(),Y804)</f>
        <v>#N/A</v>
      </c>
    </row>
    <row r="805" customFormat="false" ht="15" hidden="false" customHeight="false" outlineLevel="0" collapsed="false">
      <c r="A805" s="10"/>
      <c r="B805" s="10"/>
      <c r="C805" s="24"/>
      <c r="D805" s="24"/>
      <c r="E805" s="24"/>
      <c r="F805" s="24"/>
      <c r="G805" s="11"/>
      <c r="H805" s="12"/>
      <c r="I805" s="12"/>
      <c r="J805" s="12"/>
      <c r="K805" s="5"/>
      <c r="L805" s="5"/>
      <c r="M805" s="5"/>
      <c r="N805" s="24"/>
      <c r="O805" s="7"/>
      <c r="P805" s="13" t="str">
        <f aca="false">IF(C805="","",IF(ISNUMBER(SEARCH("JPY",C805)),100,10000))</f>
        <v/>
      </c>
      <c r="Q805" s="14" t="str">
        <f aca="false">IF(OR(C805="",H805="",J805=""),"",ROUND((J805-H805)*P805*IF(D805="Short",-1,1),1))</f>
        <v/>
      </c>
      <c r="R805" s="14" t="str">
        <f aca="false">IF(OR(C805="",H805="",I805=""),"",ROUND(ABS(H805-I805)*P805,1))</f>
        <v/>
      </c>
      <c r="S805" s="15" t="str">
        <f aca="false">IF(OR(R805="",G805="",K805=""),"",R805*K805*G805)</f>
        <v/>
      </c>
      <c r="T805" s="15" t="str">
        <f aca="false">IF(OR(Q805="",G805="",K805=""),"",Q805*K805*G805)</f>
        <v/>
      </c>
      <c r="U805" s="15" t="str">
        <f aca="false">IF(T805="","",T805+N(L805)-N(M805))</f>
        <v/>
      </c>
      <c r="V805" s="16" t="str">
        <f aca="false">IF(OR(U805="",N(S805)=0),"",U805/S805)</f>
        <v/>
      </c>
      <c r="W805" s="13" t="str">
        <f aca="false">IF(U805="","",COUNT($U$7:U805))</f>
        <v/>
      </c>
      <c r="X805" s="17" t="str">
        <f aca="false">IF(U805="","",DATE(YEAR(IF(B805="",A805,B805)),MONTH(IF(B805="",A805,B805)),1))</f>
        <v/>
      </c>
      <c r="Y805" s="15" t="str">
        <f aca="false">IF(U805="","",N($C$3)+SUM($U$7:U805))</f>
        <v/>
      </c>
      <c r="Z805" s="15" t="str">
        <f aca="false">IF(Y805="","",Y805-MAX(N($C$3),MAX($Y$7:Y805)))</f>
        <v/>
      </c>
      <c r="AA805" s="13" t="str">
        <f aca="false">IF(U805="","",IF(U805&gt;0,"Win",IF(U805&lt;0,"Loss","Scratch")))</f>
        <v/>
      </c>
      <c r="AB805" s="18" t="e">
        <f aca="false">IF(W805="",NA(),W805)</f>
        <v>#N/A</v>
      </c>
      <c r="AC805" s="19" t="e">
        <f aca="false">IF(W805="",NA(),Y805)</f>
        <v>#N/A</v>
      </c>
    </row>
    <row r="806" customFormat="false" ht="15" hidden="false" customHeight="false" outlineLevel="0" collapsed="false">
      <c r="A806" s="10"/>
      <c r="B806" s="10"/>
      <c r="C806" s="24"/>
      <c r="D806" s="24"/>
      <c r="E806" s="24"/>
      <c r="F806" s="24"/>
      <c r="G806" s="11"/>
      <c r="H806" s="12"/>
      <c r="I806" s="12"/>
      <c r="J806" s="12"/>
      <c r="K806" s="5"/>
      <c r="L806" s="5"/>
      <c r="M806" s="5"/>
      <c r="N806" s="24"/>
      <c r="O806" s="7"/>
      <c r="P806" s="13" t="str">
        <f aca="false">IF(C806="","",IF(ISNUMBER(SEARCH("JPY",C806)),100,10000))</f>
        <v/>
      </c>
      <c r="Q806" s="14" t="str">
        <f aca="false">IF(OR(C806="",H806="",J806=""),"",ROUND((J806-H806)*P806*IF(D806="Short",-1,1),1))</f>
        <v/>
      </c>
      <c r="R806" s="14" t="str">
        <f aca="false">IF(OR(C806="",H806="",I806=""),"",ROUND(ABS(H806-I806)*P806,1))</f>
        <v/>
      </c>
      <c r="S806" s="15" t="str">
        <f aca="false">IF(OR(R806="",G806="",K806=""),"",R806*K806*G806)</f>
        <v/>
      </c>
      <c r="T806" s="15" t="str">
        <f aca="false">IF(OR(Q806="",G806="",K806=""),"",Q806*K806*G806)</f>
        <v/>
      </c>
      <c r="U806" s="15" t="str">
        <f aca="false">IF(T806="","",T806+N(L806)-N(M806))</f>
        <v/>
      </c>
      <c r="V806" s="16" t="str">
        <f aca="false">IF(OR(U806="",N(S806)=0),"",U806/S806)</f>
        <v/>
      </c>
      <c r="W806" s="13" t="str">
        <f aca="false">IF(U806="","",COUNT($U$7:U806))</f>
        <v/>
      </c>
      <c r="X806" s="17" t="str">
        <f aca="false">IF(U806="","",DATE(YEAR(IF(B806="",A806,B806)),MONTH(IF(B806="",A806,B806)),1))</f>
        <v/>
      </c>
      <c r="Y806" s="15" t="str">
        <f aca="false">IF(U806="","",N($C$3)+SUM($U$7:U806))</f>
        <v/>
      </c>
      <c r="Z806" s="15" t="str">
        <f aca="false">IF(Y806="","",Y806-MAX(N($C$3),MAX($Y$7:Y806)))</f>
        <v/>
      </c>
      <c r="AA806" s="13" t="str">
        <f aca="false">IF(U806="","",IF(U806&gt;0,"Win",IF(U806&lt;0,"Loss","Scratch")))</f>
        <v/>
      </c>
      <c r="AB806" s="18" t="e">
        <f aca="false">IF(W806="",NA(),W806)</f>
        <v>#N/A</v>
      </c>
      <c r="AC806" s="19" t="e">
        <f aca="false">IF(W806="",NA(),Y806)</f>
        <v>#N/A</v>
      </c>
    </row>
    <row r="807" customFormat="false" ht="15" hidden="false" customHeight="false" outlineLevel="0" collapsed="false">
      <c r="A807" s="10"/>
      <c r="B807" s="10"/>
      <c r="C807" s="24"/>
      <c r="D807" s="24"/>
      <c r="E807" s="24"/>
      <c r="F807" s="24"/>
      <c r="G807" s="11"/>
      <c r="H807" s="12"/>
      <c r="I807" s="12"/>
      <c r="J807" s="12"/>
      <c r="K807" s="5"/>
      <c r="L807" s="5"/>
      <c r="M807" s="5"/>
      <c r="N807" s="24"/>
      <c r="O807" s="7"/>
      <c r="P807" s="13" t="str">
        <f aca="false">IF(C807="","",IF(ISNUMBER(SEARCH("JPY",C807)),100,10000))</f>
        <v/>
      </c>
      <c r="Q807" s="14" t="str">
        <f aca="false">IF(OR(C807="",H807="",J807=""),"",ROUND((J807-H807)*P807*IF(D807="Short",-1,1),1))</f>
        <v/>
      </c>
      <c r="R807" s="14" t="str">
        <f aca="false">IF(OR(C807="",H807="",I807=""),"",ROUND(ABS(H807-I807)*P807,1))</f>
        <v/>
      </c>
      <c r="S807" s="15" t="str">
        <f aca="false">IF(OR(R807="",G807="",K807=""),"",R807*K807*G807)</f>
        <v/>
      </c>
      <c r="T807" s="15" t="str">
        <f aca="false">IF(OR(Q807="",G807="",K807=""),"",Q807*K807*G807)</f>
        <v/>
      </c>
      <c r="U807" s="15" t="str">
        <f aca="false">IF(T807="","",T807+N(L807)-N(M807))</f>
        <v/>
      </c>
      <c r="V807" s="16" t="str">
        <f aca="false">IF(OR(U807="",N(S807)=0),"",U807/S807)</f>
        <v/>
      </c>
      <c r="W807" s="13" t="str">
        <f aca="false">IF(U807="","",COUNT($U$7:U807))</f>
        <v/>
      </c>
      <c r="X807" s="17" t="str">
        <f aca="false">IF(U807="","",DATE(YEAR(IF(B807="",A807,B807)),MONTH(IF(B807="",A807,B807)),1))</f>
        <v/>
      </c>
      <c r="Y807" s="15" t="str">
        <f aca="false">IF(U807="","",N($C$3)+SUM($U$7:U807))</f>
        <v/>
      </c>
      <c r="Z807" s="15" t="str">
        <f aca="false">IF(Y807="","",Y807-MAX(N($C$3),MAX($Y$7:Y807)))</f>
        <v/>
      </c>
      <c r="AA807" s="13" t="str">
        <f aca="false">IF(U807="","",IF(U807&gt;0,"Win",IF(U807&lt;0,"Loss","Scratch")))</f>
        <v/>
      </c>
      <c r="AB807" s="18" t="e">
        <f aca="false">IF(W807="",NA(),W807)</f>
        <v>#N/A</v>
      </c>
      <c r="AC807" s="19" t="e">
        <f aca="false">IF(W807="",NA(),Y807)</f>
        <v>#N/A</v>
      </c>
    </row>
    <row r="808" customFormat="false" ht="15" hidden="false" customHeight="false" outlineLevel="0" collapsed="false">
      <c r="A808" s="10"/>
      <c r="B808" s="10"/>
      <c r="C808" s="24"/>
      <c r="D808" s="24"/>
      <c r="E808" s="24"/>
      <c r="F808" s="24"/>
      <c r="G808" s="11"/>
      <c r="H808" s="12"/>
      <c r="I808" s="12"/>
      <c r="J808" s="12"/>
      <c r="K808" s="5"/>
      <c r="L808" s="5"/>
      <c r="M808" s="5"/>
      <c r="N808" s="24"/>
      <c r="O808" s="7"/>
      <c r="P808" s="13" t="str">
        <f aca="false">IF(C808="","",IF(ISNUMBER(SEARCH("JPY",C808)),100,10000))</f>
        <v/>
      </c>
      <c r="Q808" s="14" t="str">
        <f aca="false">IF(OR(C808="",H808="",J808=""),"",ROUND((J808-H808)*P808*IF(D808="Short",-1,1),1))</f>
        <v/>
      </c>
      <c r="R808" s="14" t="str">
        <f aca="false">IF(OR(C808="",H808="",I808=""),"",ROUND(ABS(H808-I808)*P808,1))</f>
        <v/>
      </c>
      <c r="S808" s="15" t="str">
        <f aca="false">IF(OR(R808="",G808="",K808=""),"",R808*K808*G808)</f>
        <v/>
      </c>
      <c r="T808" s="15" t="str">
        <f aca="false">IF(OR(Q808="",G808="",K808=""),"",Q808*K808*G808)</f>
        <v/>
      </c>
      <c r="U808" s="15" t="str">
        <f aca="false">IF(T808="","",T808+N(L808)-N(M808))</f>
        <v/>
      </c>
      <c r="V808" s="16" t="str">
        <f aca="false">IF(OR(U808="",N(S808)=0),"",U808/S808)</f>
        <v/>
      </c>
      <c r="W808" s="13" t="str">
        <f aca="false">IF(U808="","",COUNT($U$7:U808))</f>
        <v/>
      </c>
      <c r="X808" s="17" t="str">
        <f aca="false">IF(U808="","",DATE(YEAR(IF(B808="",A808,B808)),MONTH(IF(B808="",A808,B808)),1))</f>
        <v/>
      </c>
      <c r="Y808" s="15" t="str">
        <f aca="false">IF(U808="","",N($C$3)+SUM($U$7:U808))</f>
        <v/>
      </c>
      <c r="Z808" s="15" t="str">
        <f aca="false">IF(Y808="","",Y808-MAX(N($C$3),MAX($Y$7:Y808)))</f>
        <v/>
      </c>
      <c r="AA808" s="13" t="str">
        <f aca="false">IF(U808="","",IF(U808&gt;0,"Win",IF(U808&lt;0,"Loss","Scratch")))</f>
        <v/>
      </c>
      <c r="AB808" s="18" t="e">
        <f aca="false">IF(W808="",NA(),W808)</f>
        <v>#N/A</v>
      </c>
      <c r="AC808" s="19" t="e">
        <f aca="false">IF(W808="",NA(),Y808)</f>
        <v>#N/A</v>
      </c>
    </row>
    <row r="809" customFormat="false" ht="15" hidden="false" customHeight="false" outlineLevel="0" collapsed="false">
      <c r="A809" s="10"/>
      <c r="B809" s="10"/>
      <c r="C809" s="24"/>
      <c r="D809" s="24"/>
      <c r="E809" s="24"/>
      <c r="F809" s="24"/>
      <c r="G809" s="11"/>
      <c r="H809" s="12"/>
      <c r="I809" s="12"/>
      <c r="J809" s="12"/>
      <c r="K809" s="5"/>
      <c r="L809" s="5"/>
      <c r="M809" s="5"/>
      <c r="N809" s="24"/>
      <c r="O809" s="7"/>
      <c r="P809" s="13" t="str">
        <f aca="false">IF(C809="","",IF(ISNUMBER(SEARCH("JPY",C809)),100,10000))</f>
        <v/>
      </c>
      <c r="Q809" s="14" t="str">
        <f aca="false">IF(OR(C809="",H809="",J809=""),"",ROUND((J809-H809)*P809*IF(D809="Short",-1,1),1))</f>
        <v/>
      </c>
      <c r="R809" s="14" t="str">
        <f aca="false">IF(OR(C809="",H809="",I809=""),"",ROUND(ABS(H809-I809)*P809,1))</f>
        <v/>
      </c>
      <c r="S809" s="15" t="str">
        <f aca="false">IF(OR(R809="",G809="",K809=""),"",R809*K809*G809)</f>
        <v/>
      </c>
      <c r="T809" s="15" t="str">
        <f aca="false">IF(OR(Q809="",G809="",K809=""),"",Q809*K809*G809)</f>
        <v/>
      </c>
      <c r="U809" s="15" t="str">
        <f aca="false">IF(T809="","",T809+N(L809)-N(M809))</f>
        <v/>
      </c>
      <c r="V809" s="16" t="str">
        <f aca="false">IF(OR(U809="",N(S809)=0),"",U809/S809)</f>
        <v/>
      </c>
      <c r="W809" s="13" t="str">
        <f aca="false">IF(U809="","",COUNT($U$7:U809))</f>
        <v/>
      </c>
      <c r="X809" s="17" t="str">
        <f aca="false">IF(U809="","",DATE(YEAR(IF(B809="",A809,B809)),MONTH(IF(B809="",A809,B809)),1))</f>
        <v/>
      </c>
      <c r="Y809" s="15" t="str">
        <f aca="false">IF(U809="","",N($C$3)+SUM($U$7:U809))</f>
        <v/>
      </c>
      <c r="Z809" s="15" t="str">
        <f aca="false">IF(Y809="","",Y809-MAX(N($C$3),MAX($Y$7:Y809)))</f>
        <v/>
      </c>
      <c r="AA809" s="13" t="str">
        <f aca="false">IF(U809="","",IF(U809&gt;0,"Win",IF(U809&lt;0,"Loss","Scratch")))</f>
        <v/>
      </c>
      <c r="AB809" s="18" t="e">
        <f aca="false">IF(W809="",NA(),W809)</f>
        <v>#N/A</v>
      </c>
      <c r="AC809" s="19" t="e">
        <f aca="false">IF(W809="",NA(),Y809)</f>
        <v>#N/A</v>
      </c>
    </row>
    <row r="810" customFormat="false" ht="15" hidden="false" customHeight="false" outlineLevel="0" collapsed="false">
      <c r="A810" s="10"/>
      <c r="B810" s="10"/>
      <c r="C810" s="24"/>
      <c r="D810" s="24"/>
      <c r="E810" s="24"/>
      <c r="F810" s="24"/>
      <c r="G810" s="11"/>
      <c r="H810" s="12"/>
      <c r="I810" s="12"/>
      <c r="J810" s="12"/>
      <c r="K810" s="5"/>
      <c r="L810" s="5"/>
      <c r="M810" s="5"/>
      <c r="N810" s="24"/>
      <c r="O810" s="7"/>
      <c r="P810" s="13" t="str">
        <f aca="false">IF(C810="","",IF(ISNUMBER(SEARCH("JPY",C810)),100,10000))</f>
        <v/>
      </c>
      <c r="Q810" s="14" t="str">
        <f aca="false">IF(OR(C810="",H810="",J810=""),"",ROUND((J810-H810)*P810*IF(D810="Short",-1,1),1))</f>
        <v/>
      </c>
      <c r="R810" s="14" t="str">
        <f aca="false">IF(OR(C810="",H810="",I810=""),"",ROUND(ABS(H810-I810)*P810,1))</f>
        <v/>
      </c>
      <c r="S810" s="15" t="str">
        <f aca="false">IF(OR(R810="",G810="",K810=""),"",R810*K810*G810)</f>
        <v/>
      </c>
      <c r="T810" s="15" t="str">
        <f aca="false">IF(OR(Q810="",G810="",K810=""),"",Q810*K810*G810)</f>
        <v/>
      </c>
      <c r="U810" s="15" t="str">
        <f aca="false">IF(T810="","",T810+N(L810)-N(M810))</f>
        <v/>
      </c>
      <c r="V810" s="16" t="str">
        <f aca="false">IF(OR(U810="",N(S810)=0),"",U810/S810)</f>
        <v/>
      </c>
      <c r="W810" s="13" t="str">
        <f aca="false">IF(U810="","",COUNT($U$7:U810))</f>
        <v/>
      </c>
      <c r="X810" s="17" t="str">
        <f aca="false">IF(U810="","",DATE(YEAR(IF(B810="",A810,B810)),MONTH(IF(B810="",A810,B810)),1))</f>
        <v/>
      </c>
      <c r="Y810" s="15" t="str">
        <f aca="false">IF(U810="","",N($C$3)+SUM($U$7:U810))</f>
        <v/>
      </c>
      <c r="Z810" s="15" t="str">
        <f aca="false">IF(Y810="","",Y810-MAX(N($C$3),MAX($Y$7:Y810)))</f>
        <v/>
      </c>
      <c r="AA810" s="13" t="str">
        <f aca="false">IF(U810="","",IF(U810&gt;0,"Win",IF(U810&lt;0,"Loss","Scratch")))</f>
        <v/>
      </c>
      <c r="AB810" s="18" t="e">
        <f aca="false">IF(W810="",NA(),W810)</f>
        <v>#N/A</v>
      </c>
      <c r="AC810" s="19" t="e">
        <f aca="false">IF(W810="",NA(),Y810)</f>
        <v>#N/A</v>
      </c>
    </row>
    <row r="811" customFormat="false" ht="15" hidden="false" customHeight="false" outlineLevel="0" collapsed="false">
      <c r="A811" s="10"/>
      <c r="B811" s="10"/>
      <c r="C811" s="24"/>
      <c r="D811" s="24"/>
      <c r="E811" s="24"/>
      <c r="F811" s="24"/>
      <c r="G811" s="11"/>
      <c r="H811" s="12"/>
      <c r="I811" s="12"/>
      <c r="J811" s="12"/>
      <c r="K811" s="5"/>
      <c r="L811" s="5"/>
      <c r="M811" s="5"/>
      <c r="N811" s="24"/>
      <c r="O811" s="7"/>
      <c r="P811" s="13" t="str">
        <f aca="false">IF(C811="","",IF(ISNUMBER(SEARCH("JPY",C811)),100,10000))</f>
        <v/>
      </c>
      <c r="Q811" s="14" t="str">
        <f aca="false">IF(OR(C811="",H811="",J811=""),"",ROUND((J811-H811)*P811*IF(D811="Short",-1,1),1))</f>
        <v/>
      </c>
      <c r="R811" s="14" t="str">
        <f aca="false">IF(OR(C811="",H811="",I811=""),"",ROUND(ABS(H811-I811)*P811,1))</f>
        <v/>
      </c>
      <c r="S811" s="15" t="str">
        <f aca="false">IF(OR(R811="",G811="",K811=""),"",R811*K811*G811)</f>
        <v/>
      </c>
      <c r="T811" s="15" t="str">
        <f aca="false">IF(OR(Q811="",G811="",K811=""),"",Q811*K811*G811)</f>
        <v/>
      </c>
      <c r="U811" s="15" t="str">
        <f aca="false">IF(T811="","",T811+N(L811)-N(M811))</f>
        <v/>
      </c>
      <c r="V811" s="16" t="str">
        <f aca="false">IF(OR(U811="",N(S811)=0),"",U811/S811)</f>
        <v/>
      </c>
      <c r="W811" s="13" t="str">
        <f aca="false">IF(U811="","",COUNT($U$7:U811))</f>
        <v/>
      </c>
      <c r="X811" s="17" t="str">
        <f aca="false">IF(U811="","",DATE(YEAR(IF(B811="",A811,B811)),MONTH(IF(B811="",A811,B811)),1))</f>
        <v/>
      </c>
      <c r="Y811" s="15" t="str">
        <f aca="false">IF(U811="","",N($C$3)+SUM($U$7:U811))</f>
        <v/>
      </c>
      <c r="Z811" s="15" t="str">
        <f aca="false">IF(Y811="","",Y811-MAX(N($C$3),MAX($Y$7:Y811)))</f>
        <v/>
      </c>
      <c r="AA811" s="13" t="str">
        <f aca="false">IF(U811="","",IF(U811&gt;0,"Win",IF(U811&lt;0,"Loss","Scratch")))</f>
        <v/>
      </c>
      <c r="AB811" s="18" t="e">
        <f aca="false">IF(W811="",NA(),W811)</f>
        <v>#N/A</v>
      </c>
      <c r="AC811" s="19" t="e">
        <f aca="false">IF(W811="",NA(),Y811)</f>
        <v>#N/A</v>
      </c>
    </row>
    <row r="812" customFormat="false" ht="15" hidden="false" customHeight="false" outlineLevel="0" collapsed="false">
      <c r="A812" s="10"/>
      <c r="B812" s="10"/>
      <c r="C812" s="24"/>
      <c r="D812" s="24"/>
      <c r="E812" s="24"/>
      <c r="F812" s="24"/>
      <c r="G812" s="11"/>
      <c r="H812" s="12"/>
      <c r="I812" s="12"/>
      <c r="J812" s="12"/>
      <c r="K812" s="5"/>
      <c r="L812" s="5"/>
      <c r="M812" s="5"/>
      <c r="N812" s="24"/>
      <c r="O812" s="7"/>
      <c r="P812" s="13" t="str">
        <f aca="false">IF(C812="","",IF(ISNUMBER(SEARCH("JPY",C812)),100,10000))</f>
        <v/>
      </c>
      <c r="Q812" s="14" t="str">
        <f aca="false">IF(OR(C812="",H812="",J812=""),"",ROUND((J812-H812)*P812*IF(D812="Short",-1,1),1))</f>
        <v/>
      </c>
      <c r="R812" s="14" t="str">
        <f aca="false">IF(OR(C812="",H812="",I812=""),"",ROUND(ABS(H812-I812)*P812,1))</f>
        <v/>
      </c>
      <c r="S812" s="15" t="str">
        <f aca="false">IF(OR(R812="",G812="",K812=""),"",R812*K812*G812)</f>
        <v/>
      </c>
      <c r="T812" s="15" t="str">
        <f aca="false">IF(OR(Q812="",G812="",K812=""),"",Q812*K812*G812)</f>
        <v/>
      </c>
      <c r="U812" s="15" t="str">
        <f aca="false">IF(T812="","",T812+N(L812)-N(M812))</f>
        <v/>
      </c>
      <c r="V812" s="16" t="str">
        <f aca="false">IF(OR(U812="",N(S812)=0),"",U812/S812)</f>
        <v/>
      </c>
      <c r="W812" s="13" t="str">
        <f aca="false">IF(U812="","",COUNT($U$7:U812))</f>
        <v/>
      </c>
      <c r="X812" s="17" t="str">
        <f aca="false">IF(U812="","",DATE(YEAR(IF(B812="",A812,B812)),MONTH(IF(B812="",A812,B812)),1))</f>
        <v/>
      </c>
      <c r="Y812" s="15" t="str">
        <f aca="false">IF(U812="","",N($C$3)+SUM($U$7:U812))</f>
        <v/>
      </c>
      <c r="Z812" s="15" t="str">
        <f aca="false">IF(Y812="","",Y812-MAX(N($C$3),MAX($Y$7:Y812)))</f>
        <v/>
      </c>
      <c r="AA812" s="13" t="str">
        <f aca="false">IF(U812="","",IF(U812&gt;0,"Win",IF(U812&lt;0,"Loss","Scratch")))</f>
        <v/>
      </c>
      <c r="AB812" s="18" t="e">
        <f aca="false">IF(W812="",NA(),W812)</f>
        <v>#N/A</v>
      </c>
      <c r="AC812" s="19" t="e">
        <f aca="false">IF(W812="",NA(),Y812)</f>
        <v>#N/A</v>
      </c>
    </row>
    <row r="813" customFormat="false" ht="15" hidden="false" customHeight="false" outlineLevel="0" collapsed="false">
      <c r="A813" s="10"/>
      <c r="B813" s="10"/>
      <c r="C813" s="24"/>
      <c r="D813" s="24"/>
      <c r="E813" s="24"/>
      <c r="F813" s="24"/>
      <c r="G813" s="11"/>
      <c r="H813" s="12"/>
      <c r="I813" s="12"/>
      <c r="J813" s="12"/>
      <c r="K813" s="5"/>
      <c r="L813" s="5"/>
      <c r="M813" s="5"/>
      <c r="N813" s="24"/>
      <c r="O813" s="7"/>
      <c r="P813" s="13" t="str">
        <f aca="false">IF(C813="","",IF(ISNUMBER(SEARCH("JPY",C813)),100,10000))</f>
        <v/>
      </c>
      <c r="Q813" s="14" t="str">
        <f aca="false">IF(OR(C813="",H813="",J813=""),"",ROUND((J813-H813)*P813*IF(D813="Short",-1,1),1))</f>
        <v/>
      </c>
      <c r="R813" s="14" t="str">
        <f aca="false">IF(OR(C813="",H813="",I813=""),"",ROUND(ABS(H813-I813)*P813,1))</f>
        <v/>
      </c>
      <c r="S813" s="15" t="str">
        <f aca="false">IF(OR(R813="",G813="",K813=""),"",R813*K813*G813)</f>
        <v/>
      </c>
      <c r="T813" s="15" t="str">
        <f aca="false">IF(OR(Q813="",G813="",K813=""),"",Q813*K813*G813)</f>
        <v/>
      </c>
      <c r="U813" s="15" t="str">
        <f aca="false">IF(T813="","",T813+N(L813)-N(M813))</f>
        <v/>
      </c>
      <c r="V813" s="16" t="str">
        <f aca="false">IF(OR(U813="",N(S813)=0),"",U813/S813)</f>
        <v/>
      </c>
      <c r="W813" s="13" t="str">
        <f aca="false">IF(U813="","",COUNT($U$7:U813))</f>
        <v/>
      </c>
      <c r="X813" s="17" t="str">
        <f aca="false">IF(U813="","",DATE(YEAR(IF(B813="",A813,B813)),MONTH(IF(B813="",A813,B813)),1))</f>
        <v/>
      </c>
      <c r="Y813" s="15" t="str">
        <f aca="false">IF(U813="","",N($C$3)+SUM($U$7:U813))</f>
        <v/>
      </c>
      <c r="Z813" s="15" t="str">
        <f aca="false">IF(Y813="","",Y813-MAX(N($C$3),MAX($Y$7:Y813)))</f>
        <v/>
      </c>
      <c r="AA813" s="13" t="str">
        <f aca="false">IF(U813="","",IF(U813&gt;0,"Win",IF(U813&lt;0,"Loss","Scratch")))</f>
        <v/>
      </c>
      <c r="AB813" s="18" t="e">
        <f aca="false">IF(W813="",NA(),W813)</f>
        <v>#N/A</v>
      </c>
      <c r="AC813" s="19" t="e">
        <f aca="false">IF(W813="",NA(),Y813)</f>
        <v>#N/A</v>
      </c>
    </row>
    <row r="814" customFormat="false" ht="15" hidden="false" customHeight="false" outlineLevel="0" collapsed="false">
      <c r="A814" s="10"/>
      <c r="B814" s="10"/>
      <c r="C814" s="24"/>
      <c r="D814" s="24"/>
      <c r="E814" s="24"/>
      <c r="F814" s="24"/>
      <c r="G814" s="11"/>
      <c r="H814" s="12"/>
      <c r="I814" s="12"/>
      <c r="J814" s="12"/>
      <c r="K814" s="5"/>
      <c r="L814" s="5"/>
      <c r="M814" s="5"/>
      <c r="N814" s="24"/>
      <c r="O814" s="7"/>
      <c r="P814" s="13" t="str">
        <f aca="false">IF(C814="","",IF(ISNUMBER(SEARCH("JPY",C814)),100,10000))</f>
        <v/>
      </c>
      <c r="Q814" s="14" t="str">
        <f aca="false">IF(OR(C814="",H814="",J814=""),"",ROUND((J814-H814)*P814*IF(D814="Short",-1,1),1))</f>
        <v/>
      </c>
      <c r="R814" s="14" t="str">
        <f aca="false">IF(OR(C814="",H814="",I814=""),"",ROUND(ABS(H814-I814)*P814,1))</f>
        <v/>
      </c>
      <c r="S814" s="15" t="str">
        <f aca="false">IF(OR(R814="",G814="",K814=""),"",R814*K814*G814)</f>
        <v/>
      </c>
      <c r="T814" s="15" t="str">
        <f aca="false">IF(OR(Q814="",G814="",K814=""),"",Q814*K814*G814)</f>
        <v/>
      </c>
      <c r="U814" s="15" t="str">
        <f aca="false">IF(T814="","",T814+N(L814)-N(M814))</f>
        <v/>
      </c>
      <c r="V814" s="16" t="str">
        <f aca="false">IF(OR(U814="",N(S814)=0),"",U814/S814)</f>
        <v/>
      </c>
      <c r="W814" s="13" t="str">
        <f aca="false">IF(U814="","",COUNT($U$7:U814))</f>
        <v/>
      </c>
      <c r="X814" s="17" t="str">
        <f aca="false">IF(U814="","",DATE(YEAR(IF(B814="",A814,B814)),MONTH(IF(B814="",A814,B814)),1))</f>
        <v/>
      </c>
      <c r="Y814" s="15" t="str">
        <f aca="false">IF(U814="","",N($C$3)+SUM($U$7:U814))</f>
        <v/>
      </c>
      <c r="Z814" s="15" t="str">
        <f aca="false">IF(Y814="","",Y814-MAX(N($C$3),MAX($Y$7:Y814)))</f>
        <v/>
      </c>
      <c r="AA814" s="13" t="str">
        <f aca="false">IF(U814="","",IF(U814&gt;0,"Win",IF(U814&lt;0,"Loss","Scratch")))</f>
        <v/>
      </c>
      <c r="AB814" s="18" t="e">
        <f aca="false">IF(W814="",NA(),W814)</f>
        <v>#N/A</v>
      </c>
      <c r="AC814" s="19" t="e">
        <f aca="false">IF(W814="",NA(),Y814)</f>
        <v>#N/A</v>
      </c>
    </row>
    <row r="815" customFormat="false" ht="15" hidden="false" customHeight="false" outlineLevel="0" collapsed="false">
      <c r="A815" s="10"/>
      <c r="B815" s="10"/>
      <c r="C815" s="24"/>
      <c r="D815" s="24"/>
      <c r="E815" s="24"/>
      <c r="F815" s="24"/>
      <c r="G815" s="11"/>
      <c r="H815" s="12"/>
      <c r="I815" s="12"/>
      <c r="J815" s="12"/>
      <c r="K815" s="5"/>
      <c r="L815" s="5"/>
      <c r="M815" s="5"/>
      <c r="N815" s="24"/>
      <c r="O815" s="7"/>
      <c r="P815" s="13" t="str">
        <f aca="false">IF(C815="","",IF(ISNUMBER(SEARCH("JPY",C815)),100,10000))</f>
        <v/>
      </c>
      <c r="Q815" s="14" t="str">
        <f aca="false">IF(OR(C815="",H815="",J815=""),"",ROUND((J815-H815)*P815*IF(D815="Short",-1,1),1))</f>
        <v/>
      </c>
      <c r="R815" s="14" t="str">
        <f aca="false">IF(OR(C815="",H815="",I815=""),"",ROUND(ABS(H815-I815)*P815,1))</f>
        <v/>
      </c>
      <c r="S815" s="15" t="str">
        <f aca="false">IF(OR(R815="",G815="",K815=""),"",R815*K815*G815)</f>
        <v/>
      </c>
      <c r="T815" s="15" t="str">
        <f aca="false">IF(OR(Q815="",G815="",K815=""),"",Q815*K815*G815)</f>
        <v/>
      </c>
      <c r="U815" s="15" t="str">
        <f aca="false">IF(T815="","",T815+N(L815)-N(M815))</f>
        <v/>
      </c>
      <c r="V815" s="16" t="str">
        <f aca="false">IF(OR(U815="",N(S815)=0),"",U815/S815)</f>
        <v/>
      </c>
      <c r="W815" s="13" t="str">
        <f aca="false">IF(U815="","",COUNT($U$7:U815))</f>
        <v/>
      </c>
      <c r="X815" s="17" t="str">
        <f aca="false">IF(U815="","",DATE(YEAR(IF(B815="",A815,B815)),MONTH(IF(B815="",A815,B815)),1))</f>
        <v/>
      </c>
      <c r="Y815" s="15" t="str">
        <f aca="false">IF(U815="","",N($C$3)+SUM($U$7:U815))</f>
        <v/>
      </c>
      <c r="Z815" s="15" t="str">
        <f aca="false">IF(Y815="","",Y815-MAX(N($C$3),MAX($Y$7:Y815)))</f>
        <v/>
      </c>
      <c r="AA815" s="13" t="str">
        <f aca="false">IF(U815="","",IF(U815&gt;0,"Win",IF(U815&lt;0,"Loss","Scratch")))</f>
        <v/>
      </c>
      <c r="AB815" s="18" t="e">
        <f aca="false">IF(W815="",NA(),W815)</f>
        <v>#N/A</v>
      </c>
      <c r="AC815" s="19" t="e">
        <f aca="false">IF(W815="",NA(),Y815)</f>
        <v>#N/A</v>
      </c>
    </row>
    <row r="816" customFormat="false" ht="15" hidden="false" customHeight="false" outlineLevel="0" collapsed="false">
      <c r="A816" s="10"/>
      <c r="B816" s="10"/>
      <c r="C816" s="24"/>
      <c r="D816" s="24"/>
      <c r="E816" s="24"/>
      <c r="F816" s="24"/>
      <c r="G816" s="11"/>
      <c r="H816" s="12"/>
      <c r="I816" s="12"/>
      <c r="J816" s="12"/>
      <c r="K816" s="5"/>
      <c r="L816" s="5"/>
      <c r="M816" s="5"/>
      <c r="N816" s="24"/>
      <c r="O816" s="7"/>
      <c r="P816" s="13" t="str">
        <f aca="false">IF(C816="","",IF(ISNUMBER(SEARCH("JPY",C816)),100,10000))</f>
        <v/>
      </c>
      <c r="Q816" s="14" t="str">
        <f aca="false">IF(OR(C816="",H816="",J816=""),"",ROUND((J816-H816)*P816*IF(D816="Short",-1,1),1))</f>
        <v/>
      </c>
      <c r="R816" s="14" t="str">
        <f aca="false">IF(OR(C816="",H816="",I816=""),"",ROUND(ABS(H816-I816)*P816,1))</f>
        <v/>
      </c>
      <c r="S816" s="15" t="str">
        <f aca="false">IF(OR(R816="",G816="",K816=""),"",R816*K816*G816)</f>
        <v/>
      </c>
      <c r="T816" s="15" t="str">
        <f aca="false">IF(OR(Q816="",G816="",K816=""),"",Q816*K816*G816)</f>
        <v/>
      </c>
      <c r="U816" s="15" t="str">
        <f aca="false">IF(T816="","",T816+N(L816)-N(M816))</f>
        <v/>
      </c>
      <c r="V816" s="16" t="str">
        <f aca="false">IF(OR(U816="",N(S816)=0),"",U816/S816)</f>
        <v/>
      </c>
      <c r="W816" s="13" t="str">
        <f aca="false">IF(U816="","",COUNT($U$7:U816))</f>
        <v/>
      </c>
      <c r="X816" s="17" t="str">
        <f aca="false">IF(U816="","",DATE(YEAR(IF(B816="",A816,B816)),MONTH(IF(B816="",A816,B816)),1))</f>
        <v/>
      </c>
      <c r="Y816" s="15" t="str">
        <f aca="false">IF(U816="","",N($C$3)+SUM($U$7:U816))</f>
        <v/>
      </c>
      <c r="Z816" s="15" t="str">
        <f aca="false">IF(Y816="","",Y816-MAX(N($C$3),MAX($Y$7:Y816)))</f>
        <v/>
      </c>
      <c r="AA816" s="13" t="str">
        <f aca="false">IF(U816="","",IF(U816&gt;0,"Win",IF(U816&lt;0,"Loss","Scratch")))</f>
        <v/>
      </c>
      <c r="AB816" s="18" t="e">
        <f aca="false">IF(W816="",NA(),W816)</f>
        <v>#N/A</v>
      </c>
      <c r="AC816" s="19" t="e">
        <f aca="false">IF(W816="",NA(),Y816)</f>
        <v>#N/A</v>
      </c>
    </row>
    <row r="817" customFormat="false" ht="15" hidden="false" customHeight="false" outlineLevel="0" collapsed="false">
      <c r="A817" s="10"/>
      <c r="B817" s="10"/>
      <c r="C817" s="24"/>
      <c r="D817" s="24"/>
      <c r="E817" s="24"/>
      <c r="F817" s="24"/>
      <c r="G817" s="11"/>
      <c r="H817" s="12"/>
      <c r="I817" s="12"/>
      <c r="J817" s="12"/>
      <c r="K817" s="5"/>
      <c r="L817" s="5"/>
      <c r="M817" s="5"/>
      <c r="N817" s="24"/>
      <c r="O817" s="7"/>
      <c r="P817" s="13" t="str">
        <f aca="false">IF(C817="","",IF(ISNUMBER(SEARCH("JPY",C817)),100,10000))</f>
        <v/>
      </c>
      <c r="Q817" s="14" t="str">
        <f aca="false">IF(OR(C817="",H817="",J817=""),"",ROUND((J817-H817)*P817*IF(D817="Short",-1,1),1))</f>
        <v/>
      </c>
      <c r="R817" s="14" t="str">
        <f aca="false">IF(OR(C817="",H817="",I817=""),"",ROUND(ABS(H817-I817)*P817,1))</f>
        <v/>
      </c>
      <c r="S817" s="15" t="str">
        <f aca="false">IF(OR(R817="",G817="",K817=""),"",R817*K817*G817)</f>
        <v/>
      </c>
      <c r="T817" s="15" t="str">
        <f aca="false">IF(OR(Q817="",G817="",K817=""),"",Q817*K817*G817)</f>
        <v/>
      </c>
      <c r="U817" s="15" t="str">
        <f aca="false">IF(T817="","",T817+N(L817)-N(M817))</f>
        <v/>
      </c>
      <c r="V817" s="16" t="str">
        <f aca="false">IF(OR(U817="",N(S817)=0),"",U817/S817)</f>
        <v/>
      </c>
      <c r="W817" s="13" t="str">
        <f aca="false">IF(U817="","",COUNT($U$7:U817))</f>
        <v/>
      </c>
      <c r="X817" s="17" t="str">
        <f aca="false">IF(U817="","",DATE(YEAR(IF(B817="",A817,B817)),MONTH(IF(B817="",A817,B817)),1))</f>
        <v/>
      </c>
      <c r="Y817" s="15" t="str">
        <f aca="false">IF(U817="","",N($C$3)+SUM($U$7:U817))</f>
        <v/>
      </c>
      <c r="Z817" s="15" t="str">
        <f aca="false">IF(Y817="","",Y817-MAX(N($C$3),MAX($Y$7:Y817)))</f>
        <v/>
      </c>
      <c r="AA817" s="13" t="str">
        <f aca="false">IF(U817="","",IF(U817&gt;0,"Win",IF(U817&lt;0,"Loss","Scratch")))</f>
        <v/>
      </c>
      <c r="AB817" s="18" t="e">
        <f aca="false">IF(W817="",NA(),W817)</f>
        <v>#N/A</v>
      </c>
      <c r="AC817" s="19" t="e">
        <f aca="false">IF(W817="",NA(),Y817)</f>
        <v>#N/A</v>
      </c>
    </row>
    <row r="818" customFormat="false" ht="15" hidden="false" customHeight="false" outlineLevel="0" collapsed="false">
      <c r="A818" s="10"/>
      <c r="B818" s="10"/>
      <c r="C818" s="24"/>
      <c r="D818" s="24"/>
      <c r="E818" s="24"/>
      <c r="F818" s="24"/>
      <c r="G818" s="11"/>
      <c r="H818" s="12"/>
      <c r="I818" s="12"/>
      <c r="J818" s="12"/>
      <c r="K818" s="5"/>
      <c r="L818" s="5"/>
      <c r="M818" s="5"/>
      <c r="N818" s="24"/>
      <c r="O818" s="7"/>
      <c r="P818" s="13" t="str">
        <f aca="false">IF(C818="","",IF(ISNUMBER(SEARCH("JPY",C818)),100,10000))</f>
        <v/>
      </c>
      <c r="Q818" s="14" t="str">
        <f aca="false">IF(OR(C818="",H818="",J818=""),"",ROUND((J818-H818)*P818*IF(D818="Short",-1,1),1))</f>
        <v/>
      </c>
      <c r="R818" s="14" t="str">
        <f aca="false">IF(OR(C818="",H818="",I818=""),"",ROUND(ABS(H818-I818)*P818,1))</f>
        <v/>
      </c>
      <c r="S818" s="15" t="str">
        <f aca="false">IF(OR(R818="",G818="",K818=""),"",R818*K818*G818)</f>
        <v/>
      </c>
      <c r="T818" s="15" t="str">
        <f aca="false">IF(OR(Q818="",G818="",K818=""),"",Q818*K818*G818)</f>
        <v/>
      </c>
      <c r="U818" s="15" t="str">
        <f aca="false">IF(T818="","",T818+N(L818)-N(M818))</f>
        <v/>
      </c>
      <c r="V818" s="16" t="str">
        <f aca="false">IF(OR(U818="",N(S818)=0),"",U818/S818)</f>
        <v/>
      </c>
      <c r="W818" s="13" t="str">
        <f aca="false">IF(U818="","",COUNT($U$7:U818))</f>
        <v/>
      </c>
      <c r="X818" s="17" t="str">
        <f aca="false">IF(U818="","",DATE(YEAR(IF(B818="",A818,B818)),MONTH(IF(B818="",A818,B818)),1))</f>
        <v/>
      </c>
      <c r="Y818" s="15" t="str">
        <f aca="false">IF(U818="","",N($C$3)+SUM($U$7:U818))</f>
        <v/>
      </c>
      <c r="Z818" s="15" t="str">
        <f aca="false">IF(Y818="","",Y818-MAX(N($C$3),MAX($Y$7:Y818)))</f>
        <v/>
      </c>
      <c r="AA818" s="13" t="str">
        <f aca="false">IF(U818="","",IF(U818&gt;0,"Win",IF(U818&lt;0,"Loss","Scratch")))</f>
        <v/>
      </c>
      <c r="AB818" s="18" t="e">
        <f aca="false">IF(W818="",NA(),W818)</f>
        <v>#N/A</v>
      </c>
      <c r="AC818" s="19" t="e">
        <f aca="false">IF(W818="",NA(),Y818)</f>
        <v>#N/A</v>
      </c>
    </row>
    <row r="819" customFormat="false" ht="15" hidden="false" customHeight="false" outlineLevel="0" collapsed="false">
      <c r="A819" s="10"/>
      <c r="B819" s="10"/>
      <c r="C819" s="24"/>
      <c r="D819" s="24"/>
      <c r="E819" s="24"/>
      <c r="F819" s="24"/>
      <c r="G819" s="11"/>
      <c r="H819" s="12"/>
      <c r="I819" s="12"/>
      <c r="J819" s="12"/>
      <c r="K819" s="5"/>
      <c r="L819" s="5"/>
      <c r="M819" s="5"/>
      <c r="N819" s="24"/>
      <c r="O819" s="7"/>
      <c r="P819" s="13" t="str">
        <f aca="false">IF(C819="","",IF(ISNUMBER(SEARCH("JPY",C819)),100,10000))</f>
        <v/>
      </c>
      <c r="Q819" s="14" t="str">
        <f aca="false">IF(OR(C819="",H819="",J819=""),"",ROUND((J819-H819)*P819*IF(D819="Short",-1,1),1))</f>
        <v/>
      </c>
      <c r="R819" s="14" t="str">
        <f aca="false">IF(OR(C819="",H819="",I819=""),"",ROUND(ABS(H819-I819)*P819,1))</f>
        <v/>
      </c>
      <c r="S819" s="15" t="str">
        <f aca="false">IF(OR(R819="",G819="",K819=""),"",R819*K819*G819)</f>
        <v/>
      </c>
      <c r="T819" s="15" t="str">
        <f aca="false">IF(OR(Q819="",G819="",K819=""),"",Q819*K819*G819)</f>
        <v/>
      </c>
      <c r="U819" s="15" t="str">
        <f aca="false">IF(T819="","",T819+N(L819)-N(M819))</f>
        <v/>
      </c>
      <c r="V819" s="16" t="str">
        <f aca="false">IF(OR(U819="",N(S819)=0),"",U819/S819)</f>
        <v/>
      </c>
      <c r="W819" s="13" t="str">
        <f aca="false">IF(U819="","",COUNT($U$7:U819))</f>
        <v/>
      </c>
      <c r="X819" s="17" t="str">
        <f aca="false">IF(U819="","",DATE(YEAR(IF(B819="",A819,B819)),MONTH(IF(B819="",A819,B819)),1))</f>
        <v/>
      </c>
      <c r="Y819" s="15" t="str">
        <f aca="false">IF(U819="","",N($C$3)+SUM($U$7:U819))</f>
        <v/>
      </c>
      <c r="Z819" s="15" t="str">
        <f aca="false">IF(Y819="","",Y819-MAX(N($C$3),MAX($Y$7:Y819)))</f>
        <v/>
      </c>
      <c r="AA819" s="13" t="str">
        <f aca="false">IF(U819="","",IF(U819&gt;0,"Win",IF(U819&lt;0,"Loss","Scratch")))</f>
        <v/>
      </c>
      <c r="AB819" s="18" t="e">
        <f aca="false">IF(W819="",NA(),W819)</f>
        <v>#N/A</v>
      </c>
      <c r="AC819" s="19" t="e">
        <f aca="false">IF(W819="",NA(),Y819)</f>
        <v>#N/A</v>
      </c>
    </row>
    <row r="820" customFormat="false" ht="15" hidden="false" customHeight="false" outlineLevel="0" collapsed="false">
      <c r="A820" s="10"/>
      <c r="B820" s="10"/>
      <c r="C820" s="24"/>
      <c r="D820" s="24"/>
      <c r="E820" s="24"/>
      <c r="F820" s="24"/>
      <c r="G820" s="11"/>
      <c r="H820" s="12"/>
      <c r="I820" s="12"/>
      <c r="J820" s="12"/>
      <c r="K820" s="5"/>
      <c r="L820" s="5"/>
      <c r="M820" s="5"/>
      <c r="N820" s="24"/>
      <c r="O820" s="7"/>
      <c r="P820" s="13" t="str">
        <f aca="false">IF(C820="","",IF(ISNUMBER(SEARCH("JPY",C820)),100,10000))</f>
        <v/>
      </c>
      <c r="Q820" s="14" t="str">
        <f aca="false">IF(OR(C820="",H820="",J820=""),"",ROUND((J820-H820)*P820*IF(D820="Short",-1,1),1))</f>
        <v/>
      </c>
      <c r="R820" s="14" t="str">
        <f aca="false">IF(OR(C820="",H820="",I820=""),"",ROUND(ABS(H820-I820)*P820,1))</f>
        <v/>
      </c>
      <c r="S820" s="15" t="str">
        <f aca="false">IF(OR(R820="",G820="",K820=""),"",R820*K820*G820)</f>
        <v/>
      </c>
      <c r="T820" s="15" t="str">
        <f aca="false">IF(OR(Q820="",G820="",K820=""),"",Q820*K820*G820)</f>
        <v/>
      </c>
      <c r="U820" s="15" t="str">
        <f aca="false">IF(T820="","",T820+N(L820)-N(M820))</f>
        <v/>
      </c>
      <c r="V820" s="16" t="str">
        <f aca="false">IF(OR(U820="",N(S820)=0),"",U820/S820)</f>
        <v/>
      </c>
      <c r="W820" s="13" t="str">
        <f aca="false">IF(U820="","",COUNT($U$7:U820))</f>
        <v/>
      </c>
      <c r="X820" s="17" t="str">
        <f aca="false">IF(U820="","",DATE(YEAR(IF(B820="",A820,B820)),MONTH(IF(B820="",A820,B820)),1))</f>
        <v/>
      </c>
      <c r="Y820" s="15" t="str">
        <f aca="false">IF(U820="","",N($C$3)+SUM($U$7:U820))</f>
        <v/>
      </c>
      <c r="Z820" s="15" t="str">
        <f aca="false">IF(Y820="","",Y820-MAX(N($C$3),MAX($Y$7:Y820)))</f>
        <v/>
      </c>
      <c r="AA820" s="13" t="str">
        <f aca="false">IF(U820="","",IF(U820&gt;0,"Win",IF(U820&lt;0,"Loss","Scratch")))</f>
        <v/>
      </c>
      <c r="AB820" s="18" t="e">
        <f aca="false">IF(W820="",NA(),W820)</f>
        <v>#N/A</v>
      </c>
      <c r="AC820" s="19" t="e">
        <f aca="false">IF(W820="",NA(),Y820)</f>
        <v>#N/A</v>
      </c>
    </row>
    <row r="821" customFormat="false" ht="15" hidden="false" customHeight="false" outlineLevel="0" collapsed="false">
      <c r="A821" s="10"/>
      <c r="B821" s="10"/>
      <c r="C821" s="24"/>
      <c r="D821" s="24"/>
      <c r="E821" s="24"/>
      <c r="F821" s="24"/>
      <c r="G821" s="11"/>
      <c r="H821" s="12"/>
      <c r="I821" s="12"/>
      <c r="J821" s="12"/>
      <c r="K821" s="5"/>
      <c r="L821" s="5"/>
      <c r="M821" s="5"/>
      <c r="N821" s="24"/>
      <c r="O821" s="7"/>
      <c r="P821" s="13" t="str">
        <f aca="false">IF(C821="","",IF(ISNUMBER(SEARCH("JPY",C821)),100,10000))</f>
        <v/>
      </c>
      <c r="Q821" s="14" t="str">
        <f aca="false">IF(OR(C821="",H821="",J821=""),"",ROUND((J821-H821)*P821*IF(D821="Short",-1,1),1))</f>
        <v/>
      </c>
      <c r="R821" s="14" t="str">
        <f aca="false">IF(OR(C821="",H821="",I821=""),"",ROUND(ABS(H821-I821)*P821,1))</f>
        <v/>
      </c>
      <c r="S821" s="15" t="str">
        <f aca="false">IF(OR(R821="",G821="",K821=""),"",R821*K821*G821)</f>
        <v/>
      </c>
      <c r="T821" s="15" t="str">
        <f aca="false">IF(OR(Q821="",G821="",K821=""),"",Q821*K821*G821)</f>
        <v/>
      </c>
      <c r="U821" s="15" t="str">
        <f aca="false">IF(T821="","",T821+N(L821)-N(M821))</f>
        <v/>
      </c>
      <c r="V821" s="16" t="str">
        <f aca="false">IF(OR(U821="",N(S821)=0),"",U821/S821)</f>
        <v/>
      </c>
      <c r="W821" s="13" t="str">
        <f aca="false">IF(U821="","",COUNT($U$7:U821))</f>
        <v/>
      </c>
      <c r="X821" s="17" t="str">
        <f aca="false">IF(U821="","",DATE(YEAR(IF(B821="",A821,B821)),MONTH(IF(B821="",A821,B821)),1))</f>
        <v/>
      </c>
      <c r="Y821" s="15" t="str">
        <f aca="false">IF(U821="","",N($C$3)+SUM($U$7:U821))</f>
        <v/>
      </c>
      <c r="Z821" s="15" t="str">
        <f aca="false">IF(Y821="","",Y821-MAX(N($C$3),MAX($Y$7:Y821)))</f>
        <v/>
      </c>
      <c r="AA821" s="13" t="str">
        <f aca="false">IF(U821="","",IF(U821&gt;0,"Win",IF(U821&lt;0,"Loss","Scratch")))</f>
        <v/>
      </c>
      <c r="AB821" s="18" t="e">
        <f aca="false">IF(W821="",NA(),W821)</f>
        <v>#N/A</v>
      </c>
      <c r="AC821" s="19" t="e">
        <f aca="false">IF(W821="",NA(),Y821)</f>
        <v>#N/A</v>
      </c>
    </row>
    <row r="822" customFormat="false" ht="15" hidden="false" customHeight="false" outlineLevel="0" collapsed="false">
      <c r="A822" s="10"/>
      <c r="B822" s="10"/>
      <c r="C822" s="24"/>
      <c r="D822" s="24"/>
      <c r="E822" s="24"/>
      <c r="F822" s="24"/>
      <c r="G822" s="11"/>
      <c r="H822" s="12"/>
      <c r="I822" s="12"/>
      <c r="J822" s="12"/>
      <c r="K822" s="5"/>
      <c r="L822" s="5"/>
      <c r="M822" s="5"/>
      <c r="N822" s="24"/>
      <c r="O822" s="7"/>
      <c r="P822" s="13" t="str">
        <f aca="false">IF(C822="","",IF(ISNUMBER(SEARCH("JPY",C822)),100,10000))</f>
        <v/>
      </c>
      <c r="Q822" s="14" t="str">
        <f aca="false">IF(OR(C822="",H822="",J822=""),"",ROUND((J822-H822)*P822*IF(D822="Short",-1,1),1))</f>
        <v/>
      </c>
      <c r="R822" s="14" t="str">
        <f aca="false">IF(OR(C822="",H822="",I822=""),"",ROUND(ABS(H822-I822)*P822,1))</f>
        <v/>
      </c>
      <c r="S822" s="15" t="str">
        <f aca="false">IF(OR(R822="",G822="",K822=""),"",R822*K822*G822)</f>
        <v/>
      </c>
      <c r="T822" s="15" t="str">
        <f aca="false">IF(OR(Q822="",G822="",K822=""),"",Q822*K822*G822)</f>
        <v/>
      </c>
      <c r="U822" s="15" t="str">
        <f aca="false">IF(T822="","",T822+N(L822)-N(M822))</f>
        <v/>
      </c>
      <c r="V822" s="16" t="str">
        <f aca="false">IF(OR(U822="",N(S822)=0),"",U822/S822)</f>
        <v/>
      </c>
      <c r="W822" s="13" t="str">
        <f aca="false">IF(U822="","",COUNT($U$7:U822))</f>
        <v/>
      </c>
      <c r="X822" s="17" t="str">
        <f aca="false">IF(U822="","",DATE(YEAR(IF(B822="",A822,B822)),MONTH(IF(B822="",A822,B822)),1))</f>
        <v/>
      </c>
      <c r="Y822" s="15" t="str">
        <f aca="false">IF(U822="","",N($C$3)+SUM($U$7:U822))</f>
        <v/>
      </c>
      <c r="Z822" s="15" t="str">
        <f aca="false">IF(Y822="","",Y822-MAX(N($C$3),MAX($Y$7:Y822)))</f>
        <v/>
      </c>
      <c r="AA822" s="13" t="str">
        <f aca="false">IF(U822="","",IF(U822&gt;0,"Win",IF(U822&lt;0,"Loss","Scratch")))</f>
        <v/>
      </c>
      <c r="AB822" s="18" t="e">
        <f aca="false">IF(W822="",NA(),W822)</f>
        <v>#N/A</v>
      </c>
      <c r="AC822" s="19" t="e">
        <f aca="false">IF(W822="",NA(),Y822)</f>
        <v>#N/A</v>
      </c>
    </row>
    <row r="823" customFormat="false" ht="15" hidden="false" customHeight="false" outlineLevel="0" collapsed="false">
      <c r="A823" s="10"/>
      <c r="B823" s="10"/>
      <c r="C823" s="24"/>
      <c r="D823" s="24"/>
      <c r="E823" s="24"/>
      <c r="F823" s="24"/>
      <c r="G823" s="11"/>
      <c r="H823" s="12"/>
      <c r="I823" s="12"/>
      <c r="J823" s="12"/>
      <c r="K823" s="5"/>
      <c r="L823" s="5"/>
      <c r="M823" s="5"/>
      <c r="N823" s="24"/>
      <c r="O823" s="7"/>
      <c r="P823" s="13" t="str">
        <f aca="false">IF(C823="","",IF(ISNUMBER(SEARCH("JPY",C823)),100,10000))</f>
        <v/>
      </c>
      <c r="Q823" s="14" t="str">
        <f aca="false">IF(OR(C823="",H823="",J823=""),"",ROUND((J823-H823)*P823*IF(D823="Short",-1,1),1))</f>
        <v/>
      </c>
      <c r="R823" s="14" t="str">
        <f aca="false">IF(OR(C823="",H823="",I823=""),"",ROUND(ABS(H823-I823)*P823,1))</f>
        <v/>
      </c>
      <c r="S823" s="15" t="str">
        <f aca="false">IF(OR(R823="",G823="",K823=""),"",R823*K823*G823)</f>
        <v/>
      </c>
      <c r="T823" s="15" t="str">
        <f aca="false">IF(OR(Q823="",G823="",K823=""),"",Q823*K823*G823)</f>
        <v/>
      </c>
      <c r="U823" s="15" t="str">
        <f aca="false">IF(T823="","",T823+N(L823)-N(M823))</f>
        <v/>
      </c>
      <c r="V823" s="16" t="str">
        <f aca="false">IF(OR(U823="",N(S823)=0),"",U823/S823)</f>
        <v/>
      </c>
      <c r="W823" s="13" t="str">
        <f aca="false">IF(U823="","",COUNT($U$7:U823))</f>
        <v/>
      </c>
      <c r="X823" s="17" t="str">
        <f aca="false">IF(U823="","",DATE(YEAR(IF(B823="",A823,B823)),MONTH(IF(B823="",A823,B823)),1))</f>
        <v/>
      </c>
      <c r="Y823" s="15" t="str">
        <f aca="false">IF(U823="","",N($C$3)+SUM($U$7:U823))</f>
        <v/>
      </c>
      <c r="Z823" s="15" t="str">
        <f aca="false">IF(Y823="","",Y823-MAX(N($C$3),MAX($Y$7:Y823)))</f>
        <v/>
      </c>
      <c r="AA823" s="13" t="str">
        <f aca="false">IF(U823="","",IF(U823&gt;0,"Win",IF(U823&lt;0,"Loss","Scratch")))</f>
        <v/>
      </c>
      <c r="AB823" s="18" t="e">
        <f aca="false">IF(W823="",NA(),W823)</f>
        <v>#N/A</v>
      </c>
      <c r="AC823" s="19" t="e">
        <f aca="false">IF(W823="",NA(),Y823)</f>
        <v>#N/A</v>
      </c>
    </row>
    <row r="824" customFormat="false" ht="15" hidden="false" customHeight="false" outlineLevel="0" collapsed="false">
      <c r="A824" s="10"/>
      <c r="B824" s="10"/>
      <c r="C824" s="24"/>
      <c r="D824" s="24"/>
      <c r="E824" s="24"/>
      <c r="F824" s="24"/>
      <c r="G824" s="11"/>
      <c r="H824" s="12"/>
      <c r="I824" s="12"/>
      <c r="J824" s="12"/>
      <c r="K824" s="5"/>
      <c r="L824" s="5"/>
      <c r="M824" s="5"/>
      <c r="N824" s="24"/>
      <c r="O824" s="7"/>
      <c r="P824" s="13" t="str">
        <f aca="false">IF(C824="","",IF(ISNUMBER(SEARCH("JPY",C824)),100,10000))</f>
        <v/>
      </c>
      <c r="Q824" s="14" t="str">
        <f aca="false">IF(OR(C824="",H824="",J824=""),"",ROUND((J824-H824)*P824*IF(D824="Short",-1,1),1))</f>
        <v/>
      </c>
      <c r="R824" s="14" t="str">
        <f aca="false">IF(OR(C824="",H824="",I824=""),"",ROUND(ABS(H824-I824)*P824,1))</f>
        <v/>
      </c>
      <c r="S824" s="15" t="str">
        <f aca="false">IF(OR(R824="",G824="",K824=""),"",R824*K824*G824)</f>
        <v/>
      </c>
      <c r="T824" s="15" t="str">
        <f aca="false">IF(OR(Q824="",G824="",K824=""),"",Q824*K824*G824)</f>
        <v/>
      </c>
      <c r="U824" s="15" t="str">
        <f aca="false">IF(T824="","",T824+N(L824)-N(M824))</f>
        <v/>
      </c>
      <c r="V824" s="16" t="str">
        <f aca="false">IF(OR(U824="",N(S824)=0),"",U824/S824)</f>
        <v/>
      </c>
      <c r="W824" s="13" t="str">
        <f aca="false">IF(U824="","",COUNT($U$7:U824))</f>
        <v/>
      </c>
      <c r="X824" s="17" t="str">
        <f aca="false">IF(U824="","",DATE(YEAR(IF(B824="",A824,B824)),MONTH(IF(B824="",A824,B824)),1))</f>
        <v/>
      </c>
      <c r="Y824" s="15" t="str">
        <f aca="false">IF(U824="","",N($C$3)+SUM($U$7:U824))</f>
        <v/>
      </c>
      <c r="Z824" s="15" t="str">
        <f aca="false">IF(Y824="","",Y824-MAX(N($C$3),MAX($Y$7:Y824)))</f>
        <v/>
      </c>
      <c r="AA824" s="13" t="str">
        <f aca="false">IF(U824="","",IF(U824&gt;0,"Win",IF(U824&lt;0,"Loss","Scratch")))</f>
        <v/>
      </c>
      <c r="AB824" s="18" t="e">
        <f aca="false">IF(W824="",NA(),W824)</f>
        <v>#N/A</v>
      </c>
      <c r="AC824" s="19" t="e">
        <f aca="false">IF(W824="",NA(),Y824)</f>
        <v>#N/A</v>
      </c>
    </row>
    <row r="825" customFormat="false" ht="15" hidden="false" customHeight="false" outlineLevel="0" collapsed="false">
      <c r="A825" s="10"/>
      <c r="B825" s="10"/>
      <c r="C825" s="24"/>
      <c r="D825" s="24"/>
      <c r="E825" s="24"/>
      <c r="F825" s="24"/>
      <c r="G825" s="11"/>
      <c r="H825" s="12"/>
      <c r="I825" s="12"/>
      <c r="J825" s="12"/>
      <c r="K825" s="5"/>
      <c r="L825" s="5"/>
      <c r="M825" s="5"/>
      <c r="N825" s="24"/>
      <c r="O825" s="7"/>
      <c r="P825" s="13" t="str">
        <f aca="false">IF(C825="","",IF(ISNUMBER(SEARCH("JPY",C825)),100,10000))</f>
        <v/>
      </c>
      <c r="Q825" s="14" t="str">
        <f aca="false">IF(OR(C825="",H825="",J825=""),"",ROUND((J825-H825)*P825*IF(D825="Short",-1,1),1))</f>
        <v/>
      </c>
      <c r="R825" s="14" t="str">
        <f aca="false">IF(OR(C825="",H825="",I825=""),"",ROUND(ABS(H825-I825)*P825,1))</f>
        <v/>
      </c>
      <c r="S825" s="15" t="str">
        <f aca="false">IF(OR(R825="",G825="",K825=""),"",R825*K825*G825)</f>
        <v/>
      </c>
      <c r="T825" s="15" t="str">
        <f aca="false">IF(OR(Q825="",G825="",K825=""),"",Q825*K825*G825)</f>
        <v/>
      </c>
      <c r="U825" s="15" t="str">
        <f aca="false">IF(T825="","",T825+N(L825)-N(M825))</f>
        <v/>
      </c>
      <c r="V825" s="16" t="str">
        <f aca="false">IF(OR(U825="",N(S825)=0),"",U825/S825)</f>
        <v/>
      </c>
      <c r="W825" s="13" t="str">
        <f aca="false">IF(U825="","",COUNT($U$7:U825))</f>
        <v/>
      </c>
      <c r="X825" s="17" t="str">
        <f aca="false">IF(U825="","",DATE(YEAR(IF(B825="",A825,B825)),MONTH(IF(B825="",A825,B825)),1))</f>
        <v/>
      </c>
      <c r="Y825" s="15" t="str">
        <f aca="false">IF(U825="","",N($C$3)+SUM($U$7:U825))</f>
        <v/>
      </c>
      <c r="Z825" s="15" t="str">
        <f aca="false">IF(Y825="","",Y825-MAX(N($C$3),MAX($Y$7:Y825)))</f>
        <v/>
      </c>
      <c r="AA825" s="13" t="str">
        <f aca="false">IF(U825="","",IF(U825&gt;0,"Win",IF(U825&lt;0,"Loss","Scratch")))</f>
        <v/>
      </c>
      <c r="AB825" s="18" t="e">
        <f aca="false">IF(W825="",NA(),W825)</f>
        <v>#N/A</v>
      </c>
      <c r="AC825" s="19" t="e">
        <f aca="false">IF(W825="",NA(),Y825)</f>
        <v>#N/A</v>
      </c>
    </row>
    <row r="826" customFormat="false" ht="15" hidden="false" customHeight="false" outlineLevel="0" collapsed="false">
      <c r="A826" s="10"/>
      <c r="B826" s="10"/>
      <c r="C826" s="24"/>
      <c r="D826" s="24"/>
      <c r="E826" s="24"/>
      <c r="F826" s="24"/>
      <c r="G826" s="11"/>
      <c r="H826" s="12"/>
      <c r="I826" s="12"/>
      <c r="J826" s="12"/>
      <c r="K826" s="5"/>
      <c r="L826" s="5"/>
      <c r="M826" s="5"/>
      <c r="N826" s="24"/>
      <c r="O826" s="7"/>
      <c r="P826" s="13" t="str">
        <f aca="false">IF(C826="","",IF(ISNUMBER(SEARCH("JPY",C826)),100,10000))</f>
        <v/>
      </c>
      <c r="Q826" s="14" t="str">
        <f aca="false">IF(OR(C826="",H826="",J826=""),"",ROUND((J826-H826)*P826*IF(D826="Short",-1,1),1))</f>
        <v/>
      </c>
      <c r="R826" s="14" t="str">
        <f aca="false">IF(OR(C826="",H826="",I826=""),"",ROUND(ABS(H826-I826)*P826,1))</f>
        <v/>
      </c>
      <c r="S826" s="15" t="str">
        <f aca="false">IF(OR(R826="",G826="",K826=""),"",R826*K826*G826)</f>
        <v/>
      </c>
      <c r="T826" s="15" t="str">
        <f aca="false">IF(OR(Q826="",G826="",K826=""),"",Q826*K826*G826)</f>
        <v/>
      </c>
      <c r="U826" s="15" t="str">
        <f aca="false">IF(T826="","",T826+N(L826)-N(M826))</f>
        <v/>
      </c>
      <c r="V826" s="16" t="str">
        <f aca="false">IF(OR(U826="",N(S826)=0),"",U826/S826)</f>
        <v/>
      </c>
      <c r="W826" s="13" t="str">
        <f aca="false">IF(U826="","",COUNT($U$7:U826))</f>
        <v/>
      </c>
      <c r="X826" s="17" t="str">
        <f aca="false">IF(U826="","",DATE(YEAR(IF(B826="",A826,B826)),MONTH(IF(B826="",A826,B826)),1))</f>
        <v/>
      </c>
      <c r="Y826" s="15" t="str">
        <f aca="false">IF(U826="","",N($C$3)+SUM($U$7:U826))</f>
        <v/>
      </c>
      <c r="Z826" s="15" t="str">
        <f aca="false">IF(Y826="","",Y826-MAX(N($C$3),MAX($Y$7:Y826)))</f>
        <v/>
      </c>
      <c r="AA826" s="13" t="str">
        <f aca="false">IF(U826="","",IF(U826&gt;0,"Win",IF(U826&lt;0,"Loss","Scratch")))</f>
        <v/>
      </c>
      <c r="AB826" s="18" t="e">
        <f aca="false">IF(W826="",NA(),W826)</f>
        <v>#N/A</v>
      </c>
      <c r="AC826" s="19" t="e">
        <f aca="false">IF(W826="",NA(),Y826)</f>
        <v>#N/A</v>
      </c>
    </row>
    <row r="827" customFormat="false" ht="15" hidden="false" customHeight="false" outlineLevel="0" collapsed="false">
      <c r="A827" s="10"/>
      <c r="B827" s="10"/>
      <c r="C827" s="24"/>
      <c r="D827" s="24"/>
      <c r="E827" s="24"/>
      <c r="F827" s="24"/>
      <c r="G827" s="11"/>
      <c r="H827" s="12"/>
      <c r="I827" s="12"/>
      <c r="J827" s="12"/>
      <c r="K827" s="5"/>
      <c r="L827" s="5"/>
      <c r="M827" s="5"/>
      <c r="N827" s="24"/>
      <c r="O827" s="7"/>
      <c r="P827" s="13" t="str">
        <f aca="false">IF(C827="","",IF(ISNUMBER(SEARCH("JPY",C827)),100,10000))</f>
        <v/>
      </c>
      <c r="Q827" s="14" t="str">
        <f aca="false">IF(OR(C827="",H827="",J827=""),"",ROUND((J827-H827)*P827*IF(D827="Short",-1,1),1))</f>
        <v/>
      </c>
      <c r="R827" s="14" t="str">
        <f aca="false">IF(OR(C827="",H827="",I827=""),"",ROUND(ABS(H827-I827)*P827,1))</f>
        <v/>
      </c>
      <c r="S827" s="15" t="str">
        <f aca="false">IF(OR(R827="",G827="",K827=""),"",R827*K827*G827)</f>
        <v/>
      </c>
      <c r="T827" s="15" t="str">
        <f aca="false">IF(OR(Q827="",G827="",K827=""),"",Q827*K827*G827)</f>
        <v/>
      </c>
      <c r="U827" s="15" t="str">
        <f aca="false">IF(T827="","",T827+N(L827)-N(M827))</f>
        <v/>
      </c>
      <c r="V827" s="16" t="str">
        <f aca="false">IF(OR(U827="",N(S827)=0),"",U827/S827)</f>
        <v/>
      </c>
      <c r="W827" s="13" t="str">
        <f aca="false">IF(U827="","",COUNT($U$7:U827))</f>
        <v/>
      </c>
      <c r="X827" s="17" t="str">
        <f aca="false">IF(U827="","",DATE(YEAR(IF(B827="",A827,B827)),MONTH(IF(B827="",A827,B827)),1))</f>
        <v/>
      </c>
      <c r="Y827" s="15" t="str">
        <f aca="false">IF(U827="","",N($C$3)+SUM($U$7:U827))</f>
        <v/>
      </c>
      <c r="Z827" s="15" t="str">
        <f aca="false">IF(Y827="","",Y827-MAX(N($C$3),MAX($Y$7:Y827)))</f>
        <v/>
      </c>
      <c r="AA827" s="13" t="str">
        <f aca="false">IF(U827="","",IF(U827&gt;0,"Win",IF(U827&lt;0,"Loss","Scratch")))</f>
        <v/>
      </c>
      <c r="AB827" s="18" t="e">
        <f aca="false">IF(W827="",NA(),W827)</f>
        <v>#N/A</v>
      </c>
      <c r="AC827" s="19" t="e">
        <f aca="false">IF(W827="",NA(),Y827)</f>
        <v>#N/A</v>
      </c>
    </row>
    <row r="828" customFormat="false" ht="15" hidden="false" customHeight="false" outlineLevel="0" collapsed="false">
      <c r="A828" s="10"/>
      <c r="B828" s="10"/>
      <c r="C828" s="24"/>
      <c r="D828" s="24"/>
      <c r="E828" s="24"/>
      <c r="F828" s="24"/>
      <c r="G828" s="11"/>
      <c r="H828" s="12"/>
      <c r="I828" s="12"/>
      <c r="J828" s="12"/>
      <c r="K828" s="5"/>
      <c r="L828" s="5"/>
      <c r="M828" s="5"/>
      <c r="N828" s="24"/>
      <c r="O828" s="7"/>
      <c r="P828" s="13" t="str">
        <f aca="false">IF(C828="","",IF(ISNUMBER(SEARCH("JPY",C828)),100,10000))</f>
        <v/>
      </c>
      <c r="Q828" s="14" t="str">
        <f aca="false">IF(OR(C828="",H828="",J828=""),"",ROUND((J828-H828)*P828*IF(D828="Short",-1,1),1))</f>
        <v/>
      </c>
      <c r="R828" s="14" t="str">
        <f aca="false">IF(OR(C828="",H828="",I828=""),"",ROUND(ABS(H828-I828)*P828,1))</f>
        <v/>
      </c>
      <c r="S828" s="15" t="str">
        <f aca="false">IF(OR(R828="",G828="",K828=""),"",R828*K828*G828)</f>
        <v/>
      </c>
      <c r="T828" s="15" t="str">
        <f aca="false">IF(OR(Q828="",G828="",K828=""),"",Q828*K828*G828)</f>
        <v/>
      </c>
      <c r="U828" s="15" t="str">
        <f aca="false">IF(T828="","",T828+N(L828)-N(M828))</f>
        <v/>
      </c>
      <c r="V828" s="16" t="str">
        <f aca="false">IF(OR(U828="",N(S828)=0),"",U828/S828)</f>
        <v/>
      </c>
      <c r="W828" s="13" t="str">
        <f aca="false">IF(U828="","",COUNT($U$7:U828))</f>
        <v/>
      </c>
      <c r="X828" s="17" t="str">
        <f aca="false">IF(U828="","",DATE(YEAR(IF(B828="",A828,B828)),MONTH(IF(B828="",A828,B828)),1))</f>
        <v/>
      </c>
      <c r="Y828" s="15" t="str">
        <f aca="false">IF(U828="","",N($C$3)+SUM($U$7:U828))</f>
        <v/>
      </c>
      <c r="Z828" s="15" t="str">
        <f aca="false">IF(Y828="","",Y828-MAX(N($C$3),MAX($Y$7:Y828)))</f>
        <v/>
      </c>
      <c r="AA828" s="13" t="str">
        <f aca="false">IF(U828="","",IF(U828&gt;0,"Win",IF(U828&lt;0,"Loss","Scratch")))</f>
        <v/>
      </c>
      <c r="AB828" s="18" t="e">
        <f aca="false">IF(W828="",NA(),W828)</f>
        <v>#N/A</v>
      </c>
      <c r="AC828" s="19" t="e">
        <f aca="false">IF(W828="",NA(),Y828)</f>
        <v>#N/A</v>
      </c>
    </row>
    <row r="829" customFormat="false" ht="15" hidden="false" customHeight="false" outlineLevel="0" collapsed="false">
      <c r="A829" s="10"/>
      <c r="B829" s="10"/>
      <c r="C829" s="24"/>
      <c r="D829" s="24"/>
      <c r="E829" s="24"/>
      <c r="F829" s="24"/>
      <c r="G829" s="11"/>
      <c r="H829" s="12"/>
      <c r="I829" s="12"/>
      <c r="J829" s="12"/>
      <c r="K829" s="5"/>
      <c r="L829" s="5"/>
      <c r="M829" s="5"/>
      <c r="N829" s="24"/>
      <c r="O829" s="7"/>
      <c r="P829" s="13" t="str">
        <f aca="false">IF(C829="","",IF(ISNUMBER(SEARCH("JPY",C829)),100,10000))</f>
        <v/>
      </c>
      <c r="Q829" s="14" t="str">
        <f aca="false">IF(OR(C829="",H829="",J829=""),"",ROUND((J829-H829)*P829*IF(D829="Short",-1,1),1))</f>
        <v/>
      </c>
      <c r="R829" s="14" t="str">
        <f aca="false">IF(OR(C829="",H829="",I829=""),"",ROUND(ABS(H829-I829)*P829,1))</f>
        <v/>
      </c>
      <c r="S829" s="15" t="str">
        <f aca="false">IF(OR(R829="",G829="",K829=""),"",R829*K829*G829)</f>
        <v/>
      </c>
      <c r="T829" s="15" t="str">
        <f aca="false">IF(OR(Q829="",G829="",K829=""),"",Q829*K829*G829)</f>
        <v/>
      </c>
      <c r="U829" s="15" t="str">
        <f aca="false">IF(T829="","",T829+N(L829)-N(M829))</f>
        <v/>
      </c>
      <c r="V829" s="16" t="str">
        <f aca="false">IF(OR(U829="",N(S829)=0),"",U829/S829)</f>
        <v/>
      </c>
      <c r="W829" s="13" t="str">
        <f aca="false">IF(U829="","",COUNT($U$7:U829))</f>
        <v/>
      </c>
      <c r="X829" s="17" t="str">
        <f aca="false">IF(U829="","",DATE(YEAR(IF(B829="",A829,B829)),MONTH(IF(B829="",A829,B829)),1))</f>
        <v/>
      </c>
      <c r="Y829" s="15" t="str">
        <f aca="false">IF(U829="","",N($C$3)+SUM($U$7:U829))</f>
        <v/>
      </c>
      <c r="Z829" s="15" t="str">
        <f aca="false">IF(Y829="","",Y829-MAX(N($C$3),MAX($Y$7:Y829)))</f>
        <v/>
      </c>
      <c r="AA829" s="13" t="str">
        <f aca="false">IF(U829="","",IF(U829&gt;0,"Win",IF(U829&lt;0,"Loss","Scratch")))</f>
        <v/>
      </c>
      <c r="AB829" s="18" t="e">
        <f aca="false">IF(W829="",NA(),W829)</f>
        <v>#N/A</v>
      </c>
      <c r="AC829" s="19" t="e">
        <f aca="false">IF(W829="",NA(),Y829)</f>
        <v>#N/A</v>
      </c>
    </row>
    <row r="830" customFormat="false" ht="15" hidden="false" customHeight="false" outlineLevel="0" collapsed="false">
      <c r="A830" s="10"/>
      <c r="B830" s="10"/>
      <c r="C830" s="24"/>
      <c r="D830" s="24"/>
      <c r="E830" s="24"/>
      <c r="F830" s="24"/>
      <c r="G830" s="11"/>
      <c r="H830" s="12"/>
      <c r="I830" s="12"/>
      <c r="J830" s="12"/>
      <c r="K830" s="5"/>
      <c r="L830" s="5"/>
      <c r="M830" s="5"/>
      <c r="N830" s="24"/>
      <c r="O830" s="7"/>
      <c r="P830" s="13" t="str">
        <f aca="false">IF(C830="","",IF(ISNUMBER(SEARCH("JPY",C830)),100,10000))</f>
        <v/>
      </c>
      <c r="Q830" s="14" t="str">
        <f aca="false">IF(OR(C830="",H830="",J830=""),"",ROUND((J830-H830)*P830*IF(D830="Short",-1,1),1))</f>
        <v/>
      </c>
      <c r="R830" s="14" t="str">
        <f aca="false">IF(OR(C830="",H830="",I830=""),"",ROUND(ABS(H830-I830)*P830,1))</f>
        <v/>
      </c>
      <c r="S830" s="15" t="str">
        <f aca="false">IF(OR(R830="",G830="",K830=""),"",R830*K830*G830)</f>
        <v/>
      </c>
      <c r="T830" s="15" t="str">
        <f aca="false">IF(OR(Q830="",G830="",K830=""),"",Q830*K830*G830)</f>
        <v/>
      </c>
      <c r="U830" s="15" t="str">
        <f aca="false">IF(T830="","",T830+N(L830)-N(M830))</f>
        <v/>
      </c>
      <c r="V830" s="16" t="str">
        <f aca="false">IF(OR(U830="",N(S830)=0),"",U830/S830)</f>
        <v/>
      </c>
      <c r="W830" s="13" t="str">
        <f aca="false">IF(U830="","",COUNT($U$7:U830))</f>
        <v/>
      </c>
      <c r="X830" s="17" t="str">
        <f aca="false">IF(U830="","",DATE(YEAR(IF(B830="",A830,B830)),MONTH(IF(B830="",A830,B830)),1))</f>
        <v/>
      </c>
      <c r="Y830" s="15" t="str">
        <f aca="false">IF(U830="","",N($C$3)+SUM($U$7:U830))</f>
        <v/>
      </c>
      <c r="Z830" s="15" t="str">
        <f aca="false">IF(Y830="","",Y830-MAX(N($C$3),MAX($Y$7:Y830)))</f>
        <v/>
      </c>
      <c r="AA830" s="13" t="str">
        <f aca="false">IF(U830="","",IF(U830&gt;0,"Win",IF(U830&lt;0,"Loss","Scratch")))</f>
        <v/>
      </c>
      <c r="AB830" s="18" t="e">
        <f aca="false">IF(W830="",NA(),W830)</f>
        <v>#N/A</v>
      </c>
      <c r="AC830" s="19" t="e">
        <f aca="false">IF(W830="",NA(),Y830)</f>
        <v>#N/A</v>
      </c>
    </row>
    <row r="831" customFormat="false" ht="15" hidden="false" customHeight="false" outlineLevel="0" collapsed="false">
      <c r="A831" s="10"/>
      <c r="B831" s="10"/>
      <c r="C831" s="24"/>
      <c r="D831" s="24"/>
      <c r="E831" s="24"/>
      <c r="F831" s="24"/>
      <c r="G831" s="11"/>
      <c r="H831" s="12"/>
      <c r="I831" s="12"/>
      <c r="J831" s="12"/>
      <c r="K831" s="5"/>
      <c r="L831" s="5"/>
      <c r="M831" s="5"/>
      <c r="N831" s="24"/>
      <c r="O831" s="7"/>
      <c r="P831" s="13" t="str">
        <f aca="false">IF(C831="","",IF(ISNUMBER(SEARCH("JPY",C831)),100,10000))</f>
        <v/>
      </c>
      <c r="Q831" s="14" t="str">
        <f aca="false">IF(OR(C831="",H831="",J831=""),"",ROUND((J831-H831)*P831*IF(D831="Short",-1,1),1))</f>
        <v/>
      </c>
      <c r="R831" s="14" t="str">
        <f aca="false">IF(OR(C831="",H831="",I831=""),"",ROUND(ABS(H831-I831)*P831,1))</f>
        <v/>
      </c>
      <c r="S831" s="15" t="str">
        <f aca="false">IF(OR(R831="",G831="",K831=""),"",R831*K831*G831)</f>
        <v/>
      </c>
      <c r="T831" s="15" t="str">
        <f aca="false">IF(OR(Q831="",G831="",K831=""),"",Q831*K831*G831)</f>
        <v/>
      </c>
      <c r="U831" s="15" t="str">
        <f aca="false">IF(T831="","",T831+N(L831)-N(M831))</f>
        <v/>
      </c>
      <c r="V831" s="16" t="str">
        <f aca="false">IF(OR(U831="",N(S831)=0),"",U831/S831)</f>
        <v/>
      </c>
      <c r="W831" s="13" t="str">
        <f aca="false">IF(U831="","",COUNT($U$7:U831))</f>
        <v/>
      </c>
      <c r="X831" s="17" t="str">
        <f aca="false">IF(U831="","",DATE(YEAR(IF(B831="",A831,B831)),MONTH(IF(B831="",A831,B831)),1))</f>
        <v/>
      </c>
      <c r="Y831" s="15" t="str">
        <f aca="false">IF(U831="","",N($C$3)+SUM($U$7:U831))</f>
        <v/>
      </c>
      <c r="Z831" s="15" t="str">
        <f aca="false">IF(Y831="","",Y831-MAX(N($C$3),MAX($Y$7:Y831)))</f>
        <v/>
      </c>
      <c r="AA831" s="13" t="str">
        <f aca="false">IF(U831="","",IF(U831&gt;0,"Win",IF(U831&lt;0,"Loss","Scratch")))</f>
        <v/>
      </c>
      <c r="AB831" s="18" t="e">
        <f aca="false">IF(W831="",NA(),W831)</f>
        <v>#N/A</v>
      </c>
      <c r="AC831" s="19" t="e">
        <f aca="false">IF(W831="",NA(),Y831)</f>
        <v>#N/A</v>
      </c>
    </row>
    <row r="832" customFormat="false" ht="15" hidden="false" customHeight="false" outlineLevel="0" collapsed="false">
      <c r="A832" s="10"/>
      <c r="B832" s="10"/>
      <c r="C832" s="24"/>
      <c r="D832" s="24"/>
      <c r="E832" s="24"/>
      <c r="F832" s="24"/>
      <c r="G832" s="11"/>
      <c r="H832" s="12"/>
      <c r="I832" s="12"/>
      <c r="J832" s="12"/>
      <c r="K832" s="5"/>
      <c r="L832" s="5"/>
      <c r="M832" s="5"/>
      <c r="N832" s="24"/>
      <c r="O832" s="7"/>
      <c r="P832" s="13" t="str">
        <f aca="false">IF(C832="","",IF(ISNUMBER(SEARCH("JPY",C832)),100,10000))</f>
        <v/>
      </c>
      <c r="Q832" s="14" t="str">
        <f aca="false">IF(OR(C832="",H832="",J832=""),"",ROUND((J832-H832)*P832*IF(D832="Short",-1,1),1))</f>
        <v/>
      </c>
      <c r="R832" s="14" t="str">
        <f aca="false">IF(OR(C832="",H832="",I832=""),"",ROUND(ABS(H832-I832)*P832,1))</f>
        <v/>
      </c>
      <c r="S832" s="15" t="str">
        <f aca="false">IF(OR(R832="",G832="",K832=""),"",R832*K832*G832)</f>
        <v/>
      </c>
      <c r="T832" s="15" t="str">
        <f aca="false">IF(OR(Q832="",G832="",K832=""),"",Q832*K832*G832)</f>
        <v/>
      </c>
      <c r="U832" s="15" t="str">
        <f aca="false">IF(T832="","",T832+N(L832)-N(M832))</f>
        <v/>
      </c>
      <c r="V832" s="16" t="str">
        <f aca="false">IF(OR(U832="",N(S832)=0),"",U832/S832)</f>
        <v/>
      </c>
      <c r="W832" s="13" t="str">
        <f aca="false">IF(U832="","",COUNT($U$7:U832))</f>
        <v/>
      </c>
      <c r="X832" s="17" t="str">
        <f aca="false">IF(U832="","",DATE(YEAR(IF(B832="",A832,B832)),MONTH(IF(B832="",A832,B832)),1))</f>
        <v/>
      </c>
      <c r="Y832" s="15" t="str">
        <f aca="false">IF(U832="","",N($C$3)+SUM($U$7:U832))</f>
        <v/>
      </c>
      <c r="Z832" s="15" t="str">
        <f aca="false">IF(Y832="","",Y832-MAX(N($C$3),MAX($Y$7:Y832)))</f>
        <v/>
      </c>
      <c r="AA832" s="13" t="str">
        <f aca="false">IF(U832="","",IF(U832&gt;0,"Win",IF(U832&lt;0,"Loss","Scratch")))</f>
        <v/>
      </c>
      <c r="AB832" s="18" t="e">
        <f aca="false">IF(W832="",NA(),W832)</f>
        <v>#N/A</v>
      </c>
      <c r="AC832" s="19" t="e">
        <f aca="false">IF(W832="",NA(),Y832)</f>
        <v>#N/A</v>
      </c>
    </row>
    <row r="833" customFormat="false" ht="15" hidden="false" customHeight="false" outlineLevel="0" collapsed="false">
      <c r="A833" s="10"/>
      <c r="B833" s="10"/>
      <c r="C833" s="24"/>
      <c r="D833" s="24"/>
      <c r="E833" s="24"/>
      <c r="F833" s="24"/>
      <c r="G833" s="11"/>
      <c r="H833" s="12"/>
      <c r="I833" s="12"/>
      <c r="J833" s="12"/>
      <c r="K833" s="5"/>
      <c r="L833" s="5"/>
      <c r="M833" s="5"/>
      <c r="N833" s="24"/>
      <c r="O833" s="7"/>
      <c r="P833" s="13" t="str">
        <f aca="false">IF(C833="","",IF(ISNUMBER(SEARCH("JPY",C833)),100,10000))</f>
        <v/>
      </c>
      <c r="Q833" s="14" t="str">
        <f aca="false">IF(OR(C833="",H833="",J833=""),"",ROUND((J833-H833)*P833*IF(D833="Short",-1,1),1))</f>
        <v/>
      </c>
      <c r="R833" s="14" t="str">
        <f aca="false">IF(OR(C833="",H833="",I833=""),"",ROUND(ABS(H833-I833)*P833,1))</f>
        <v/>
      </c>
      <c r="S833" s="15" t="str">
        <f aca="false">IF(OR(R833="",G833="",K833=""),"",R833*K833*G833)</f>
        <v/>
      </c>
      <c r="T833" s="15" t="str">
        <f aca="false">IF(OR(Q833="",G833="",K833=""),"",Q833*K833*G833)</f>
        <v/>
      </c>
      <c r="U833" s="15" t="str">
        <f aca="false">IF(T833="","",T833+N(L833)-N(M833))</f>
        <v/>
      </c>
      <c r="V833" s="16" t="str">
        <f aca="false">IF(OR(U833="",N(S833)=0),"",U833/S833)</f>
        <v/>
      </c>
      <c r="W833" s="13" t="str">
        <f aca="false">IF(U833="","",COUNT($U$7:U833))</f>
        <v/>
      </c>
      <c r="X833" s="17" t="str">
        <f aca="false">IF(U833="","",DATE(YEAR(IF(B833="",A833,B833)),MONTH(IF(B833="",A833,B833)),1))</f>
        <v/>
      </c>
      <c r="Y833" s="15" t="str">
        <f aca="false">IF(U833="","",N($C$3)+SUM($U$7:U833))</f>
        <v/>
      </c>
      <c r="Z833" s="15" t="str">
        <f aca="false">IF(Y833="","",Y833-MAX(N($C$3),MAX($Y$7:Y833)))</f>
        <v/>
      </c>
      <c r="AA833" s="13" t="str">
        <f aca="false">IF(U833="","",IF(U833&gt;0,"Win",IF(U833&lt;0,"Loss","Scratch")))</f>
        <v/>
      </c>
      <c r="AB833" s="18" t="e">
        <f aca="false">IF(W833="",NA(),W833)</f>
        <v>#N/A</v>
      </c>
      <c r="AC833" s="19" t="e">
        <f aca="false">IF(W833="",NA(),Y833)</f>
        <v>#N/A</v>
      </c>
    </row>
    <row r="834" customFormat="false" ht="15" hidden="false" customHeight="false" outlineLevel="0" collapsed="false">
      <c r="A834" s="10"/>
      <c r="B834" s="10"/>
      <c r="C834" s="24"/>
      <c r="D834" s="24"/>
      <c r="E834" s="24"/>
      <c r="F834" s="24"/>
      <c r="G834" s="11"/>
      <c r="H834" s="12"/>
      <c r="I834" s="12"/>
      <c r="J834" s="12"/>
      <c r="K834" s="5"/>
      <c r="L834" s="5"/>
      <c r="M834" s="5"/>
      <c r="N834" s="24"/>
      <c r="O834" s="7"/>
      <c r="P834" s="13" t="str">
        <f aca="false">IF(C834="","",IF(ISNUMBER(SEARCH("JPY",C834)),100,10000))</f>
        <v/>
      </c>
      <c r="Q834" s="14" t="str">
        <f aca="false">IF(OR(C834="",H834="",J834=""),"",ROUND((J834-H834)*P834*IF(D834="Short",-1,1),1))</f>
        <v/>
      </c>
      <c r="R834" s="14" t="str">
        <f aca="false">IF(OR(C834="",H834="",I834=""),"",ROUND(ABS(H834-I834)*P834,1))</f>
        <v/>
      </c>
      <c r="S834" s="15" t="str">
        <f aca="false">IF(OR(R834="",G834="",K834=""),"",R834*K834*G834)</f>
        <v/>
      </c>
      <c r="T834" s="15" t="str">
        <f aca="false">IF(OR(Q834="",G834="",K834=""),"",Q834*K834*G834)</f>
        <v/>
      </c>
      <c r="U834" s="15" t="str">
        <f aca="false">IF(T834="","",T834+N(L834)-N(M834))</f>
        <v/>
      </c>
      <c r="V834" s="16" t="str">
        <f aca="false">IF(OR(U834="",N(S834)=0),"",U834/S834)</f>
        <v/>
      </c>
      <c r="W834" s="13" t="str">
        <f aca="false">IF(U834="","",COUNT($U$7:U834))</f>
        <v/>
      </c>
      <c r="X834" s="17" t="str">
        <f aca="false">IF(U834="","",DATE(YEAR(IF(B834="",A834,B834)),MONTH(IF(B834="",A834,B834)),1))</f>
        <v/>
      </c>
      <c r="Y834" s="15" t="str">
        <f aca="false">IF(U834="","",N($C$3)+SUM($U$7:U834))</f>
        <v/>
      </c>
      <c r="Z834" s="15" t="str">
        <f aca="false">IF(Y834="","",Y834-MAX(N($C$3),MAX($Y$7:Y834)))</f>
        <v/>
      </c>
      <c r="AA834" s="13" t="str">
        <f aca="false">IF(U834="","",IF(U834&gt;0,"Win",IF(U834&lt;0,"Loss","Scratch")))</f>
        <v/>
      </c>
      <c r="AB834" s="18" t="e">
        <f aca="false">IF(W834="",NA(),W834)</f>
        <v>#N/A</v>
      </c>
      <c r="AC834" s="19" t="e">
        <f aca="false">IF(W834="",NA(),Y834)</f>
        <v>#N/A</v>
      </c>
    </row>
    <row r="835" customFormat="false" ht="15" hidden="false" customHeight="false" outlineLevel="0" collapsed="false">
      <c r="A835" s="10"/>
      <c r="B835" s="10"/>
      <c r="C835" s="24"/>
      <c r="D835" s="24"/>
      <c r="E835" s="24"/>
      <c r="F835" s="24"/>
      <c r="G835" s="11"/>
      <c r="H835" s="12"/>
      <c r="I835" s="12"/>
      <c r="J835" s="12"/>
      <c r="K835" s="5"/>
      <c r="L835" s="5"/>
      <c r="M835" s="5"/>
      <c r="N835" s="24"/>
      <c r="O835" s="7"/>
      <c r="P835" s="13" t="str">
        <f aca="false">IF(C835="","",IF(ISNUMBER(SEARCH("JPY",C835)),100,10000))</f>
        <v/>
      </c>
      <c r="Q835" s="14" t="str">
        <f aca="false">IF(OR(C835="",H835="",J835=""),"",ROUND((J835-H835)*P835*IF(D835="Short",-1,1),1))</f>
        <v/>
      </c>
      <c r="R835" s="14" t="str">
        <f aca="false">IF(OR(C835="",H835="",I835=""),"",ROUND(ABS(H835-I835)*P835,1))</f>
        <v/>
      </c>
      <c r="S835" s="15" t="str">
        <f aca="false">IF(OR(R835="",G835="",K835=""),"",R835*K835*G835)</f>
        <v/>
      </c>
      <c r="T835" s="15" t="str">
        <f aca="false">IF(OR(Q835="",G835="",K835=""),"",Q835*K835*G835)</f>
        <v/>
      </c>
      <c r="U835" s="15" t="str">
        <f aca="false">IF(T835="","",T835+N(L835)-N(M835))</f>
        <v/>
      </c>
      <c r="V835" s="16" t="str">
        <f aca="false">IF(OR(U835="",N(S835)=0),"",U835/S835)</f>
        <v/>
      </c>
      <c r="W835" s="13" t="str">
        <f aca="false">IF(U835="","",COUNT($U$7:U835))</f>
        <v/>
      </c>
      <c r="X835" s="17" t="str">
        <f aca="false">IF(U835="","",DATE(YEAR(IF(B835="",A835,B835)),MONTH(IF(B835="",A835,B835)),1))</f>
        <v/>
      </c>
      <c r="Y835" s="15" t="str">
        <f aca="false">IF(U835="","",N($C$3)+SUM($U$7:U835))</f>
        <v/>
      </c>
      <c r="Z835" s="15" t="str">
        <f aca="false">IF(Y835="","",Y835-MAX(N($C$3),MAX($Y$7:Y835)))</f>
        <v/>
      </c>
      <c r="AA835" s="13" t="str">
        <f aca="false">IF(U835="","",IF(U835&gt;0,"Win",IF(U835&lt;0,"Loss","Scratch")))</f>
        <v/>
      </c>
      <c r="AB835" s="18" t="e">
        <f aca="false">IF(W835="",NA(),W835)</f>
        <v>#N/A</v>
      </c>
      <c r="AC835" s="19" t="e">
        <f aca="false">IF(W835="",NA(),Y835)</f>
        <v>#N/A</v>
      </c>
    </row>
    <row r="836" customFormat="false" ht="15" hidden="false" customHeight="false" outlineLevel="0" collapsed="false">
      <c r="A836" s="10"/>
      <c r="B836" s="10"/>
      <c r="C836" s="24"/>
      <c r="D836" s="24"/>
      <c r="E836" s="24"/>
      <c r="F836" s="24"/>
      <c r="G836" s="11"/>
      <c r="H836" s="12"/>
      <c r="I836" s="12"/>
      <c r="J836" s="12"/>
      <c r="K836" s="5"/>
      <c r="L836" s="5"/>
      <c r="M836" s="5"/>
      <c r="N836" s="24"/>
      <c r="O836" s="7"/>
      <c r="P836" s="13" t="str">
        <f aca="false">IF(C836="","",IF(ISNUMBER(SEARCH("JPY",C836)),100,10000))</f>
        <v/>
      </c>
      <c r="Q836" s="14" t="str">
        <f aca="false">IF(OR(C836="",H836="",J836=""),"",ROUND((J836-H836)*P836*IF(D836="Short",-1,1),1))</f>
        <v/>
      </c>
      <c r="R836" s="14" t="str">
        <f aca="false">IF(OR(C836="",H836="",I836=""),"",ROUND(ABS(H836-I836)*P836,1))</f>
        <v/>
      </c>
      <c r="S836" s="15" t="str">
        <f aca="false">IF(OR(R836="",G836="",K836=""),"",R836*K836*G836)</f>
        <v/>
      </c>
      <c r="T836" s="15" t="str">
        <f aca="false">IF(OR(Q836="",G836="",K836=""),"",Q836*K836*G836)</f>
        <v/>
      </c>
      <c r="U836" s="15" t="str">
        <f aca="false">IF(T836="","",T836+N(L836)-N(M836))</f>
        <v/>
      </c>
      <c r="V836" s="16" t="str">
        <f aca="false">IF(OR(U836="",N(S836)=0),"",U836/S836)</f>
        <v/>
      </c>
      <c r="W836" s="13" t="str">
        <f aca="false">IF(U836="","",COUNT($U$7:U836))</f>
        <v/>
      </c>
      <c r="X836" s="17" t="str">
        <f aca="false">IF(U836="","",DATE(YEAR(IF(B836="",A836,B836)),MONTH(IF(B836="",A836,B836)),1))</f>
        <v/>
      </c>
      <c r="Y836" s="15" t="str">
        <f aca="false">IF(U836="","",N($C$3)+SUM($U$7:U836))</f>
        <v/>
      </c>
      <c r="Z836" s="15" t="str">
        <f aca="false">IF(Y836="","",Y836-MAX(N($C$3),MAX($Y$7:Y836)))</f>
        <v/>
      </c>
      <c r="AA836" s="13" t="str">
        <f aca="false">IF(U836="","",IF(U836&gt;0,"Win",IF(U836&lt;0,"Loss","Scratch")))</f>
        <v/>
      </c>
      <c r="AB836" s="18" t="e">
        <f aca="false">IF(W836="",NA(),W836)</f>
        <v>#N/A</v>
      </c>
      <c r="AC836" s="19" t="e">
        <f aca="false">IF(W836="",NA(),Y836)</f>
        <v>#N/A</v>
      </c>
    </row>
    <row r="837" customFormat="false" ht="15" hidden="false" customHeight="false" outlineLevel="0" collapsed="false">
      <c r="A837" s="10"/>
      <c r="B837" s="10"/>
      <c r="C837" s="24"/>
      <c r="D837" s="24"/>
      <c r="E837" s="24"/>
      <c r="F837" s="24"/>
      <c r="G837" s="11"/>
      <c r="H837" s="12"/>
      <c r="I837" s="12"/>
      <c r="J837" s="12"/>
      <c r="K837" s="5"/>
      <c r="L837" s="5"/>
      <c r="M837" s="5"/>
      <c r="N837" s="24"/>
      <c r="O837" s="7"/>
      <c r="P837" s="13" t="str">
        <f aca="false">IF(C837="","",IF(ISNUMBER(SEARCH("JPY",C837)),100,10000))</f>
        <v/>
      </c>
      <c r="Q837" s="14" t="str">
        <f aca="false">IF(OR(C837="",H837="",J837=""),"",ROUND((J837-H837)*P837*IF(D837="Short",-1,1),1))</f>
        <v/>
      </c>
      <c r="R837" s="14" t="str">
        <f aca="false">IF(OR(C837="",H837="",I837=""),"",ROUND(ABS(H837-I837)*P837,1))</f>
        <v/>
      </c>
      <c r="S837" s="15" t="str">
        <f aca="false">IF(OR(R837="",G837="",K837=""),"",R837*K837*G837)</f>
        <v/>
      </c>
      <c r="T837" s="15" t="str">
        <f aca="false">IF(OR(Q837="",G837="",K837=""),"",Q837*K837*G837)</f>
        <v/>
      </c>
      <c r="U837" s="15" t="str">
        <f aca="false">IF(T837="","",T837+N(L837)-N(M837))</f>
        <v/>
      </c>
      <c r="V837" s="16" t="str">
        <f aca="false">IF(OR(U837="",N(S837)=0),"",U837/S837)</f>
        <v/>
      </c>
      <c r="W837" s="13" t="str">
        <f aca="false">IF(U837="","",COUNT($U$7:U837))</f>
        <v/>
      </c>
      <c r="X837" s="17" t="str">
        <f aca="false">IF(U837="","",DATE(YEAR(IF(B837="",A837,B837)),MONTH(IF(B837="",A837,B837)),1))</f>
        <v/>
      </c>
      <c r="Y837" s="15" t="str">
        <f aca="false">IF(U837="","",N($C$3)+SUM($U$7:U837))</f>
        <v/>
      </c>
      <c r="Z837" s="15" t="str">
        <f aca="false">IF(Y837="","",Y837-MAX(N($C$3),MAX($Y$7:Y837)))</f>
        <v/>
      </c>
      <c r="AA837" s="13" t="str">
        <f aca="false">IF(U837="","",IF(U837&gt;0,"Win",IF(U837&lt;0,"Loss","Scratch")))</f>
        <v/>
      </c>
      <c r="AB837" s="18" t="e">
        <f aca="false">IF(W837="",NA(),W837)</f>
        <v>#N/A</v>
      </c>
      <c r="AC837" s="19" t="e">
        <f aca="false">IF(W837="",NA(),Y837)</f>
        <v>#N/A</v>
      </c>
    </row>
    <row r="838" customFormat="false" ht="15" hidden="false" customHeight="false" outlineLevel="0" collapsed="false">
      <c r="A838" s="10"/>
      <c r="B838" s="10"/>
      <c r="C838" s="24"/>
      <c r="D838" s="24"/>
      <c r="E838" s="24"/>
      <c r="F838" s="24"/>
      <c r="G838" s="11"/>
      <c r="H838" s="12"/>
      <c r="I838" s="12"/>
      <c r="J838" s="12"/>
      <c r="K838" s="5"/>
      <c r="L838" s="5"/>
      <c r="M838" s="5"/>
      <c r="N838" s="24"/>
      <c r="O838" s="7"/>
      <c r="P838" s="13" t="str">
        <f aca="false">IF(C838="","",IF(ISNUMBER(SEARCH("JPY",C838)),100,10000))</f>
        <v/>
      </c>
      <c r="Q838" s="14" t="str">
        <f aca="false">IF(OR(C838="",H838="",J838=""),"",ROUND((J838-H838)*P838*IF(D838="Short",-1,1),1))</f>
        <v/>
      </c>
      <c r="R838" s="14" t="str">
        <f aca="false">IF(OR(C838="",H838="",I838=""),"",ROUND(ABS(H838-I838)*P838,1))</f>
        <v/>
      </c>
      <c r="S838" s="15" t="str">
        <f aca="false">IF(OR(R838="",G838="",K838=""),"",R838*K838*G838)</f>
        <v/>
      </c>
      <c r="T838" s="15" t="str">
        <f aca="false">IF(OR(Q838="",G838="",K838=""),"",Q838*K838*G838)</f>
        <v/>
      </c>
      <c r="U838" s="15" t="str">
        <f aca="false">IF(T838="","",T838+N(L838)-N(M838))</f>
        <v/>
      </c>
      <c r="V838" s="16" t="str">
        <f aca="false">IF(OR(U838="",N(S838)=0),"",U838/S838)</f>
        <v/>
      </c>
      <c r="W838" s="13" t="str">
        <f aca="false">IF(U838="","",COUNT($U$7:U838))</f>
        <v/>
      </c>
      <c r="X838" s="17" t="str">
        <f aca="false">IF(U838="","",DATE(YEAR(IF(B838="",A838,B838)),MONTH(IF(B838="",A838,B838)),1))</f>
        <v/>
      </c>
      <c r="Y838" s="15" t="str">
        <f aca="false">IF(U838="","",N($C$3)+SUM($U$7:U838))</f>
        <v/>
      </c>
      <c r="Z838" s="15" t="str">
        <f aca="false">IF(Y838="","",Y838-MAX(N($C$3),MAX($Y$7:Y838)))</f>
        <v/>
      </c>
      <c r="AA838" s="13" t="str">
        <f aca="false">IF(U838="","",IF(U838&gt;0,"Win",IF(U838&lt;0,"Loss","Scratch")))</f>
        <v/>
      </c>
      <c r="AB838" s="18" t="e">
        <f aca="false">IF(W838="",NA(),W838)</f>
        <v>#N/A</v>
      </c>
      <c r="AC838" s="19" t="e">
        <f aca="false">IF(W838="",NA(),Y838)</f>
        <v>#N/A</v>
      </c>
    </row>
    <row r="839" customFormat="false" ht="15" hidden="false" customHeight="false" outlineLevel="0" collapsed="false">
      <c r="A839" s="10"/>
      <c r="B839" s="10"/>
      <c r="C839" s="24"/>
      <c r="D839" s="24"/>
      <c r="E839" s="24"/>
      <c r="F839" s="24"/>
      <c r="G839" s="11"/>
      <c r="H839" s="12"/>
      <c r="I839" s="12"/>
      <c r="J839" s="12"/>
      <c r="K839" s="5"/>
      <c r="L839" s="5"/>
      <c r="M839" s="5"/>
      <c r="N839" s="24"/>
      <c r="O839" s="7"/>
      <c r="P839" s="13" t="str">
        <f aca="false">IF(C839="","",IF(ISNUMBER(SEARCH("JPY",C839)),100,10000))</f>
        <v/>
      </c>
      <c r="Q839" s="14" t="str">
        <f aca="false">IF(OR(C839="",H839="",J839=""),"",ROUND((J839-H839)*P839*IF(D839="Short",-1,1),1))</f>
        <v/>
      </c>
      <c r="R839" s="14" t="str">
        <f aca="false">IF(OR(C839="",H839="",I839=""),"",ROUND(ABS(H839-I839)*P839,1))</f>
        <v/>
      </c>
      <c r="S839" s="15" t="str">
        <f aca="false">IF(OR(R839="",G839="",K839=""),"",R839*K839*G839)</f>
        <v/>
      </c>
      <c r="T839" s="15" t="str">
        <f aca="false">IF(OR(Q839="",G839="",K839=""),"",Q839*K839*G839)</f>
        <v/>
      </c>
      <c r="U839" s="15" t="str">
        <f aca="false">IF(T839="","",T839+N(L839)-N(M839))</f>
        <v/>
      </c>
      <c r="V839" s="16" t="str">
        <f aca="false">IF(OR(U839="",N(S839)=0),"",U839/S839)</f>
        <v/>
      </c>
      <c r="W839" s="13" t="str">
        <f aca="false">IF(U839="","",COUNT($U$7:U839))</f>
        <v/>
      </c>
      <c r="X839" s="17" t="str">
        <f aca="false">IF(U839="","",DATE(YEAR(IF(B839="",A839,B839)),MONTH(IF(B839="",A839,B839)),1))</f>
        <v/>
      </c>
      <c r="Y839" s="15" t="str">
        <f aca="false">IF(U839="","",N($C$3)+SUM($U$7:U839))</f>
        <v/>
      </c>
      <c r="Z839" s="15" t="str">
        <f aca="false">IF(Y839="","",Y839-MAX(N($C$3),MAX($Y$7:Y839)))</f>
        <v/>
      </c>
      <c r="AA839" s="13" t="str">
        <f aca="false">IF(U839="","",IF(U839&gt;0,"Win",IF(U839&lt;0,"Loss","Scratch")))</f>
        <v/>
      </c>
      <c r="AB839" s="18" t="e">
        <f aca="false">IF(W839="",NA(),W839)</f>
        <v>#N/A</v>
      </c>
      <c r="AC839" s="19" t="e">
        <f aca="false">IF(W839="",NA(),Y839)</f>
        <v>#N/A</v>
      </c>
    </row>
    <row r="840" customFormat="false" ht="15" hidden="false" customHeight="false" outlineLevel="0" collapsed="false">
      <c r="A840" s="10"/>
      <c r="B840" s="10"/>
      <c r="C840" s="24"/>
      <c r="D840" s="24"/>
      <c r="E840" s="24"/>
      <c r="F840" s="24"/>
      <c r="G840" s="11"/>
      <c r="H840" s="12"/>
      <c r="I840" s="12"/>
      <c r="J840" s="12"/>
      <c r="K840" s="5"/>
      <c r="L840" s="5"/>
      <c r="M840" s="5"/>
      <c r="N840" s="24"/>
      <c r="O840" s="7"/>
      <c r="P840" s="13" t="str">
        <f aca="false">IF(C840="","",IF(ISNUMBER(SEARCH("JPY",C840)),100,10000))</f>
        <v/>
      </c>
      <c r="Q840" s="14" t="str">
        <f aca="false">IF(OR(C840="",H840="",J840=""),"",ROUND((J840-H840)*P840*IF(D840="Short",-1,1),1))</f>
        <v/>
      </c>
      <c r="R840" s="14" t="str">
        <f aca="false">IF(OR(C840="",H840="",I840=""),"",ROUND(ABS(H840-I840)*P840,1))</f>
        <v/>
      </c>
      <c r="S840" s="15" t="str">
        <f aca="false">IF(OR(R840="",G840="",K840=""),"",R840*K840*G840)</f>
        <v/>
      </c>
      <c r="T840" s="15" t="str">
        <f aca="false">IF(OR(Q840="",G840="",K840=""),"",Q840*K840*G840)</f>
        <v/>
      </c>
      <c r="U840" s="15" t="str">
        <f aca="false">IF(T840="","",T840+N(L840)-N(M840))</f>
        <v/>
      </c>
      <c r="V840" s="16" t="str">
        <f aca="false">IF(OR(U840="",N(S840)=0),"",U840/S840)</f>
        <v/>
      </c>
      <c r="W840" s="13" t="str">
        <f aca="false">IF(U840="","",COUNT($U$7:U840))</f>
        <v/>
      </c>
      <c r="X840" s="17" t="str">
        <f aca="false">IF(U840="","",DATE(YEAR(IF(B840="",A840,B840)),MONTH(IF(B840="",A840,B840)),1))</f>
        <v/>
      </c>
      <c r="Y840" s="15" t="str">
        <f aca="false">IF(U840="","",N($C$3)+SUM($U$7:U840))</f>
        <v/>
      </c>
      <c r="Z840" s="15" t="str">
        <f aca="false">IF(Y840="","",Y840-MAX(N($C$3),MAX($Y$7:Y840)))</f>
        <v/>
      </c>
      <c r="AA840" s="13" t="str">
        <f aca="false">IF(U840="","",IF(U840&gt;0,"Win",IF(U840&lt;0,"Loss","Scratch")))</f>
        <v/>
      </c>
      <c r="AB840" s="18" t="e">
        <f aca="false">IF(W840="",NA(),W840)</f>
        <v>#N/A</v>
      </c>
      <c r="AC840" s="19" t="e">
        <f aca="false">IF(W840="",NA(),Y840)</f>
        <v>#N/A</v>
      </c>
    </row>
    <row r="841" customFormat="false" ht="15" hidden="false" customHeight="false" outlineLevel="0" collapsed="false">
      <c r="A841" s="10"/>
      <c r="B841" s="10"/>
      <c r="C841" s="24"/>
      <c r="D841" s="24"/>
      <c r="E841" s="24"/>
      <c r="F841" s="24"/>
      <c r="G841" s="11"/>
      <c r="H841" s="12"/>
      <c r="I841" s="12"/>
      <c r="J841" s="12"/>
      <c r="K841" s="5"/>
      <c r="L841" s="5"/>
      <c r="M841" s="5"/>
      <c r="N841" s="24"/>
      <c r="O841" s="7"/>
      <c r="P841" s="13" t="str">
        <f aca="false">IF(C841="","",IF(ISNUMBER(SEARCH("JPY",C841)),100,10000))</f>
        <v/>
      </c>
      <c r="Q841" s="14" t="str">
        <f aca="false">IF(OR(C841="",H841="",J841=""),"",ROUND((J841-H841)*P841*IF(D841="Short",-1,1),1))</f>
        <v/>
      </c>
      <c r="R841" s="14" t="str">
        <f aca="false">IF(OR(C841="",H841="",I841=""),"",ROUND(ABS(H841-I841)*P841,1))</f>
        <v/>
      </c>
      <c r="S841" s="15" t="str">
        <f aca="false">IF(OR(R841="",G841="",K841=""),"",R841*K841*G841)</f>
        <v/>
      </c>
      <c r="T841" s="15" t="str">
        <f aca="false">IF(OR(Q841="",G841="",K841=""),"",Q841*K841*G841)</f>
        <v/>
      </c>
      <c r="U841" s="15" t="str">
        <f aca="false">IF(T841="","",T841+N(L841)-N(M841))</f>
        <v/>
      </c>
      <c r="V841" s="16" t="str">
        <f aca="false">IF(OR(U841="",N(S841)=0),"",U841/S841)</f>
        <v/>
      </c>
      <c r="W841" s="13" t="str">
        <f aca="false">IF(U841="","",COUNT($U$7:U841))</f>
        <v/>
      </c>
      <c r="X841" s="17" t="str">
        <f aca="false">IF(U841="","",DATE(YEAR(IF(B841="",A841,B841)),MONTH(IF(B841="",A841,B841)),1))</f>
        <v/>
      </c>
      <c r="Y841" s="15" t="str">
        <f aca="false">IF(U841="","",N($C$3)+SUM($U$7:U841))</f>
        <v/>
      </c>
      <c r="Z841" s="15" t="str">
        <f aca="false">IF(Y841="","",Y841-MAX(N($C$3),MAX($Y$7:Y841)))</f>
        <v/>
      </c>
      <c r="AA841" s="13" t="str">
        <f aca="false">IF(U841="","",IF(U841&gt;0,"Win",IF(U841&lt;0,"Loss","Scratch")))</f>
        <v/>
      </c>
      <c r="AB841" s="18" t="e">
        <f aca="false">IF(W841="",NA(),W841)</f>
        <v>#N/A</v>
      </c>
      <c r="AC841" s="19" t="e">
        <f aca="false">IF(W841="",NA(),Y841)</f>
        <v>#N/A</v>
      </c>
    </row>
    <row r="842" customFormat="false" ht="15" hidden="false" customHeight="false" outlineLevel="0" collapsed="false">
      <c r="A842" s="10"/>
      <c r="B842" s="10"/>
      <c r="C842" s="24"/>
      <c r="D842" s="24"/>
      <c r="E842" s="24"/>
      <c r="F842" s="24"/>
      <c r="G842" s="11"/>
      <c r="H842" s="12"/>
      <c r="I842" s="12"/>
      <c r="J842" s="12"/>
      <c r="K842" s="5"/>
      <c r="L842" s="5"/>
      <c r="M842" s="5"/>
      <c r="N842" s="24"/>
      <c r="O842" s="7"/>
      <c r="P842" s="13" t="str">
        <f aca="false">IF(C842="","",IF(ISNUMBER(SEARCH("JPY",C842)),100,10000))</f>
        <v/>
      </c>
      <c r="Q842" s="14" t="str">
        <f aca="false">IF(OR(C842="",H842="",J842=""),"",ROUND((J842-H842)*P842*IF(D842="Short",-1,1),1))</f>
        <v/>
      </c>
      <c r="R842" s="14" t="str">
        <f aca="false">IF(OR(C842="",H842="",I842=""),"",ROUND(ABS(H842-I842)*P842,1))</f>
        <v/>
      </c>
      <c r="S842" s="15" t="str">
        <f aca="false">IF(OR(R842="",G842="",K842=""),"",R842*K842*G842)</f>
        <v/>
      </c>
      <c r="T842" s="15" t="str">
        <f aca="false">IF(OR(Q842="",G842="",K842=""),"",Q842*K842*G842)</f>
        <v/>
      </c>
      <c r="U842" s="15" t="str">
        <f aca="false">IF(T842="","",T842+N(L842)-N(M842))</f>
        <v/>
      </c>
      <c r="V842" s="16" t="str">
        <f aca="false">IF(OR(U842="",N(S842)=0),"",U842/S842)</f>
        <v/>
      </c>
      <c r="W842" s="13" t="str">
        <f aca="false">IF(U842="","",COUNT($U$7:U842))</f>
        <v/>
      </c>
      <c r="X842" s="17" t="str">
        <f aca="false">IF(U842="","",DATE(YEAR(IF(B842="",A842,B842)),MONTH(IF(B842="",A842,B842)),1))</f>
        <v/>
      </c>
      <c r="Y842" s="15" t="str">
        <f aca="false">IF(U842="","",N($C$3)+SUM($U$7:U842))</f>
        <v/>
      </c>
      <c r="Z842" s="15" t="str">
        <f aca="false">IF(Y842="","",Y842-MAX(N($C$3),MAX($Y$7:Y842)))</f>
        <v/>
      </c>
      <c r="AA842" s="13" t="str">
        <f aca="false">IF(U842="","",IF(U842&gt;0,"Win",IF(U842&lt;0,"Loss","Scratch")))</f>
        <v/>
      </c>
      <c r="AB842" s="18" t="e">
        <f aca="false">IF(W842="",NA(),W842)</f>
        <v>#N/A</v>
      </c>
      <c r="AC842" s="19" t="e">
        <f aca="false">IF(W842="",NA(),Y842)</f>
        <v>#N/A</v>
      </c>
    </row>
    <row r="843" customFormat="false" ht="15" hidden="false" customHeight="false" outlineLevel="0" collapsed="false">
      <c r="A843" s="10"/>
      <c r="B843" s="10"/>
      <c r="C843" s="24"/>
      <c r="D843" s="24"/>
      <c r="E843" s="24"/>
      <c r="F843" s="24"/>
      <c r="G843" s="11"/>
      <c r="H843" s="12"/>
      <c r="I843" s="12"/>
      <c r="J843" s="12"/>
      <c r="K843" s="5"/>
      <c r="L843" s="5"/>
      <c r="M843" s="5"/>
      <c r="N843" s="24"/>
      <c r="O843" s="7"/>
      <c r="P843" s="13" t="str">
        <f aca="false">IF(C843="","",IF(ISNUMBER(SEARCH("JPY",C843)),100,10000))</f>
        <v/>
      </c>
      <c r="Q843" s="14" t="str">
        <f aca="false">IF(OR(C843="",H843="",J843=""),"",ROUND((J843-H843)*P843*IF(D843="Short",-1,1),1))</f>
        <v/>
      </c>
      <c r="R843" s="14" t="str">
        <f aca="false">IF(OR(C843="",H843="",I843=""),"",ROUND(ABS(H843-I843)*P843,1))</f>
        <v/>
      </c>
      <c r="S843" s="15" t="str">
        <f aca="false">IF(OR(R843="",G843="",K843=""),"",R843*K843*G843)</f>
        <v/>
      </c>
      <c r="T843" s="15" t="str">
        <f aca="false">IF(OR(Q843="",G843="",K843=""),"",Q843*K843*G843)</f>
        <v/>
      </c>
      <c r="U843" s="15" t="str">
        <f aca="false">IF(T843="","",T843+N(L843)-N(M843))</f>
        <v/>
      </c>
      <c r="V843" s="16" t="str">
        <f aca="false">IF(OR(U843="",N(S843)=0),"",U843/S843)</f>
        <v/>
      </c>
      <c r="W843" s="13" t="str">
        <f aca="false">IF(U843="","",COUNT($U$7:U843))</f>
        <v/>
      </c>
      <c r="X843" s="17" t="str">
        <f aca="false">IF(U843="","",DATE(YEAR(IF(B843="",A843,B843)),MONTH(IF(B843="",A843,B843)),1))</f>
        <v/>
      </c>
      <c r="Y843" s="15" t="str">
        <f aca="false">IF(U843="","",N($C$3)+SUM($U$7:U843))</f>
        <v/>
      </c>
      <c r="Z843" s="15" t="str">
        <f aca="false">IF(Y843="","",Y843-MAX(N($C$3),MAX($Y$7:Y843)))</f>
        <v/>
      </c>
      <c r="AA843" s="13" t="str">
        <f aca="false">IF(U843="","",IF(U843&gt;0,"Win",IF(U843&lt;0,"Loss","Scratch")))</f>
        <v/>
      </c>
      <c r="AB843" s="18" t="e">
        <f aca="false">IF(W843="",NA(),W843)</f>
        <v>#N/A</v>
      </c>
      <c r="AC843" s="19" t="e">
        <f aca="false">IF(W843="",NA(),Y843)</f>
        <v>#N/A</v>
      </c>
    </row>
    <row r="844" customFormat="false" ht="15" hidden="false" customHeight="false" outlineLevel="0" collapsed="false">
      <c r="A844" s="10"/>
      <c r="B844" s="10"/>
      <c r="C844" s="24"/>
      <c r="D844" s="24"/>
      <c r="E844" s="24"/>
      <c r="F844" s="24"/>
      <c r="G844" s="11"/>
      <c r="H844" s="12"/>
      <c r="I844" s="12"/>
      <c r="J844" s="12"/>
      <c r="K844" s="5"/>
      <c r="L844" s="5"/>
      <c r="M844" s="5"/>
      <c r="N844" s="24"/>
      <c r="O844" s="7"/>
      <c r="P844" s="13" t="str">
        <f aca="false">IF(C844="","",IF(ISNUMBER(SEARCH("JPY",C844)),100,10000))</f>
        <v/>
      </c>
      <c r="Q844" s="14" t="str">
        <f aca="false">IF(OR(C844="",H844="",J844=""),"",ROUND((J844-H844)*P844*IF(D844="Short",-1,1),1))</f>
        <v/>
      </c>
      <c r="R844" s="14" t="str">
        <f aca="false">IF(OR(C844="",H844="",I844=""),"",ROUND(ABS(H844-I844)*P844,1))</f>
        <v/>
      </c>
      <c r="S844" s="15" t="str">
        <f aca="false">IF(OR(R844="",G844="",K844=""),"",R844*K844*G844)</f>
        <v/>
      </c>
      <c r="T844" s="15" t="str">
        <f aca="false">IF(OR(Q844="",G844="",K844=""),"",Q844*K844*G844)</f>
        <v/>
      </c>
      <c r="U844" s="15" t="str">
        <f aca="false">IF(T844="","",T844+N(L844)-N(M844))</f>
        <v/>
      </c>
      <c r="V844" s="16" t="str">
        <f aca="false">IF(OR(U844="",N(S844)=0),"",U844/S844)</f>
        <v/>
      </c>
      <c r="W844" s="13" t="str">
        <f aca="false">IF(U844="","",COUNT($U$7:U844))</f>
        <v/>
      </c>
      <c r="X844" s="17" t="str">
        <f aca="false">IF(U844="","",DATE(YEAR(IF(B844="",A844,B844)),MONTH(IF(B844="",A844,B844)),1))</f>
        <v/>
      </c>
      <c r="Y844" s="15" t="str">
        <f aca="false">IF(U844="","",N($C$3)+SUM($U$7:U844))</f>
        <v/>
      </c>
      <c r="Z844" s="15" t="str">
        <f aca="false">IF(Y844="","",Y844-MAX(N($C$3),MAX($Y$7:Y844)))</f>
        <v/>
      </c>
      <c r="AA844" s="13" t="str">
        <f aca="false">IF(U844="","",IF(U844&gt;0,"Win",IF(U844&lt;0,"Loss","Scratch")))</f>
        <v/>
      </c>
      <c r="AB844" s="18" t="e">
        <f aca="false">IF(W844="",NA(),W844)</f>
        <v>#N/A</v>
      </c>
      <c r="AC844" s="19" t="e">
        <f aca="false">IF(W844="",NA(),Y844)</f>
        <v>#N/A</v>
      </c>
    </row>
    <row r="845" customFormat="false" ht="15" hidden="false" customHeight="false" outlineLevel="0" collapsed="false">
      <c r="A845" s="10"/>
      <c r="B845" s="10"/>
      <c r="C845" s="24"/>
      <c r="D845" s="24"/>
      <c r="E845" s="24"/>
      <c r="F845" s="24"/>
      <c r="G845" s="11"/>
      <c r="H845" s="12"/>
      <c r="I845" s="12"/>
      <c r="J845" s="12"/>
      <c r="K845" s="5"/>
      <c r="L845" s="5"/>
      <c r="M845" s="5"/>
      <c r="N845" s="24"/>
      <c r="O845" s="7"/>
      <c r="P845" s="13" t="str">
        <f aca="false">IF(C845="","",IF(ISNUMBER(SEARCH("JPY",C845)),100,10000))</f>
        <v/>
      </c>
      <c r="Q845" s="14" t="str">
        <f aca="false">IF(OR(C845="",H845="",J845=""),"",ROUND((J845-H845)*P845*IF(D845="Short",-1,1),1))</f>
        <v/>
      </c>
      <c r="R845" s="14" t="str">
        <f aca="false">IF(OR(C845="",H845="",I845=""),"",ROUND(ABS(H845-I845)*P845,1))</f>
        <v/>
      </c>
      <c r="S845" s="15" t="str">
        <f aca="false">IF(OR(R845="",G845="",K845=""),"",R845*K845*G845)</f>
        <v/>
      </c>
      <c r="T845" s="15" t="str">
        <f aca="false">IF(OR(Q845="",G845="",K845=""),"",Q845*K845*G845)</f>
        <v/>
      </c>
      <c r="U845" s="15" t="str">
        <f aca="false">IF(T845="","",T845+N(L845)-N(M845))</f>
        <v/>
      </c>
      <c r="V845" s="16" t="str">
        <f aca="false">IF(OR(U845="",N(S845)=0),"",U845/S845)</f>
        <v/>
      </c>
      <c r="W845" s="13" t="str">
        <f aca="false">IF(U845="","",COUNT($U$7:U845))</f>
        <v/>
      </c>
      <c r="X845" s="17" t="str">
        <f aca="false">IF(U845="","",DATE(YEAR(IF(B845="",A845,B845)),MONTH(IF(B845="",A845,B845)),1))</f>
        <v/>
      </c>
      <c r="Y845" s="15" t="str">
        <f aca="false">IF(U845="","",N($C$3)+SUM($U$7:U845))</f>
        <v/>
      </c>
      <c r="Z845" s="15" t="str">
        <f aca="false">IF(Y845="","",Y845-MAX(N($C$3),MAX($Y$7:Y845)))</f>
        <v/>
      </c>
      <c r="AA845" s="13" t="str">
        <f aca="false">IF(U845="","",IF(U845&gt;0,"Win",IF(U845&lt;0,"Loss","Scratch")))</f>
        <v/>
      </c>
      <c r="AB845" s="18" t="e">
        <f aca="false">IF(W845="",NA(),W845)</f>
        <v>#N/A</v>
      </c>
      <c r="AC845" s="19" t="e">
        <f aca="false">IF(W845="",NA(),Y845)</f>
        <v>#N/A</v>
      </c>
    </row>
    <row r="846" customFormat="false" ht="15" hidden="false" customHeight="false" outlineLevel="0" collapsed="false">
      <c r="A846" s="10"/>
      <c r="B846" s="10"/>
      <c r="C846" s="24"/>
      <c r="D846" s="24"/>
      <c r="E846" s="24"/>
      <c r="F846" s="24"/>
      <c r="G846" s="11"/>
      <c r="H846" s="12"/>
      <c r="I846" s="12"/>
      <c r="J846" s="12"/>
      <c r="K846" s="5"/>
      <c r="L846" s="5"/>
      <c r="M846" s="5"/>
      <c r="N846" s="24"/>
      <c r="O846" s="7"/>
      <c r="P846" s="13" t="str">
        <f aca="false">IF(C846="","",IF(ISNUMBER(SEARCH("JPY",C846)),100,10000))</f>
        <v/>
      </c>
      <c r="Q846" s="14" t="str">
        <f aca="false">IF(OR(C846="",H846="",J846=""),"",ROUND((J846-H846)*P846*IF(D846="Short",-1,1),1))</f>
        <v/>
      </c>
      <c r="R846" s="14" t="str">
        <f aca="false">IF(OR(C846="",H846="",I846=""),"",ROUND(ABS(H846-I846)*P846,1))</f>
        <v/>
      </c>
      <c r="S846" s="15" t="str">
        <f aca="false">IF(OR(R846="",G846="",K846=""),"",R846*K846*G846)</f>
        <v/>
      </c>
      <c r="T846" s="15" t="str">
        <f aca="false">IF(OR(Q846="",G846="",K846=""),"",Q846*K846*G846)</f>
        <v/>
      </c>
      <c r="U846" s="15" t="str">
        <f aca="false">IF(T846="","",T846+N(L846)-N(M846))</f>
        <v/>
      </c>
      <c r="V846" s="16" t="str">
        <f aca="false">IF(OR(U846="",N(S846)=0),"",U846/S846)</f>
        <v/>
      </c>
      <c r="W846" s="13" t="str">
        <f aca="false">IF(U846="","",COUNT($U$7:U846))</f>
        <v/>
      </c>
      <c r="X846" s="17" t="str">
        <f aca="false">IF(U846="","",DATE(YEAR(IF(B846="",A846,B846)),MONTH(IF(B846="",A846,B846)),1))</f>
        <v/>
      </c>
      <c r="Y846" s="15" t="str">
        <f aca="false">IF(U846="","",N($C$3)+SUM($U$7:U846))</f>
        <v/>
      </c>
      <c r="Z846" s="15" t="str">
        <f aca="false">IF(Y846="","",Y846-MAX(N($C$3),MAX($Y$7:Y846)))</f>
        <v/>
      </c>
      <c r="AA846" s="13" t="str">
        <f aca="false">IF(U846="","",IF(U846&gt;0,"Win",IF(U846&lt;0,"Loss","Scratch")))</f>
        <v/>
      </c>
      <c r="AB846" s="18" t="e">
        <f aca="false">IF(W846="",NA(),W846)</f>
        <v>#N/A</v>
      </c>
      <c r="AC846" s="19" t="e">
        <f aca="false">IF(W846="",NA(),Y846)</f>
        <v>#N/A</v>
      </c>
    </row>
    <row r="847" customFormat="false" ht="15" hidden="false" customHeight="false" outlineLevel="0" collapsed="false">
      <c r="A847" s="10"/>
      <c r="B847" s="10"/>
      <c r="C847" s="24"/>
      <c r="D847" s="24"/>
      <c r="E847" s="24"/>
      <c r="F847" s="24"/>
      <c r="G847" s="11"/>
      <c r="H847" s="12"/>
      <c r="I847" s="12"/>
      <c r="J847" s="12"/>
      <c r="K847" s="5"/>
      <c r="L847" s="5"/>
      <c r="M847" s="5"/>
      <c r="N847" s="24"/>
      <c r="O847" s="7"/>
      <c r="P847" s="13" t="str">
        <f aca="false">IF(C847="","",IF(ISNUMBER(SEARCH("JPY",C847)),100,10000))</f>
        <v/>
      </c>
      <c r="Q847" s="14" t="str">
        <f aca="false">IF(OR(C847="",H847="",J847=""),"",ROUND((J847-H847)*P847*IF(D847="Short",-1,1),1))</f>
        <v/>
      </c>
      <c r="R847" s="14" t="str">
        <f aca="false">IF(OR(C847="",H847="",I847=""),"",ROUND(ABS(H847-I847)*P847,1))</f>
        <v/>
      </c>
      <c r="S847" s="15" t="str">
        <f aca="false">IF(OR(R847="",G847="",K847=""),"",R847*K847*G847)</f>
        <v/>
      </c>
      <c r="T847" s="15" t="str">
        <f aca="false">IF(OR(Q847="",G847="",K847=""),"",Q847*K847*G847)</f>
        <v/>
      </c>
      <c r="U847" s="15" t="str">
        <f aca="false">IF(T847="","",T847+N(L847)-N(M847))</f>
        <v/>
      </c>
      <c r="V847" s="16" t="str">
        <f aca="false">IF(OR(U847="",N(S847)=0),"",U847/S847)</f>
        <v/>
      </c>
      <c r="W847" s="13" t="str">
        <f aca="false">IF(U847="","",COUNT($U$7:U847))</f>
        <v/>
      </c>
      <c r="X847" s="17" t="str">
        <f aca="false">IF(U847="","",DATE(YEAR(IF(B847="",A847,B847)),MONTH(IF(B847="",A847,B847)),1))</f>
        <v/>
      </c>
      <c r="Y847" s="15" t="str">
        <f aca="false">IF(U847="","",N($C$3)+SUM($U$7:U847))</f>
        <v/>
      </c>
      <c r="Z847" s="15" t="str">
        <f aca="false">IF(Y847="","",Y847-MAX(N($C$3),MAX($Y$7:Y847)))</f>
        <v/>
      </c>
      <c r="AA847" s="13" t="str">
        <f aca="false">IF(U847="","",IF(U847&gt;0,"Win",IF(U847&lt;0,"Loss","Scratch")))</f>
        <v/>
      </c>
      <c r="AB847" s="18" t="e">
        <f aca="false">IF(W847="",NA(),W847)</f>
        <v>#N/A</v>
      </c>
      <c r="AC847" s="19" t="e">
        <f aca="false">IF(W847="",NA(),Y847)</f>
        <v>#N/A</v>
      </c>
    </row>
    <row r="848" customFormat="false" ht="15" hidden="false" customHeight="false" outlineLevel="0" collapsed="false">
      <c r="A848" s="10"/>
      <c r="B848" s="10"/>
      <c r="C848" s="24"/>
      <c r="D848" s="24"/>
      <c r="E848" s="24"/>
      <c r="F848" s="24"/>
      <c r="G848" s="11"/>
      <c r="H848" s="12"/>
      <c r="I848" s="12"/>
      <c r="J848" s="12"/>
      <c r="K848" s="5"/>
      <c r="L848" s="5"/>
      <c r="M848" s="5"/>
      <c r="N848" s="24"/>
      <c r="O848" s="7"/>
      <c r="P848" s="13" t="str">
        <f aca="false">IF(C848="","",IF(ISNUMBER(SEARCH("JPY",C848)),100,10000))</f>
        <v/>
      </c>
      <c r="Q848" s="14" t="str">
        <f aca="false">IF(OR(C848="",H848="",J848=""),"",ROUND((J848-H848)*P848*IF(D848="Short",-1,1),1))</f>
        <v/>
      </c>
      <c r="R848" s="14" t="str">
        <f aca="false">IF(OR(C848="",H848="",I848=""),"",ROUND(ABS(H848-I848)*P848,1))</f>
        <v/>
      </c>
      <c r="S848" s="15" t="str">
        <f aca="false">IF(OR(R848="",G848="",K848=""),"",R848*K848*G848)</f>
        <v/>
      </c>
      <c r="T848" s="15" t="str">
        <f aca="false">IF(OR(Q848="",G848="",K848=""),"",Q848*K848*G848)</f>
        <v/>
      </c>
      <c r="U848" s="15" t="str">
        <f aca="false">IF(T848="","",T848+N(L848)-N(M848))</f>
        <v/>
      </c>
      <c r="V848" s="16" t="str">
        <f aca="false">IF(OR(U848="",N(S848)=0),"",U848/S848)</f>
        <v/>
      </c>
      <c r="W848" s="13" t="str">
        <f aca="false">IF(U848="","",COUNT($U$7:U848))</f>
        <v/>
      </c>
      <c r="X848" s="17" t="str">
        <f aca="false">IF(U848="","",DATE(YEAR(IF(B848="",A848,B848)),MONTH(IF(B848="",A848,B848)),1))</f>
        <v/>
      </c>
      <c r="Y848" s="15" t="str">
        <f aca="false">IF(U848="","",N($C$3)+SUM($U$7:U848))</f>
        <v/>
      </c>
      <c r="Z848" s="15" t="str">
        <f aca="false">IF(Y848="","",Y848-MAX(N($C$3),MAX($Y$7:Y848)))</f>
        <v/>
      </c>
      <c r="AA848" s="13" t="str">
        <f aca="false">IF(U848="","",IF(U848&gt;0,"Win",IF(U848&lt;0,"Loss","Scratch")))</f>
        <v/>
      </c>
      <c r="AB848" s="18" t="e">
        <f aca="false">IF(W848="",NA(),W848)</f>
        <v>#N/A</v>
      </c>
      <c r="AC848" s="19" t="e">
        <f aca="false">IF(W848="",NA(),Y848)</f>
        <v>#N/A</v>
      </c>
    </row>
    <row r="849" customFormat="false" ht="15" hidden="false" customHeight="false" outlineLevel="0" collapsed="false">
      <c r="A849" s="10"/>
      <c r="B849" s="10"/>
      <c r="C849" s="24"/>
      <c r="D849" s="24"/>
      <c r="E849" s="24"/>
      <c r="F849" s="24"/>
      <c r="G849" s="11"/>
      <c r="H849" s="12"/>
      <c r="I849" s="12"/>
      <c r="J849" s="12"/>
      <c r="K849" s="5"/>
      <c r="L849" s="5"/>
      <c r="M849" s="5"/>
      <c r="N849" s="24"/>
      <c r="O849" s="7"/>
      <c r="P849" s="13" t="str">
        <f aca="false">IF(C849="","",IF(ISNUMBER(SEARCH("JPY",C849)),100,10000))</f>
        <v/>
      </c>
      <c r="Q849" s="14" t="str">
        <f aca="false">IF(OR(C849="",H849="",J849=""),"",ROUND((J849-H849)*P849*IF(D849="Short",-1,1),1))</f>
        <v/>
      </c>
      <c r="R849" s="14" t="str">
        <f aca="false">IF(OR(C849="",H849="",I849=""),"",ROUND(ABS(H849-I849)*P849,1))</f>
        <v/>
      </c>
      <c r="S849" s="15" t="str">
        <f aca="false">IF(OR(R849="",G849="",K849=""),"",R849*K849*G849)</f>
        <v/>
      </c>
      <c r="T849" s="15" t="str">
        <f aca="false">IF(OR(Q849="",G849="",K849=""),"",Q849*K849*G849)</f>
        <v/>
      </c>
      <c r="U849" s="15" t="str">
        <f aca="false">IF(T849="","",T849+N(L849)-N(M849))</f>
        <v/>
      </c>
      <c r="V849" s="16" t="str">
        <f aca="false">IF(OR(U849="",N(S849)=0),"",U849/S849)</f>
        <v/>
      </c>
      <c r="W849" s="13" t="str">
        <f aca="false">IF(U849="","",COUNT($U$7:U849))</f>
        <v/>
      </c>
      <c r="X849" s="17" t="str">
        <f aca="false">IF(U849="","",DATE(YEAR(IF(B849="",A849,B849)),MONTH(IF(B849="",A849,B849)),1))</f>
        <v/>
      </c>
      <c r="Y849" s="15" t="str">
        <f aca="false">IF(U849="","",N($C$3)+SUM($U$7:U849))</f>
        <v/>
      </c>
      <c r="Z849" s="15" t="str">
        <f aca="false">IF(Y849="","",Y849-MAX(N($C$3),MAX($Y$7:Y849)))</f>
        <v/>
      </c>
      <c r="AA849" s="13" t="str">
        <f aca="false">IF(U849="","",IF(U849&gt;0,"Win",IF(U849&lt;0,"Loss","Scratch")))</f>
        <v/>
      </c>
      <c r="AB849" s="18" t="e">
        <f aca="false">IF(W849="",NA(),W849)</f>
        <v>#N/A</v>
      </c>
      <c r="AC849" s="19" t="e">
        <f aca="false">IF(W849="",NA(),Y849)</f>
        <v>#N/A</v>
      </c>
    </row>
    <row r="850" customFormat="false" ht="15" hidden="false" customHeight="false" outlineLevel="0" collapsed="false">
      <c r="A850" s="10"/>
      <c r="B850" s="10"/>
      <c r="C850" s="24"/>
      <c r="D850" s="24"/>
      <c r="E850" s="24"/>
      <c r="F850" s="24"/>
      <c r="G850" s="11"/>
      <c r="H850" s="12"/>
      <c r="I850" s="12"/>
      <c r="J850" s="12"/>
      <c r="K850" s="5"/>
      <c r="L850" s="5"/>
      <c r="M850" s="5"/>
      <c r="N850" s="24"/>
      <c r="O850" s="7"/>
      <c r="P850" s="13" t="str">
        <f aca="false">IF(C850="","",IF(ISNUMBER(SEARCH("JPY",C850)),100,10000))</f>
        <v/>
      </c>
      <c r="Q850" s="14" t="str">
        <f aca="false">IF(OR(C850="",H850="",J850=""),"",ROUND((J850-H850)*P850*IF(D850="Short",-1,1),1))</f>
        <v/>
      </c>
      <c r="R850" s="14" t="str">
        <f aca="false">IF(OR(C850="",H850="",I850=""),"",ROUND(ABS(H850-I850)*P850,1))</f>
        <v/>
      </c>
      <c r="S850" s="15" t="str">
        <f aca="false">IF(OR(R850="",G850="",K850=""),"",R850*K850*G850)</f>
        <v/>
      </c>
      <c r="T850" s="15" t="str">
        <f aca="false">IF(OR(Q850="",G850="",K850=""),"",Q850*K850*G850)</f>
        <v/>
      </c>
      <c r="U850" s="15" t="str">
        <f aca="false">IF(T850="","",T850+N(L850)-N(M850))</f>
        <v/>
      </c>
      <c r="V850" s="16" t="str">
        <f aca="false">IF(OR(U850="",N(S850)=0),"",U850/S850)</f>
        <v/>
      </c>
      <c r="W850" s="13" t="str">
        <f aca="false">IF(U850="","",COUNT($U$7:U850))</f>
        <v/>
      </c>
      <c r="X850" s="17" t="str">
        <f aca="false">IF(U850="","",DATE(YEAR(IF(B850="",A850,B850)),MONTH(IF(B850="",A850,B850)),1))</f>
        <v/>
      </c>
      <c r="Y850" s="15" t="str">
        <f aca="false">IF(U850="","",N($C$3)+SUM($U$7:U850))</f>
        <v/>
      </c>
      <c r="Z850" s="15" t="str">
        <f aca="false">IF(Y850="","",Y850-MAX(N($C$3),MAX($Y$7:Y850)))</f>
        <v/>
      </c>
      <c r="AA850" s="13" t="str">
        <f aca="false">IF(U850="","",IF(U850&gt;0,"Win",IF(U850&lt;0,"Loss","Scratch")))</f>
        <v/>
      </c>
      <c r="AB850" s="18" t="e">
        <f aca="false">IF(W850="",NA(),W850)</f>
        <v>#N/A</v>
      </c>
      <c r="AC850" s="19" t="e">
        <f aca="false">IF(W850="",NA(),Y850)</f>
        <v>#N/A</v>
      </c>
    </row>
    <row r="851" customFormat="false" ht="15" hidden="false" customHeight="false" outlineLevel="0" collapsed="false">
      <c r="A851" s="10"/>
      <c r="B851" s="10"/>
      <c r="C851" s="24"/>
      <c r="D851" s="24"/>
      <c r="E851" s="24"/>
      <c r="F851" s="24"/>
      <c r="G851" s="11"/>
      <c r="H851" s="12"/>
      <c r="I851" s="12"/>
      <c r="J851" s="12"/>
      <c r="K851" s="5"/>
      <c r="L851" s="5"/>
      <c r="M851" s="5"/>
      <c r="N851" s="24"/>
      <c r="O851" s="7"/>
      <c r="P851" s="13" t="str">
        <f aca="false">IF(C851="","",IF(ISNUMBER(SEARCH("JPY",C851)),100,10000))</f>
        <v/>
      </c>
      <c r="Q851" s="14" t="str">
        <f aca="false">IF(OR(C851="",H851="",J851=""),"",ROUND((J851-H851)*P851*IF(D851="Short",-1,1),1))</f>
        <v/>
      </c>
      <c r="R851" s="14" t="str">
        <f aca="false">IF(OR(C851="",H851="",I851=""),"",ROUND(ABS(H851-I851)*P851,1))</f>
        <v/>
      </c>
      <c r="S851" s="15" t="str">
        <f aca="false">IF(OR(R851="",G851="",K851=""),"",R851*K851*G851)</f>
        <v/>
      </c>
      <c r="T851" s="15" t="str">
        <f aca="false">IF(OR(Q851="",G851="",K851=""),"",Q851*K851*G851)</f>
        <v/>
      </c>
      <c r="U851" s="15" t="str">
        <f aca="false">IF(T851="","",T851+N(L851)-N(M851))</f>
        <v/>
      </c>
      <c r="V851" s="16" t="str">
        <f aca="false">IF(OR(U851="",N(S851)=0),"",U851/S851)</f>
        <v/>
      </c>
      <c r="W851" s="13" t="str">
        <f aca="false">IF(U851="","",COUNT($U$7:U851))</f>
        <v/>
      </c>
      <c r="X851" s="17" t="str">
        <f aca="false">IF(U851="","",DATE(YEAR(IF(B851="",A851,B851)),MONTH(IF(B851="",A851,B851)),1))</f>
        <v/>
      </c>
      <c r="Y851" s="15" t="str">
        <f aca="false">IF(U851="","",N($C$3)+SUM($U$7:U851))</f>
        <v/>
      </c>
      <c r="Z851" s="15" t="str">
        <f aca="false">IF(Y851="","",Y851-MAX(N($C$3),MAX($Y$7:Y851)))</f>
        <v/>
      </c>
      <c r="AA851" s="13" t="str">
        <f aca="false">IF(U851="","",IF(U851&gt;0,"Win",IF(U851&lt;0,"Loss","Scratch")))</f>
        <v/>
      </c>
      <c r="AB851" s="18" t="e">
        <f aca="false">IF(W851="",NA(),W851)</f>
        <v>#N/A</v>
      </c>
      <c r="AC851" s="19" t="e">
        <f aca="false">IF(W851="",NA(),Y851)</f>
        <v>#N/A</v>
      </c>
    </row>
    <row r="852" customFormat="false" ht="15" hidden="false" customHeight="false" outlineLevel="0" collapsed="false">
      <c r="A852" s="10"/>
      <c r="B852" s="10"/>
      <c r="C852" s="24"/>
      <c r="D852" s="24"/>
      <c r="E852" s="24"/>
      <c r="F852" s="24"/>
      <c r="G852" s="11"/>
      <c r="H852" s="12"/>
      <c r="I852" s="12"/>
      <c r="J852" s="12"/>
      <c r="K852" s="5"/>
      <c r="L852" s="5"/>
      <c r="M852" s="5"/>
      <c r="N852" s="24"/>
      <c r="O852" s="7"/>
      <c r="P852" s="13" t="str">
        <f aca="false">IF(C852="","",IF(ISNUMBER(SEARCH("JPY",C852)),100,10000))</f>
        <v/>
      </c>
      <c r="Q852" s="14" t="str">
        <f aca="false">IF(OR(C852="",H852="",J852=""),"",ROUND((J852-H852)*P852*IF(D852="Short",-1,1),1))</f>
        <v/>
      </c>
      <c r="R852" s="14" t="str">
        <f aca="false">IF(OR(C852="",H852="",I852=""),"",ROUND(ABS(H852-I852)*P852,1))</f>
        <v/>
      </c>
      <c r="S852" s="15" t="str">
        <f aca="false">IF(OR(R852="",G852="",K852=""),"",R852*K852*G852)</f>
        <v/>
      </c>
      <c r="T852" s="15" t="str">
        <f aca="false">IF(OR(Q852="",G852="",K852=""),"",Q852*K852*G852)</f>
        <v/>
      </c>
      <c r="U852" s="15" t="str">
        <f aca="false">IF(T852="","",T852+N(L852)-N(M852))</f>
        <v/>
      </c>
      <c r="V852" s="16" t="str">
        <f aca="false">IF(OR(U852="",N(S852)=0),"",U852/S852)</f>
        <v/>
      </c>
      <c r="W852" s="13" t="str">
        <f aca="false">IF(U852="","",COUNT($U$7:U852))</f>
        <v/>
      </c>
      <c r="X852" s="17" t="str">
        <f aca="false">IF(U852="","",DATE(YEAR(IF(B852="",A852,B852)),MONTH(IF(B852="",A852,B852)),1))</f>
        <v/>
      </c>
      <c r="Y852" s="15" t="str">
        <f aca="false">IF(U852="","",N($C$3)+SUM($U$7:U852))</f>
        <v/>
      </c>
      <c r="Z852" s="15" t="str">
        <f aca="false">IF(Y852="","",Y852-MAX(N($C$3),MAX($Y$7:Y852)))</f>
        <v/>
      </c>
      <c r="AA852" s="13" t="str">
        <f aca="false">IF(U852="","",IF(U852&gt;0,"Win",IF(U852&lt;0,"Loss","Scratch")))</f>
        <v/>
      </c>
      <c r="AB852" s="18" t="e">
        <f aca="false">IF(W852="",NA(),W852)</f>
        <v>#N/A</v>
      </c>
      <c r="AC852" s="19" t="e">
        <f aca="false">IF(W852="",NA(),Y852)</f>
        <v>#N/A</v>
      </c>
    </row>
    <row r="853" customFormat="false" ht="15" hidden="false" customHeight="false" outlineLevel="0" collapsed="false">
      <c r="A853" s="10"/>
      <c r="B853" s="10"/>
      <c r="C853" s="24"/>
      <c r="D853" s="24"/>
      <c r="E853" s="24"/>
      <c r="F853" s="24"/>
      <c r="G853" s="11"/>
      <c r="H853" s="12"/>
      <c r="I853" s="12"/>
      <c r="J853" s="12"/>
      <c r="K853" s="5"/>
      <c r="L853" s="5"/>
      <c r="M853" s="5"/>
      <c r="N853" s="24"/>
      <c r="O853" s="7"/>
      <c r="P853" s="13" t="str">
        <f aca="false">IF(C853="","",IF(ISNUMBER(SEARCH("JPY",C853)),100,10000))</f>
        <v/>
      </c>
      <c r="Q853" s="14" t="str">
        <f aca="false">IF(OR(C853="",H853="",J853=""),"",ROUND((J853-H853)*P853*IF(D853="Short",-1,1),1))</f>
        <v/>
      </c>
      <c r="R853" s="14" t="str">
        <f aca="false">IF(OR(C853="",H853="",I853=""),"",ROUND(ABS(H853-I853)*P853,1))</f>
        <v/>
      </c>
      <c r="S853" s="15" t="str">
        <f aca="false">IF(OR(R853="",G853="",K853=""),"",R853*K853*G853)</f>
        <v/>
      </c>
      <c r="T853" s="15" t="str">
        <f aca="false">IF(OR(Q853="",G853="",K853=""),"",Q853*K853*G853)</f>
        <v/>
      </c>
      <c r="U853" s="15" t="str">
        <f aca="false">IF(T853="","",T853+N(L853)-N(M853))</f>
        <v/>
      </c>
      <c r="V853" s="16" t="str">
        <f aca="false">IF(OR(U853="",N(S853)=0),"",U853/S853)</f>
        <v/>
      </c>
      <c r="W853" s="13" t="str">
        <f aca="false">IF(U853="","",COUNT($U$7:U853))</f>
        <v/>
      </c>
      <c r="X853" s="17" t="str">
        <f aca="false">IF(U853="","",DATE(YEAR(IF(B853="",A853,B853)),MONTH(IF(B853="",A853,B853)),1))</f>
        <v/>
      </c>
      <c r="Y853" s="15" t="str">
        <f aca="false">IF(U853="","",N($C$3)+SUM($U$7:U853))</f>
        <v/>
      </c>
      <c r="Z853" s="15" t="str">
        <f aca="false">IF(Y853="","",Y853-MAX(N($C$3),MAX($Y$7:Y853)))</f>
        <v/>
      </c>
      <c r="AA853" s="13" t="str">
        <f aca="false">IF(U853="","",IF(U853&gt;0,"Win",IF(U853&lt;0,"Loss","Scratch")))</f>
        <v/>
      </c>
      <c r="AB853" s="18" t="e">
        <f aca="false">IF(W853="",NA(),W853)</f>
        <v>#N/A</v>
      </c>
      <c r="AC853" s="19" t="e">
        <f aca="false">IF(W853="",NA(),Y853)</f>
        <v>#N/A</v>
      </c>
    </row>
    <row r="854" customFormat="false" ht="15" hidden="false" customHeight="false" outlineLevel="0" collapsed="false">
      <c r="A854" s="10"/>
      <c r="B854" s="10"/>
      <c r="C854" s="24"/>
      <c r="D854" s="24"/>
      <c r="E854" s="24"/>
      <c r="F854" s="24"/>
      <c r="G854" s="11"/>
      <c r="H854" s="12"/>
      <c r="I854" s="12"/>
      <c r="J854" s="12"/>
      <c r="K854" s="5"/>
      <c r="L854" s="5"/>
      <c r="M854" s="5"/>
      <c r="N854" s="24"/>
      <c r="O854" s="7"/>
      <c r="P854" s="13" t="str">
        <f aca="false">IF(C854="","",IF(ISNUMBER(SEARCH("JPY",C854)),100,10000))</f>
        <v/>
      </c>
      <c r="Q854" s="14" t="str">
        <f aca="false">IF(OR(C854="",H854="",J854=""),"",ROUND((J854-H854)*P854*IF(D854="Short",-1,1),1))</f>
        <v/>
      </c>
      <c r="R854" s="14" t="str">
        <f aca="false">IF(OR(C854="",H854="",I854=""),"",ROUND(ABS(H854-I854)*P854,1))</f>
        <v/>
      </c>
      <c r="S854" s="15" t="str">
        <f aca="false">IF(OR(R854="",G854="",K854=""),"",R854*K854*G854)</f>
        <v/>
      </c>
      <c r="T854" s="15" t="str">
        <f aca="false">IF(OR(Q854="",G854="",K854=""),"",Q854*K854*G854)</f>
        <v/>
      </c>
      <c r="U854" s="15" t="str">
        <f aca="false">IF(T854="","",T854+N(L854)-N(M854))</f>
        <v/>
      </c>
      <c r="V854" s="16" t="str">
        <f aca="false">IF(OR(U854="",N(S854)=0),"",U854/S854)</f>
        <v/>
      </c>
      <c r="W854" s="13" t="str">
        <f aca="false">IF(U854="","",COUNT($U$7:U854))</f>
        <v/>
      </c>
      <c r="X854" s="17" t="str">
        <f aca="false">IF(U854="","",DATE(YEAR(IF(B854="",A854,B854)),MONTH(IF(B854="",A854,B854)),1))</f>
        <v/>
      </c>
      <c r="Y854" s="15" t="str">
        <f aca="false">IF(U854="","",N($C$3)+SUM($U$7:U854))</f>
        <v/>
      </c>
      <c r="Z854" s="15" t="str">
        <f aca="false">IF(Y854="","",Y854-MAX(N($C$3),MAX($Y$7:Y854)))</f>
        <v/>
      </c>
      <c r="AA854" s="13" t="str">
        <f aca="false">IF(U854="","",IF(U854&gt;0,"Win",IF(U854&lt;0,"Loss","Scratch")))</f>
        <v/>
      </c>
      <c r="AB854" s="18" t="e">
        <f aca="false">IF(W854="",NA(),W854)</f>
        <v>#N/A</v>
      </c>
      <c r="AC854" s="19" t="e">
        <f aca="false">IF(W854="",NA(),Y854)</f>
        <v>#N/A</v>
      </c>
    </row>
    <row r="855" customFormat="false" ht="15" hidden="false" customHeight="false" outlineLevel="0" collapsed="false">
      <c r="A855" s="10"/>
      <c r="B855" s="10"/>
      <c r="C855" s="24"/>
      <c r="D855" s="24"/>
      <c r="E855" s="24"/>
      <c r="F855" s="24"/>
      <c r="G855" s="11"/>
      <c r="H855" s="12"/>
      <c r="I855" s="12"/>
      <c r="J855" s="12"/>
      <c r="K855" s="5"/>
      <c r="L855" s="5"/>
      <c r="M855" s="5"/>
      <c r="N855" s="24"/>
      <c r="O855" s="7"/>
      <c r="P855" s="13" t="str">
        <f aca="false">IF(C855="","",IF(ISNUMBER(SEARCH("JPY",C855)),100,10000))</f>
        <v/>
      </c>
      <c r="Q855" s="14" t="str">
        <f aca="false">IF(OR(C855="",H855="",J855=""),"",ROUND((J855-H855)*P855*IF(D855="Short",-1,1),1))</f>
        <v/>
      </c>
      <c r="R855" s="14" t="str">
        <f aca="false">IF(OR(C855="",H855="",I855=""),"",ROUND(ABS(H855-I855)*P855,1))</f>
        <v/>
      </c>
      <c r="S855" s="15" t="str">
        <f aca="false">IF(OR(R855="",G855="",K855=""),"",R855*K855*G855)</f>
        <v/>
      </c>
      <c r="T855" s="15" t="str">
        <f aca="false">IF(OR(Q855="",G855="",K855=""),"",Q855*K855*G855)</f>
        <v/>
      </c>
      <c r="U855" s="15" t="str">
        <f aca="false">IF(T855="","",T855+N(L855)-N(M855))</f>
        <v/>
      </c>
      <c r="V855" s="16" t="str">
        <f aca="false">IF(OR(U855="",N(S855)=0),"",U855/S855)</f>
        <v/>
      </c>
      <c r="W855" s="13" t="str">
        <f aca="false">IF(U855="","",COUNT($U$7:U855))</f>
        <v/>
      </c>
      <c r="X855" s="17" t="str">
        <f aca="false">IF(U855="","",DATE(YEAR(IF(B855="",A855,B855)),MONTH(IF(B855="",A855,B855)),1))</f>
        <v/>
      </c>
      <c r="Y855" s="15" t="str">
        <f aca="false">IF(U855="","",N($C$3)+SUM($U$7:U855))</f>
        <v/>
      </c>
      <c r="Z855" s="15" t="str">
        <f aca="false">IF(Y855="","",Y855-MAX(N($C$3),MAX($Y$7:Y855)))</f>
        <v/>
      </c>
      <c r="AA855" s="13" t="str">
        <f aca="false">IF(U855="","",IF(U855&gt;0,"Win",IF(U855&lt;0,"Loss","Scratch")))</f>
        <v/>
      </c>
      <c r="AB855" s="18" t="e">
        <f aca="false">IF(W855="",NA(),W855)</f>
        <v>#N/A</v>
      </c>
      <c r="AC855" s="19" t="e">
        <f aca="false">IF(W855="",NA(),Y855)</f>
        <v>#N/A</v>
      </c>
    </row>
    <row r="856" customFormat="false" ht="15" hidden="false" customHeight="false" outlineLevel="0" collapsed="false">
      <c r="A856" s="10"/>
      <c r="B856" s="10"/>
      <c r="C856" s="24"/>
      <c r="D856" s="24"/>
      <c r="E856" s="24"/>
      <c r="F856" s="24"/>
      <c r="G856" s="11"/>
      <c r="H856" s="12"/>
      <c r="I856" s="12"/>
      <c r="J856" s="12"/>
      <c r="K856" s="5"/>
      <c r="L856" s="5"/>
      <c r="M856" s="5"/>
      <c r="N856" s="24"/>
      <c r="O856" s="7"/>
      <c r="P856" s="13" t="str">
        <f aca="false">IF(C856="","",IF(ISNUMBER(SEARCH("JPY",C856)),100,10000))</f>
        <v/>
      </c>
      <c r="Q856" s="14" t="str">
        <f aca="false">IF(OR(C856="",H856="",J856=""),"",ROUND((J856-H856)*P856*IF(D856="Short",-1,1),1))</f>
        <v/>
      </c>
      <c r="R856" s="14" t="str">
        <f aca="false">IF(OR(C856="",H856="",I856=""),"",ROUND(ABS(H856-I856)*P856,1))</f>
        <v/>
      </c>
      <c r="S856" s="15" t="str">
        <f aca="false">IF(OR(R856="",G856="",K856=""),"",R856*K856*G856)</f>
        <v/>
      </c>
      <c r="T856" s="15" t="str">
        <f aca="false">IF(OR(Q856="",G856="",K856=""),"",Q856*K856*G856)</f>
        <v/>
      </c>
      <c r="U856" s="15" t="str">
        <f aca="false">IF(T856="","",T856+N(L856)-N(M856))</f>
        <v/>
      </c>
      <c r="V856" s="16" t="str">
        <f aca="false">IF(OR(U856="",N(S856)=0),"",U856/S856)</f>
        <v/>
      </c>
      <c r="W856" s="13" t="str">
        <f aca="false">IF(U856="","",COUNT($U$7:U856))</f>
        <v/>
      </c>
      <c r="X856" s="17" t="str">
        <f aca="false">IF(U856="","",DATE(YEAR(IF(B856="",A856,B856)),MONTH(IF(B856="",A856,B856)),1))</f>
        <v/>
      </c>
      <c r="Y856" s="15" t="str">
        <f aca="false">IF(U856="","",N($C$3)+SUM($U$7:U856))</f>
        <v/>
      </c>
      <c r="Z856" s="15" t="str">
        <f aca="false">IF(Y856="","",Y856-MAX(N($C$3),MAX($Y$7:Y856)))</f>
        <v/>
      </c>
      <c r="AA856" s="13" t="str">
        <f aca="false">IF(U856="","",IF(U856&gt;0,"Win",IF(U856&lt;0,"Loss","Scratch")))</f>
        <v/>
      </c>
      <c r="AB856" s="18" t="e">
        <f aca="false">IF(W856="",NA(),W856)</f>
        <v>#N/A</v>
      </c>
      <c r="AC856" s="19" t="e">
        <f aca="false">IF(W856="",NA(),Y856)</f>
        <v>#N/A</v>
      </c>
    </row>
    <row r="857" customFormat="false" ht="15" hidden="false" customHeight="false" outlineLevel="0" collapsed="false">
      <c r="A857" s="10"/>
      <c r="B857" s="10"/>
      <c r="C857" s="24"/>
      <c r="D857" s="24"/>
      <c r="E857" s="24"/>
      <c r="F857" s="24"/>
      <c r="G857" s="11"/>
      <c r="H857" s="12"/>
      <c r="I857" s="12"/>
      <c r="J857" s="12"/>
      <c r="K857" s="5"/>
      <c r="L857" s="5"/>
      <c r="M857" s="5"/>
      <c r="N857" s="24"/>
      <c r="O857" s="7"/>
      <c r="P857" s="13" t="str">
        <f aca="false">IF(C857="","",IF(ISNUMBER(SEARCH("JPY",C857)),100,10000))</f>
        <v/>
      </c>
      <c r="Q857" s="14" t="str">
        <f aca="false">IF(OR(C857="",H857="",J857=""),"",ROUND((J857-H857)*P857*IF(D857="Short",-1,1),1))</f>
        <v/>
      </c>
      <c r="R857" s="14" t="str">
        <f aca="false">IF(OR(C857="",H857="",I857=""),"",ROUND(ABS(H857-I857)*P857,1))</f>
        <v/>
      </c>
      <c r="S857" s="15" t="str">
        <f aca="false">IF(OR(R857="",G857="",K857=""),"",R857*K857*G857)</f>
        <v/>
      </c>
      <c r="T857" s="15" t="str">
        <f aca="false">IF(OR(Q857="",G857="",K857=""),"",Q857*K857*G857)</f>
        <v/>
      </c>
      <c r="U857" s="15" t="str">
        <f aca="false">IF(T857="","",T857+N(L857)-N(M857))</f>
        <v/>
      </c>
      <c r="V857" s="16" t="str">
        <f aca="false">IF(OR(U857="",N(S857)=0),"",U857/S857)</f>
        <v/>
      </c>
      <c r="W857" s="13" t="str">
        <f aca="false">IF(U857="","",COUNT($U$7:U857))</f>
        <v/>
      </c>
      <c r="X857" s="17" t="str">
        <f aca="false">IF(U857="","",DATE(YEAR(IF(B857="",A857,B857)),MONTH(IF(B857="",A857,B857)),1))</f>
        <v/>
      </c>
      <c r="Y857" s="15" t="str">
        <f aca="false">IF(U857="","",N($C$3)+SUM($U$7:U857))</f>
        <v/>
      </c>
      <c r="Z857" s="15" t="str">
        <f aca="false">IF(Y857="","",Y857-MAX(N($C$3),MAX($Y$7:Y857)))</f>
        <v/>
      </c>
      <c r="AA857" s="13" t="str">
        <f aca="false">IF(U857="","",IF(U857&gt;0,"Win",IF(U857&lt;0,"Loss","Scratch")))</f>
        <v/>
      </c>
      <c r="AB857" s="18" t="e">
        <f aca="false">IF(W857="",NA(),W857)</f>
        <v>#N/A</v>
      </c>
      <c r="AC857" s="19" t="e">
        <f aca="false">IF(W857="",NA(),Y857)</f>
        <v>#N/A</v>
      </c>
    </row>
    <row r="858" customFormat="false" ht="15" hidden="false" customHeight="false" outlineLevel="0" collapsed="false">
      <c r="A858" s="10"/>
      <c r="B858" s="10"/>
      <c r="C858" s="24"/>
      <c r="D858" s="24"/>
      <c r="E858" s="24"/>
      <c r="F858" s="24"/>
      <c r="G858" s="11"/>
      <c r="H858" s="12"/>
      <c r="I858" s="12"/>
      <c r="J858" s="12"/>
      <c r="K858" s="5"/>
      <c r="L858" s="5"/>
      <c r="M858" s="5"/>
      <c r="N858" s="24"/>
      <c r="O858" s="7"/>
      <c r="P858" s="13" t="str">
        <f aca="false">IF(C858="","",IF(ISNUMBER(SEARCH("JPY",C858)),100,10000))</f>
        <v/>
      </c>
      <c r="Q858" s="14" t="str">
        <f aca="false">IF(OR(C858="",H858="",J858=""),"",ROUND((J858-H858)*P858*IF(D858="Short",-1,1),1))</f>
        <v/>
      </c>
      <c r="R858" s="14" t="str">
        <f aca="false">IF(OR(C858="",H858="",I858=""),"",ROUND(ABS(H858-I858)*P858,1))</f>
        <v/>
      </c>
      <c r="S858" s="15" t="str">
        <f aca="false">IF(OR(R858="",G858="",K858=""),"",R858*K858*G858)</f>
        <v/>
      </c>
      <c r="T858" s="15" t="str">
        <f aca="false">IF(OR(Q858="",G858="",K858=""),"",Q858*K858*G858)</f>
        <v/>
      </c>
      <c r="U858" s="15" t="str">
        <f aca="false">IF(T858="","",T858+N(L858)-N(M858))</f>
        <v/>
      </c>
      <c r="V858" s="16" t="str">
        <f aca="false">IF(OR(U858="",N(S858)=0),"",U858/S858)</f>
        <v/>
      </c>
      <c r="W858" s="13" t="str">
        <f aca="false">IF(U858="","",COUNT($U$7:U858))</f>
        <v/>
      </c>
      <c r="X858" s="17" t="str">
        <f aca="false">IF(U858="","",DATE(YEAR(IF(B858="",A858,B858)),MONTH(IF(B858="",A858,B858)),1))</f>
        <v/>
      </c>
      <c r="Y858" s="15" t="str">
        <f aca="false">IF(U858="","",N($C$3)+SUM($U$7:U858))</f>
        <v/>
      </c>
      <c r="Z858" s="15" t="str">
        <f aca="false">IF(Y858="","",Y858-MAX(N($C$3),MAX($Y$7:Y858)))</f>
        <v/>
      </c>
      <c r="AA858" s="13" t="str">
        <f aca="false">IF(U858="","",IF(U858&gt;0,"Win",IF(U858&lt;0,"Loss","Scratch")))</f>
        <v/>
      </c>
      <c r="AB858" s="18" t="e">
        <f aca="false">IF(W858="",NA(),W858)</f>
        <v>#N/A</v>
      </c>
      <c r="AC858" s="19" t="e">
        <f aca="false">IF(W858="",NA(),Y858)</f>
        <v>#N/A</v>
      </c>
    </row>
    <row r="859" customFormat="false" ht="15" hidden="false" customHeight="false" outlineLevel="0" collapsed="false">
      <c r="A859" s="10"/>
      <c r="B859" s="10"/>
      <c r="C859" s="24"/>
      <c r="D859" s="24"/>
      <c r="E859" s="24"/>
      <c r="F859" s="24"/>
      <c r="G859" s="11"/>
      <c r="H859" s="12"/>
      <c r="I859" s="12"/>
      <c r="J859" s="12"/>
      <c r="K859" s="5"/>
      <c r="L859" s="5"/>
      <c r="M859" s="5"/>
      <c r="N859" s="24"/>
      <c r="O859" s="7"/>
      <c r="P859" s="13" t="str">
        <f aca="false">IF(C859="","",IF(ISNUMBER(SEARCH("JPY",C859)),100,10000))</f>
        <v/>
      </c>
      <c r="Q859" s="14" t="str">
        <f aca="false">IF(OR(C859="",H859="",J859=""),"",ROUND((J859-H859)*P859*IF(D859="Short",-1,1),1))</f>
        <v/>
      </c>
      <c r="R859" s="14" t="str">
        <f aca="false">IF(OR(C859="",H859="",I859=""),"",ROUND(ABS(H859-I859)*P859,1))</f>
        <v/>
      </c>
      <c r="S859" s="15" t="str">
        <f aca="false">IF(OR(R859="",G859="",K859=""),"",R859*K859*G859)</f>
        <v/>
      </c>
      <c r="T859" s="15" t="str">
        <f aca="false">IF(OR(Q859="",G859="",K859=""),"",Q859*K859*G859)</f>
        <v/>
      </c>
      <c r="U859" s="15" t="str">
        <f aca="false">IF(T859="","",T859+N(L859)-N(M859))</f>
        <v/>
      </c>
      <c r="V859" s="16" t="str">
        <f aca="false">IF(OR(U859="",N(S859)=0),"",U859/S859)</f>
        <v/>
      </c>
      <c r="W859" s="13" t="str">
        <f aca="false">IF(U859="","",COUNT($U$7:U859))</f>
        <v/>
      </c>
      <c r="X859" s="17" t="str">
        <f aca="false">IF(U859="","",DATE(YEAR(IF(B859="",A859,B859)),MONTH(IF(B859="",A859,B859)),1))</f>
        <v/>
      </c>
      <c r="Y859" s="15" t="str">
        <f aca="false">IF(U859="","",N($C$3)+SUM($U$7:U859))</f>
        <v/>
      </c>
      <c r="Z859" s="15" t="str">
        <f aca="false">IF(Y859="","",Y859-MAX(N($C$3),MAX($Y$7:Y859)))</f>
        <v/>
      </c>
      <c r="AA859" s="13" t="str">
        <f aca="false">IF(U859="","",IF(U859&gt;0,"Win",IF(U859&lt;0,"Loss","Scratch")))</f>
        <v/>
      </c>
      <c r="AB859" s="18" t="e">
        <f aca="false">IF(W859="",NA(),W859)</f>
        <v>#N/A</v>
      </c>
      <c r="AC859" s="19" t="e">
        <f aca="false">IF(W859="",NA(),Y859)</f>
        <v>#N/A</v>
      </c>
    </row>
    <row r="860" customFormat="false" ht="15" hidden="false" customHeight="false" outlineLevel="0" collapsed="false">
      <c r="A860" s="10"/>
      <c r="B860" s="10"/>
      <c r="C860" s="24"/>
      <c r="D860" s="24"/>
      <c r="E860" s="24"/>
      <c r="F860" s="24"/>
      <c r="G860" s="11"/>
      <c r="H860" s="12"/>
      <c r="I860" s="12"/>
      <c r="J860" s="12"/>
      <c r="K860" s="5"/>
      <c r="L860" s="5"/>
      <c r="M860" s="5"/>
      <c r="N860" s="24"/>
      <c r="O860" s="7"/>
      <c r="P860" s="13" t="str">
        <f aca="false">IF(C860="","",IF(ISNUMBER(SEARCH("JPY",C860)),100,10000))</f>
        <v/>
      </c>
      <c r="Q860" s="14" t="str">
        <f aca="false">IF(OR(C860="",H860="",J860=""),"",ROUND((J860-H860)*P860*IF(D860="Short",-1,1),1))</f>
        <v/>
      </c>
      <c r="R860" s="14" t="str">
        <f aca="false">IF(OR(C860="",H860="",I860=""),"",ROUND(ABS(H860-I860)*P860,1))</f>
        <v/>
      </c>
      <c r="S860" s="15" t="str">
        <f aca="false">IF(OR(R860="",G860="",K860=""),"",R860*K860*G860)</f>
        <v/>
      </c>
      <c r="T860" s="15" t="str">
        <f aca="false">IF(OR(Q860="",G860="",K860=""),"",Q860*K860*G860)</f>
        <v/>
      </c>
      <c r="U860" s="15" t="str">
        <f aca="false">IF(T860="","",T860+N(L860)-N(M860))</f>
        <v/>
      </c>
      <c r="V860" s="16" t="str">
        <f aca="false">IF(OR(U860="",N(S860)=0),"",U860/S860)</f>
        <v/>
      </c>
      <c r="W860" s="13" t="str">
        <f aca="false">IF(U860="","",COUNT($U$7:U860))</f>
        <v/>
      </c>
      <c r="X860" s="17" t="str">
        <f aca="false">IF(U860="","",DATE(YEAR(IF(B860="",A860,B860)),MONTH(IF(B860="",A860,B860)),1))</f>
        <v/>
      </c>
      <c r="Y860" s="15" t="str">
        <f aca="false">IF(U860="","",N($C$3)+SUM($U$7:U860))</f>
        <v/>
      </c>
      <c r="Z860" s="15" t="str">
        <f aca="false">IF(Y860="","",Y860-MAX(N($C$3),MAX($Y$7:Y860)))</f>
        <v/>
      </c>
      <c r="AA860" s="13" t="str">
        <f aca="false">IF(U860="","",IF(U860&gt;0,"Win",IF(U860&lt;0,"Loss","Scratch")))</f>
        <v/>
      </c>
      <c r="AB860" s="18" t="e">
        <f aca="false">IF(W860="",NA(),W860)</f>
        <v>#N/A</v>
      </c>
      <c r="AC860" s="19" t="e">
        <f aca="false">IF(W860="",NA(),Y860)</f>
        <v>#N/A</v>
      </c>
    </row>
    <row r="861" customFormat="false" ht="15" hidden="false" customHeight="false" outlineLevel="0" collapsed="false">
      <c r="A861" s="10"/>
      <c r="B861" s="10"/>
      <c r="C861" s="24"/>
      <c r="D861" s="24"/>
      <c r="E861" s="24"/>
      <c r="F861" s="24"/>
      <c r="G861" s="11"/>
      <c r="H861" s="12"/>
      <c r="I861" s="12"/>
      <c r="J861" s="12"/>
      <c r="K861" s="5"/>
      <c r="L861" s="5"/>
      <c r="M861" s="5"/>
      <c r="N861" s="24"/>
      <c r="O861" s="7"/>
      <c r="P861" s="13" t="str">
        <f aca="false">IF(C861="","",IF(ISNUMBER(SEARCH("JPY",C861)),100,10000))</f>
        <v/>
      </c>
      <c r="Q861" s="14" t="str">
        <f aca="false">IF(OR(C861="",H861="",J861=""),"",ROUND((J861-H861)*P861*IF(D861="Short",-1,1),1))</f>
        <v/>
      </c>
      <c r="R861" s="14" t="str">
        <f aca="false">IF(OR(C861="",H861="",I861=""),"",ROUND(ABS(H861-I861)*P861,1))</f>
        <v/>
      </c>
      <c r="S861" s="15" t="str">
        <f aca="false">IF(OR(R861="",G861="",K861=""),"",R861*K861*G861)</f>
        <v/>
      </c>
      <c r="T861" s="15" t="str">
        <f aca="false">IF(OR(Q861="",G861="",K861=""),"",Q861*K861*G861)</f>
        <v/>
      </c>
      <c r="U861" s="15" t="str">
        <f aca="false">IF(T861="","",T861+N(L861)-N(M861))</f>
        <v/>
      </c>
      <c r="V861" s="16" t="str">
        <f aca="false">IF(OR(U861="",N(S861)=0),"",U861/S861)</f>
        <v/>
      </c>
      <c r="W861" s="13" t="str">
        <f aca="false">IF(U861="","",COUNT($U$7:U861))</f>
        <v/>
      </c>
      <c r="X861" s="17" t="str">
        <f aca="false">IF(U861="","",DATE(YEAR(IF(B861="",A861,B861)),MONTH(IF(B861="",A861,B861)),1))</f>
        <v/>
      </c>
      <c r="Y861" s="15" t="str">
        <f aca="false">IF(U861="","",N($C$3)+SUM($U$7:U861))</f>
        <v/>
      </c>
      <c r="Z861" s="15" t="str">
        <f aca="false">IF(Y861="","",Y861-MAX(N($C$3),MAX($Y$7:Y861)))</f>
        <v/>
      </c>
      <c r="AA861" s="13" t="str">
        <f aca="false">IF(U861="","",IF(U861&gt;0,"Win",IF(U861&lt;0,"Loss","Scratch")))</f>
        <v/>
      </c>
      <c r="AB861" s="18" t="e">
        <f aca="false">IF(W861="",NA(),W861)</f>
        <v>#N/A</v>
      </c>
      <c r="AC861" s="19" t="e">
        <f aca="false">IF(W861="",NA(),Y861)</f>
        <v>#N/A</v>
      </c>
    </row>
    <row r="862" customFormat="false" ht="15" hidden="false" customHeight="false" outlineLevel="0" collapsed="false">
      <c r="A862" s="10"/>
      <c r="B862" s="10"/>
      <c r="C862" s="24"/>
      <c r="D862" s="24"/>
      <c r="E862" s="24"/>
      <c r="F862" s="24"/>
      <c r="G862" s="11"/>
      <c r="H862" s="12"/>
      <c r="I862" s="12"/>
      <c r="J862" s="12"/>
      <c r="K862" s="5"/>
      <c r="L862" s="5"/>
      <c r="M862" s="5"/>
      <c r="N862" s="24"/>
      <c r="O862" s="7"/>
      <c r="P862" s="13" t="str">
        <f aca="false">IF(C862="","",IF(ISNUMBER(SEARCH("JPY",C862)),100,10000))</f>
        <v/>
      </c>
      <c r="Q862" s="14" t="str">
        <f aca="false">IF(OR(C862="",H862="",J862=""),"",ROUND((J862-H862)*P862*IF(D862="Short",-1,1),1))</f>
        <v/>
      </c>
      <c r="R862" s="14" t="str">
        <f aca="false">IF(OR(C862="",H862="",I862=""),"",ROUND(ABS(H862-I862)*P862,1))</f>
        <v/>
      </c>
      <c r="S862" s="15" t="str">
        <f aca="false">IF(OR(R862="",G862="",K862=""),"",R862*K862*G862)</f>
        <v/>
      </c>
      <c r="T862" s="15" t="str">
        <f aca="false">IF(OR(Q862="",G862="",K862=""),"",Q862*K862*G862)</f>
        <v/>
      </c>
      <c r="U862" s="15" t="str">
        <f aca="false">IF(T862="","",T862+N(L862)-N(M862))</f>
        <v/>
      </c>
      <c r="V862" s="16" t="str">
        <f aca="false">IF(OR(U862="",N(S862)=0),"",U862/S862)</f>
        <v/>
      </c>
      <c r="W862" s="13" t="str">
        <f aca="false">IF(U862="","",COUNT($U$7:U862))</f>
        <v/>
      </c>
      <c r="X862" s="17" t="str">
        <f aca="false">IF(U862="","",DATE(YEAR(IF(B862="",A862,B862)),MONTH(IF(B862="",A862,B862)),1))</f>
        <v/>
      </c>
      <c r="Y862" s="15" t="str">
        <f aca="false">IF(U862="","",N($C$3)+SUM($U$7:U862))</f>
        <v/>
      </c>
      <c r="Z862" s="15" t="str">
        <f aca="false">IF(Y862="","",Y862-MAX(N($C$3),MAX($Y$7:Y862)))</f>
        <v/>
      </c>
      <c r="AA862" s="13" t="str">
        <f aca="false">IF(U862="","",IF(U862&gt;0,"Win",IF(U862&lt;0,"Loss","Scratch")))</f>
        <v/>
      </c>
      <c r="AB862" s="18" t="e">
        <f aca="false">IF(W862="",NA(),W862)</f>
        <v>#N/A</v>
      </c>
      <c r="AC862" s="19" t="e">
        <f aca="false">IF(W862="",NA(),Y862)</f>
        <v>#N/A</v>
      </c>
    </row>
    <row r="863" customFormat="false" ht="15" hidden="false" customHeight="false" outlineLevel="0" collapsed="false">
      <c r="A863" s="10"/>
      <c r="B863" s="10"/>
      <c r="C863" s="24"/>
      <c r="D863" s="24"/>
      <c r="E863" s="24"/>
      <c r="F863" s="24"/>
      <c r="G863" s="11"/>
      <c r="H863" s="12"/>
      <c r="I863" s="12"/>
      <c r="J863" s="12"/>
      <c r="K863" s="5"/>
      <c r="L863" s="5"/>
      <c r="M863" s="5"/>
      <c r="N863" s="24"/>
      <c r="O863" s="7"/>
      <c r="P863" s="13" t="str">
        <f aca="false">IF(C863="","",IF(ISNUMBER(SEARCH("JPY",C863)),100,10000))</f>
        <v/>
      </c>
      <c r="Q863" s="14" t="str">
        <f aca="false">IF(OR(C863="",H863="",J863=""),"",ROUND((J863-H863)*P863*IF(D863="Short",-1,1),1))</f>
        <v/>
      </c>
      <c r="R863" s="14" t="str">
        <f aca="false">IF(OR(C863="",H863="",I863=""),"",ROUND(ABS(H863-I863)*P863,1))</f>
        <v/>
      </c>
      <c r="S863" s="15" t="str">
        <f aca="false">IF(OR(R863="",G863="",K863=""),"",R863*K863*G863)</f>
        <v/>
      </c>
      <c r="T863" s="15" t="str">
        <f aca="false">IF(OR(Q863="",G863="",K863=""),"",Q863*K863*G863)</f>
        <v/>
      </c>
      <c r="U863" s="15" t="str">
        <f aca="false">IF(T863="","",T863+N(L863)-N(M863))</f>
        <v/>
      </c>
      <c r="V863" s="16" t="str">
        <f aca="false">IF(OR(U863="",N(S863)=0),"",U863/S863)</f>
        <v/>
      </c>
      <c r="W863" s="13" t="str">
        <f aca="false">IF(U863="","",COUNT($U$7:U863))</f>
        <v/>
      </c>
      <c r="X863" s="17" t="str">
        <f aca="false">IF(U863="","",DATE(YEAR(IF(B863="",A863,B863)),MONTH(IF(B863="",A863,B863)),1))</f>
        <v/>
      </c>
      <c r="Y863" s="15" t="str">
        <f aca="false">IF(U863="","",N($C$3)+SUM($U$7:U863))</f>
        <v/>
      </c>
      <c r="Z863" s="15" t="str">
        <f aca="false">IF(Y863="","",Y863-MAX(N($C$3),MAX($Y$7:Y863)))</f>
        <v/>
      </c>
      <c r="AA863" s="13" t="str">
        <f aca="false">IF(U863="","",IF(U863&gt;0,"Win",IF(U863&lt;0,"Loss","Scratch")))</f>
        <v/>
      </c>
      <c r="AB863" s="18" t="e">
        <f aca="false">IF(W863="",NA(),W863)</f>
        <v>#N/A</v>
      </c>
      <c r="AC863" s="19" t="e">
        <f aca="false">IF(W863="",NA(),Y863)</f>
        <v>#N/A</v>
      </c>
    </row>
    <row r="864" customFormat="false" ht="15" hidden="false" customHeight="false" outlineLevel="0" collapsed="false">
      <c r="A864" s="10"/>
      <c r="B864" s="10"/>
      <c r="C864" s="24"/>
      <c r="D864" s="24"/>
      <c r="E864" s="24"/>
      <c r="F864" s="24"/>
      <c r="G864" s="11"/>
      <c r="H864" s="12"/>
      <c r="I864" s="12"/>
      <c r="J864" s="12"/>
      <c r="K864" s="5"/>
      <c r="L864" s="5"/>
      <c r="M864" s="5"/>
      <c r="N864" s="24"/>
      <c r="O864" s="7"/>
      <c r="P864" s="13" t="str">
        <f aca="false">IF(C864="","",IF(ISNUMBER(SEARCH("JPY",C864)),100,10000))</f>
        <v/>
      </c>
      <c r="Q864" s="14" t="str">
        <f aca="false">IF(OR(C864="",H864="",J864=""),"",ROUND((J864-H864)*P864*IF(D864="Short",-1,1),1))</f>
        <v/>
      </c>
      <c r="R864" s="14" t="str">
        <f aca="false">IF(OR(C864="",H864="",I864=""),"",ROUND(ABS(H864-I864)*P864,1))</f>
        <v/>
      </c>
      <c r="S864" s="15" t="str">
        <f aca="false">IF(OR(R864="",G864="",K864=""),"",R864*K864*G864)</f>
        <v/>
      </c>
      <c r="T864" s="15" t="str">
        <f aca="false">IF(OR(Q864="",G864="",K864=""),"",Q864*K864*G864)</f>
        <v/>
      </c>
      <c r="U864" s="15" t="str">
        <f aca="false">IF(T864="","",T864+N(L864)-N(M864))</f>
        <v/>
      </c>
      <c r="V864" s="16" t="str">
        <f aca="false">IF(OR(U864="",N(S864)=0),"",U864/S864)</f>
        <v/>
      </c>
      <c r="W864" s="13" t="str">
        <f aca="false">IF(U864="","",COUNT($U$7:U864))</f>
        <v/>
      </c>
      <c r="X864" s="17" t="str">
        <f aca="false">IF(U864="","",DATE(YEAR(IF(B864="",A864,B864)),MONTH(IF(B864="",A864,B864)),1))</f>
        <v/>
      </c>
      <c r="Y864" s="15" t="str">
        <f aca="false">IF(U864="","",N($C$3)+SUM($U$7:U864))</f>
        <v/>
      </c>
      <c r="Z864" s="15" t="str">
        <f aca="false">IF(Y864="","",Y864-MAX(N($C$3),MAX($Y$7:Y864)))</f>
        <v/>
      </c>
      <c r="AA864" s="13" t="str">
        <f aca="false">IF(U864="","",IF(U864&gt;0,"Win",IF(U864&lt;0,"Loss","Scratch")))</f>
        <v/>
      </c>
      <c r="AB864" s="18" t="e">
        <f aca="false">IF(W864="",NA(),W864)</f>
        <v>#N/A</v>
      </c>
      <c r="AC864" s="19" t="e">
        <f aca="false">IF(W864="",NA(),Y864)</f>
        <v>#N/A</v>
      </c>
    </row>
    <row r="865" customFormat="false" ht="15" hidden="false" customHeight="false" outlineLevel="0" collapsed="false">
      <c r="A865" s="10"/>
      <c r="B865" s="10"/>
      <c r="C865" s="24"/>
      <c r="D865" s="24"/>
      <c r="E865" s="24"/>
      <c r="F865" s="24"/>
      <c r="G865" s="11"/>
      <c r="H865" s="12"/>
      <c r="I865" s="12"/>
      <c r="J865" s="12"/>
      <c r="K865" s="5"/>
      <c r="L865" s="5"/>
      <c r="M865" s="5"/>
      <c r="N865" s="24"/>
      <c r="O865" s="7"/>
      <c r="P865" s="13" t="str">
        <f aca="false">IF(C865="","",IF(ISNUMBER(SEARCH("JPY",C865)),100,10000))</f>
        <v/>
      </c>
      <c r="Q865" s="14" t="str">
        <f aca="false">IF(OR(C865="",H865="",J865=""),"",ROUND((J865-H865)*P865*IF(D865="Short",-1,1),1))</f>
        <v/>
      </c>
      <c r="R865" s="14" t="str">
        <f aca="false">IF(OR(C865="",H865="",I865=""),"",ROUND(ABS(H865-I865)*P865,1))</f>
        <v/>
      </c>
      <c r="S865" s="15" t="str">
        <f aca="false">IF(OR(R865="",G865="",K865=""),"",R865*K865*G865)</f>
        <v/>
      </c>
      <c r="T865" s="15" t="str">
        <f aca="false">IF(OR(Q865="",G865="",K865=""),"",Q865*K865*G865)</f>
        <v/>
      </c>
      <c r="U865" s="15" t="str">
        <f aca="false">IF(T865="","",T865+N(L865)-N(M865))</f>
        <v/>
      </c>
      <c r="V865" s="16" t="str">
        <f aca="false">IF(OR(U865="",N(S865)=0),"",U865/S865)</f>
        <v/>
      </c>
      <c r="W865" s="13" t="str">
        <f aca="false">IF(U865="","",COUNT($U$7:U865))</f>
        <v/>
      </c>
      <c r="X865" s="17" t="str">
        <f aca="false">IF(U865="","",DATE(YEAR(IF(B865="",A865,B865)),MONTH(IF(B865="",A865,B865)),1))</f>
        <v/>
      </c>
      <c r="Y865" s="15" t="str">
        <f aca="false">IF(U865="","",N($C$3)+SUM($U$7:U865))</f>
        <v/>
      </c>
      <c r="Z865" s="15" t="str">
        <f aca="false">IF(Y865="","",Y865-MAX(N($C$3),MAX($Y$7:Y865)))</f>
        <v/>
      </c>
      <c r="AA865" s="13" t="str">
        <f aca="false">IF(U865="","",IF(U865&gt;0,"Win",IF(U865&lt;0,"Loss","Scratch")))</f>
        <v/>
      </c>
      <c r="AB865" s="18" t="e">
        <f aca="false">IF(W865="",NA(),W865)</f>
        <v>#N/A</v>
      </c>
      <c r="AC865" s="19" t="e">
        <f aca="false">IF(W865="",NA(),Y865)</f>
        <v>#N/A</v>
      </c>
    </row>
    <row r="866" customFormat="false" ht="15" hidden="false" customHeight="false" outlineLevel="0" collapsed="false">
      <c r="A866" s="10"/>
      <c r="B866" s="10"/>
      <c r="C866" s="24"/>
      <c r="D866" s="24"/>
      <c r="E866" s="24"/>
      <c r="F866" s="24"/>
      <c r="G866" s="11"/>
      <c r="H866" s="12"/>
      <c r="I866" s="12"/>
      <c r="J866" s="12"/>
      <c r="K866" s="5"/>
      <c r="L866" s="5"/>
      <c r="M866" s="5"/>
      <c r="N866" s="24"/>
      <c r="O866" s="7"/>
      <c r="P866" s="13" t="str">
        <f aca="false">IF(C866="","",IF(ISNUMBER(SEARCH("JPY",C866)),100,10000))</f>
        <v/>
      </c>
      <c r="Q866" s="14" t="str">
        <f aca="false">IF(OR(C866="",H866="",J866=""),"",ROUND((J866-H866)*P866*IF(D866="Short",-1,1),1))</f>
        <v/>
      </c>
      <c r="R866" s="14" t="str">
        <f aca="false">IF(OR(C866="",H866="",I866=""),"",ROUND(ABS(H866-I866)*P866,1))</f>
        <v/>
      </c>
      <c r="S866" s="15" t="str">
        <f aca="false">IF(OR(R866="",G866="",K866=""),"",R866*K866*G866)</f>
        <v/>
      </c>
      <c r="T866" s="15" t="str">
        <f aca="false">IF(OR(Q866="",G866="",K866=""),"",Q866*K866*G866)</f>
        <v/>
      </c>
      <c r="U866" s="15" t="str">
        <f aca="false">IF(T866="","",T866+N(L866)-N(M866))</f>
        <v/>
      </c>
      <c r="V866" s="16" t="str">
        <f aca="false">IF(OR(U866="",N(S866)=0),"",U866/S866)</f>
        <v/>
      </c>
      <c r="W866" s="13" t="str">
        <f aca="false">IF(U866="","",COUNT($U$7:U866))</f>
        <v/>
      </c>
      <c r="X866" s="17" t="str">
        <f aca="false">IF(U866="","",DATE(YEAR(IF(B866="",A866,B866)),MONTH(IF(B866="",A866,B866)),1))</f>
        <v/>
      </c>
      <c r="Y866" s="15" t="str">
        <f aca="false">IF(U866="","",N($C$3)+SUM($U$7:U866))</f>
        <v/>
      </c>
      <c r="Z866" s="15" t="str">
        <f aca="false">IF(Y866="","",Y866-MAX(N($C$3),MAX($Y$7:Y866)))</f>
        <v/>
      </c>
      <c r="AA866" s="13" t="str">
        <f aca="false">IF(U866="","",IF(U866&gt;0,"Win",IF(U866&lt;0,"Loss","Scratch")))</f>
        <v/>
      </c>
      <c r="AB866" s="18" t="e">
        <f aca="false">IF(W866="",NA(),W866)</f>
        <v>#N/A</v>
      </c>
      <c r="AC866" s="19" t="e">
        <f aca="false">IF(W866="",NA(),Y866)</f>
        <v>#N/A</v>
      </c>
    </row>
    <row r="867" customFormat="false" ht="15" hidden="false" customHeight="false" outlineLevel="0" collapsed="false">
      <c r="A867" s="10"/>
      <c r="B867" s="10"/>
      <c r="C867" s="24"/>
      <c r="D867" s="24"/>
      <c r="E867" s="24"/>
      <c r="F867" s="24"/>
      <c r="G867" s="11"/>
      <c r="H867" s="12"/>
      <c r="I867" s="12"/>
      <c r="J867" s="12"/>
      <c r="K867" s="5"/>
      <c r="L867" s="5"/>
      <c r="M867" s="5"/>
      <c r="N867" s="24"/>
      <c r="O867" s="7"/>
      <c r="P867" s="13" t="str">
        <f aca="false">IF(C867="","",IF(ISNUMBER(SEARCH("JPY",C867)),100,10000))</f>
        <v/>
      </c>
      <c r="Q867" s="14" t="str">
        <f aca="false">IF(OR(C867="",H867="",J867=""),"",ROUND((J867-H867)*P867*IF(D867="Short",-1,1),1))</f>
        <v/>
      </c>
      <c r="R867" s="14" t="str">
        <f aca="false">IF(OR(C867="",H867="",I867=""),"",ROUND(ABS(H867-I867)*P867,1))</f>
        <v/>
      </c>
      <c r="S867" s="15" t="str">
        <f aca="false">IF(OR(R867="",G867="",K867=""),"",R867*K867*G867)</f>
        <v/>
      </c>
      <c r="T867" s="15" t="str">
        <f aca="false">IF(OR(Q867="",G867="",K867=""),"",Q867*K867*G867)</f>
        <v/>
      </c>
      <c r="U867" s="15" t="str">
        <f aca="false">IF(T867="","",T867+N(L867)-N(M867))</f>
        <v/>
      </c>
      <c r="V867" s="16" t="str">
        <f aca="false">IF(OR(U867="",N(S867)=0),"",U867/S867)</f>
        <v/>
      </c>
      <c r="W867" s="13" t="str">
        <f aca="false">IF(U867="","",COUNT($U$7:U867))</f>
        <v/>
      </c>
      <c r="X867" s="17" t="str">
        <f aca="false">IF(U867="","",DATE(YEAR(IF(B867="",A867,B867)),MONTH(IF(B867="",A867,B867)),1))</f>
        <v/>
      </c>
      <c r="Y867" s="15" t="str">
        <f aca="false">IF(U867="","",N($C$3)+SUM($U$7:U867))</f>
        <v/>
      </c>
      <c r="Z867" s="15" t="str">
        <f aca="false">IF(Y867="","",Y867-MAX(N($C$3),MAX($Y$7:Y867)))</f>
        <v/>
      </c>
      <c r="AA867" s="13" t="str">
        <f aca="false">IF(U867="","",IF(U867&gt;0,"Win",IF(U867&lt;0,"Loss","Scratch")))</f>
        <v/>
      </c>
      <c r="AB867" s="18" t="e">
        <f aca="false">IF(W867="",NA(),W867)</f>
        <v>#N/A</v>
      </c>
      <c r="AC867" s="19" t="e">
        <f aca="false">IF(W867="",NA(),Y867)</f>
        <v>#N/A</v>
      </c>
    </row>
    <row r="868" customFormat="false" ht="15" hidden="false" customHeight="false" outlineLevel="0" collapsed="false">
      <c r="A868" s="10"/>
      <c r="B868" s="10"/>
      <c r="C868" s="24"/>
      <c r="D868" s="24"/>
      <c r="E868" s="24"/>
      <c r="F868" s="24"/>
      <c r="G868" s="11"/>
      <c r="H868" s="12"/>
      <c r="I868" s="12"/>
      <c r="J868" s="12"/>
      <c r="K868" s="5"/>
      <c r="L868" s="5"/>
      <c r="M868" s="5"/>
      <c r="N868" s="24"/>
      <c r="O868" s="7"/>
      <c r="P868" s="13" t="str">
        <f aca="false">IF(C868="","",IF(ISNUMBER(SEARCH("JPY",C868)),100,10000))</f>
        <v/>
      </c>
      <c r="Q868" s="14" t="str">
        <f aca="false">IF(OR(C868="",H868="",J868=""),"",ROUND((J868-H868)*P868*IF(D868="Short",-1,1),1))</f>
        <v/>
      </c>
      <c r="R868" s="14" t="str">
        <f aca="false">IF(OR(C868="",H868="",I868=""),"",ROUND(ABS(H868-I868)*P868,1))</f>
        <v/>
      </c>
      <c r="S868" s="15" t="str">
        <f aca="false">IF(OR(R868="",G868="",K868=""),"",R868*K868*G868)</f>
        <v/>
      </c>
      <c r="T868" s="15" t="str">
        <f aca="false">IF(OR(Q868="",G868="",K868=""),"",Q868*K868*G868)</f>
        <v/>
      </c>
      <c r="U868" s="15" t="str">
        <f aca="false">IF(T868="","",T868+N(L868)-N(M868))</f>
        <v/>
      </c>
      <c r="V868" s="16" t="str">
        <f aca="false">IF(OR(U868="",N(S868)=0),"",U868/S868)</f>
        <v/>
      </c>
      <c r="W868" s="13" t="str">
        <f aca="false">IF(U868="","",COUNT($U$7:U868))</f>
        <v/>
      </c>
      <c r="X868" s="17" t="str">
        <f aca="false">IF(U868="","",DATE(YEAR(IF(B868="",A868,B868)),MONTH(IF(B868="",A868,B868)),1))</f>
        <v/>
      </c>
      <c r="Y868" s="15" t="str">
        <f aca="false">IF(U868="","",N($C$3)+SUM($U$7:U868))</f>
        <v/>
      </c>
      <c r="Z868" s="15" t="str">
        <f aca="false">IF(Y868="","",Y868-MAX(N($C$3),MAX($Y$7:Y868)))</f>
        <v/>
      </c>
      <c r="AA868" s="13" t="str">
        <f aca="false">IF(U868="","",IF(U868&gt;0,"Win",IF(U868&lt;0,"Loss","Scratch")))</f>
        <v/>
      </c>
      <c r="AB868" s="18" t="e">
        <f aca="false">IF(W868="",NA(),W868)</f>
        <v>#N/A</v>
      </c>
      <c r="AC868" s="19" t="e">
        <f aca="false">IF(W868="",NA(),Y868)</f>
        <v>#N/A</v>
      </c>
    </row>
    <row r="869" customFormat="false" ht="15" hidden="false" customHeight="false" outlineLevel="0" collapsed="false">
      <c r="A869" s="10"/>
      <c r="B869" s="10"/>
      <c r="C869" s="24"/>
      <c r="D869" s="24"/>
      <c r="E869" s="24"/>
      <c r="F869" s="24"/>
      <c r="G869" s="11"/>
      <c r="H869" s="12"/>
      <c r="I869" s="12"/>
      <c r="J869" s="12"/>
      <c r="K869" s="5"/>
      <c r="L869" s="5"/>
      <c r="M869" s="5"/>
      <c r="N869" s="24"/>
      <c r="O869" s="7"/>
      <c r="P869" s="13" t="str">
        <f aca="false">IF(C869="","",IF(ISNUMBER(SEARCH("JPY",C869)),100,10000))</f>
        <v/>
      </c>
      <c r="Q869" s="14" t="str">
        <f aca="false">IF(OR(C869="",H869="",J869=""),"",ROUND((J869-H869)*P869*IF(D869="Short",-1,1),1))</f>
        <v/>
      </c>
      <c r="R869" s="14" t="str">
        <f aca="false">IF(OR(C869="",H869="",I869=""),"",ROUND(ABS(H869-I869)*P869,1))</f>
        <v/>
      </c>
      <c r="S869" s="15" t="str">
        <f aca="false">IF(OR(R869="",G869="",K869=""),"",R869*K869*G869)</f>
        <v/>
      </c>
      <c r="T869" s="15" t="str">
        <f aca="false">IF(OR(Q869="",G869="",K869=""),"",Q869*K869*G869)</f>
        <v/>
      </c>
      <c r="U869" s="15" t="str">
        <f aca="false">IF(T869="","",T869+N(L869)-N(M869))</f>
        <v/>
      </c>
      <c r="V869" s="16" t="str">
        <f aca="false">IF(OR(U869="",N(S869)=0),"",U869/S869)</f>
        <v/>
      </c>
      <c r="W869" s="13" t="str">
        <f aca="false">IF(U869="","",COUNT($U$7:U869))</f>
        <v/>
      </c>
      <c r="X869" s="17" t="str">
        <f aca="false">IF(U869="","",DATE(YEAR(IF(B869="",A869,B869)),MONTH(IF(B869="",A869,B869)),1))</f>
        <v/>
      </c>
      <c r="Y869" s="15" t="str">
        <f aca="false">IF(U869="","",N($C$3)+SUM($U$7:U869))</f>
        <v/>
      </c>
      <c r="Z869" s="15" t="str">
        <f aca="false">IF(Y869="","",Y869-MAX(N($C$3),MAX($Y$7:Y869)))</f>
        <v/>
      </c>
      <c r="AA869" s="13" t="str">
        <f aca="false">IF(U869="","",IF(U869&gt;0,"Win",IF(U869&lt;0,"Loss","Scratch")))</f>
        <v/>
      </c>
      <c r="AB869" s="18" t="e">
        <f aca="false">IF(W869="",NA(),W869)</f>
        <v>#N/A</v>
      </c>
      <c r="AC869" s="19" t="e">
        <f aca="false">IF(W869="",NA(),Y869)</f>
        <v>#N/A</v>
      </c>
    </row>
    <row r="870" customFormat="false" ht="15" hidden="false" customHeight="false" outlineLevel="0" collapsed="false">
      <c r="A870" s="10"/>
      <c r="B870" s="10"/>
      <c r="C870" s="24"/>
      <c r="D870" s="24"/>
      <c r="E870" s="24"/>
      <c r="F870" s="24"/>
      <c r="G870" s="11"/>
      <c r="H870" s="12"/>
      <c r="I870" s="12"/>
      <c r="J870" s="12"/>
      <c r="K870" s="5"/>
      <c r="L870" s="5"/>
      <c r="M870" s="5"/>
      <c r="N870" s="24"/>
      <c r="O870" s="7"/>
      <c r="P870" s="13" t="str">
        <f aca="false">IF(C870="","",IF(ISNUMBER(SEARCH("JPY",C870)),100,10000))</f>
        <v/>
      </c>
      <c r="Q870" s="14" t="str">
        <f aca="false">IF(OR(C870="",H870="",J870=""),"",ROUND((J870-H870)*P870*IF(D870="Short",-1,1),1))</f>
        <v/>
      </c>
      <c r="R870" s="14" t="str">
        <f aca="false">IF(OR(C870="",H870="",I870=""),"",ROUND(ABS(H870-I870)*P870,1))</f>
        <v/>
      </c>
      <c r="S870" s="15" t="str">
        <f aca="false">IF(OR(R870="",G870="",K870=""),"",R870*K870*G870)</f>
        <v/>
      </c>
      <c r="T870" s="15" t="str">
        <f aca="false">IF(OR(Q870="",G870="",K870=""),"",Q870*K870*G870)</f>
        <v/>
      </c>
      <c r="U870" s="15" t="str">
        <f aca="false">IF(T870="","",T870+N(L870)-N(M870))</f>
        <v/>
      </c>
      <c r="V870" s="16" t="str">
        <f aca="false">IF(OR(U870="",N(S870)=0),"",U870/S870)</f>
        <v/>
      </c>
      <c r="W870" s="13" t="str">
        <f aca="false">IF(U870="","",COUNT($U$7:U870))</f>
        <v/>
      </c>
      <c r="X870" s="17" t="str">
        <f aca="false">IF(U870="","",DATE(YEAR(IF(B870="",A870,B870)),MONTH(IF(B870="",A870,B870)),1))</f>
        <v/>
      </c>
      <c r="Y870" s="15" t="str">
        <f aca="false">IF(U870="","",N($C$3)+SUM($U$7:U870))</f>
        <v/>
      </c>
      <c r="Z870" s="15" t="str">
        <f aca="false">IF(Y870="","",Y870-MAX(N($C$3),MAX($Y$7:Y870)))</f>
        <v/>
      </c>
      <c r="AA870" s="13" t="str">
        <f aca="false">IF(U870="","",IF(U870&gt;0,"Win",IF(U870&lt;0,"Loss","Scratch")))</f>
        <v/>
      </c>
      <c r="AB870" s="18" t="e">
        <f aca="false">IF(W870="",NA(),W870)</f>
        <v>#N/A</v>
      </c>
      <c r="AC870" s="19" t="e">
        <f aca="false">IF(W870="",NA(),Y870)</f>
        <v>#N/A</v>
      </c>
    </row>
    <row r="871" customFormat="false" ht="15" hidden="false" customHeight="false" outlineLevel="0" collapsed="false">
      <c r="A871" s="10"/>
      <c r="B871" s="10"/>
      <c r="C871" s="24"/>
      <c r="D871" s="24"/>
      <c r="E871" s="24"/>
      <c r="F871" s="24"/>
      <c r="G871" s="11"/>
      <c r="H871" s="12"/>
      <c r="I871" s="12"/>
      <c r="J871" s="12"/>
      <c r="K871" s="5"/>
      <c r="L871" s="5"/>
      <c r="M871" s="5"/>
      <c r="N871" s="24"/>
      <c r="O871" s="7"/>
      <c r="P871" s="13" t="str">
        <f aca="false">IF(C871="","",IF(ISNUMBER(SEARCH("JPY",C871)),100,10000))</f>
        <v/>
      </c>
      <c r="Q871" s="14" t="str">
        <f aca="false">IF(OR(C871="",H871="",J871=""),"",ROUND((J871-H871)*P871*IF(D871="Short",-1,1),1))</f>
        <v/>
      </c>
      <c r="R871" s="14" t="str">
        <f aca="false">IF(OR(C871="",H871="",I871=""),"",ROUND(ABS(H871-I871)*P871,1))</f>
        <v/>
      </c>
      <c r="S871" s="15" t="str">
        <f aca="false">IF(OR(R871="",G871="",K871=""),"",R871*K871*G871)</f>
        <v/>
      </c>
      <c r="T871" s="15" t="str">
        <f aca="false">IF(OR(Q871="",G871="",K871=""),"",Q871*K871*G871)</f>
        <v/>
      </c>
      <c r="U871" s="15" t="str">
        <f aca="false">IF(T871="","",T871+N(L871)-N(M871))</f>
        <v/>
      </c>
      <c r="V871" s="16" t="str">
        <f aca="false">IF(OR(U871="",N(S871)=0),"",U871/S871)</f>
        <v/>
      </c>
      <c r="W871" s="13" t="str">
        <f aca="false">IF(U871="","",COUNT($U$7:U871))</f>
        <v/>
      </c>
      <c r="X871" s="17" t="str">
        <f aca="false">IF(U871="","",DATE(YEAR(IF(B871="",A871,B871)),MONTH(IF(B871="",A871,B871)),1))</f>
        <v/>
      </c>
      <c r="Y871" s="15" t="str">
        <f aca="false">IF(U871="","",N($C$3)+SUM($U$7:U871))</f>
        <v/>
      </c>
      <c r="Z871" s="15" t="str">
        <f aca="false">IF(Y871="","",Y871-MAX(N($C$3),MAX($Y$7:Y871)))</f>
        <v/>
      </c>
      <c r="AA871" s="13" t="str">
        <f aca="false">IF(U871="","",IF(U871&gt;0,"Win",IF(U871&lt;0,"Loss","Scratch")))</f>
        <v/>
      </c>
      <c r="AB871" s="18" t="e">
        <f aca="false">IF(W871="",NA(),W871)</f>
        <v>#N/A</v>
      </c>
      <c r="AC871" s="19" t="e">
        <f aca="false">IF(W871="",NA(),Y871)</f>
        <v>#N/A</v>
      </c>
    </row>
    <row r="872" customFormat="false" ht="15" hidden="false" customHeight="false" outlineLevel="0" collapsed="false">
      <c r="A872" s="10"/>
      <c r="B872" s="10"/>
      <c r="C872" s="24"/>
      <c r="D872" s="24"/>
      <c r="E872" s="24"/>
      <c r="F872" s="24"/>
      <c r="G872" s="11"/>
      <c r="H872" s="12"/>
      <c r="I872" s="12"/>
      <c r="J872" s="12"/>
      <c r="K872" s="5"/>
      <c r="L872" s="5"/>
      <c r="M872" s="5"/>
      <c r="N872" s="24"/>
      <c r="O872" s="7"/>
      <c r="P872" s="13" t="str">
        <f aca="false">IF(C872="","",IF(ISNUMBER(SEARCH("JPY",C872)),100,10000))</f>
        <v/>
      </c>
      <c r="Q872" s="14" t="str">
        <f aca="false">IF(OR(C872="",H872="",J872=""),"",ROUND((J872-H872)*P872*IF(D872="Short",-1,1),1))</f>
        <v/>
      </c>
      <c r="R872" s="14" t="str">
        <f aca="false">IF(OR(C872="",H872="",I872=""),"",ROUND(ABS(H872-I872)*P872,1))</f>
        <v/>
      </c>
      <c r="S872" s="15" t="str">
        <f aca="false">IF(OR(R872="",G872="",K872=""),"",R872*K872*G872)</f>
        <v/>
      </c>
      <c r="T872" s="15" t="str">
        <f aca="false">IF(OR(Q872="",G872="",K872=""),"",Q872*K872*G872)</f>
        <v/>
      </c>
      <c r="U872" s="15" t="str">
        <f aca="false">IF(T872="","",T872+N(L872)-N(M872))</f>
        <v/>
      </c>
      <c r="V872" s="16" t="str">
        <f aca="false">IF(OR(U872="",N(S872)=0),"",U872/S872)</f>
        <v/>
      </c>
      <c r="W872" s="13" t="str">
        <f aca="false">IF(U872="","",COUNT($U$7:U872))</f>
        <v/>
      </c>
      <c r="X872" s="17" t="str">
        <f aca="false">IF(U872="","",DATE(YEAR(IF(B872="",A872,B872)),MONTH(IF(B872="",A872,B872)),1))</f>
        <v/>
      </c>
      <c r="Y872" s="15" t="str">
        <f aca="false">IF(U872="","",N($C$3)+SUM($U$7:U872))</f>
        <v/>
      </c>
      <c r="Z872" s="15" t="str">
        <f aca="false">IF(Y872="","",Y872-MAX(N($C$3),MAX($Y$7:Y872)))</f>
        <v/>
      </c>
      <c r="AA872" s="13" t="str">
        <f aca="false">IF(U872="","",IF(U872&gt;0,"Win",IF(U872&lt;0,"Loss","Scratch")))</f>
        <v/>
      </c>
      <c r="AB872" s="18" t="e">
        <f aca="false">IF(W872="",NA(),W872)</f>
        <v>#N/A</v>
      </c>
      <c r="AC872" s="19" t="e">
        <f aca="false">IF(W872="",NA(),Y872)</f>
        <v>#N/A</v>
      </c>
    </row>
    <row r="873" customFormat="false" ht="15" hidden="false" customHeight="false" outlineLevel="0" collapsed="false">
      <c r="A873" s="10"/>
      <c r="B873" s="10"/>
      <c r="C873" s="24"/>
      <c r="D873" s="24"/>
      <c r="E873" s="24"/>
      <c r="F873" s="24"/>
      <c r="G873" s="11"/>
      <c r="H873" s="12"/>
      <c r="I873" s="12"/>
      <c r="J873" s="12"/>
      <c r="K873" s="5"/>
      <c r="L873" s="5"/>
      <c r="M873" s="5"/>
      <c r="N873" s="24"/>
      <c r="O873" s="7"/>
      <c r="P873" s="13" t="str">
        <f aca="false">IF(C873="","",IF(ISNUMBER(SEARCH("JPY",C873)),100,10000))</f>
        <v/>
      </c>
      <c r="Q873" s="14" t="str">
        <f aca="false">IF(OR(C873="",H873="",J873=""),"",ROUND((J873-H873)*P873*IF(D873="Short",-1,1),1))</f>
        <v/>
      </c>
      <c r="R873" s="14" t="str">
        <f aca="false">IF(OR(C873="",H873="",I873=""),"",ROUND(ABS(H873-I873)*P873,1))</f>
        <v/>
      </c>
      <c r="S873" s="15" t="str">
        <f aca="false">IF(OR(R873="",G873="",K873=""),"",R873*K873*G873)</f>
        <v/>
      </c>
      <c r="T873" s="15" t="str">
        <f aca="false">IF(OR(Q873="",G873="",K873=""),"",Q873*K873*G873)</f>
        <v/>
      </c>
      <c r="U873" s="15" t="str">
        <f aca="false">IF(T873="","",T873+N(L873)-N(M873))</f>
        <v/>
      </c>
      <c r="V873" s="16" t="str">
        <f aca="false">IF(OR(U873="",N(S873)=0),"",U873/S873)</f>
        <v/>
      </c>
      <c r="W873" s="13" t="str">
        <f aca="false">IF(U873="","",COUNT($U$7:U873))</f>
        <v/>
      </c>
      <c r="X873" s="17" t="str">
        <f aca="false">IF(U873="","",DATE(YEAR(IF(B873="",A873,B873)),MONTH(IF(B873="",A873,B873)),1))</f>
        <v/>
      </c>
      <c r="Y873" s="15" t="str">
        <f aca="false">IF(U873="","",N($C$3)+SUM($U$7:U873))</f>
        <v/>
      </c>
      <c r="Z873" s="15" t="str">
        <f aca="false">IF(Y873="","",Y873-MAX(N($C$3),MAX($Y$7:Y873)))</f>
        <v/>
      </c>
      <c r="AA873" s="13" t="str">
        <f aca="false">IF(U873="","",IF(U873&gt;0,"Win",IF(U873&lt;0,"Loss","Scratch")))</f>
        <v/>
      </c>
      <c r="AB873" s="18" t="e">
        <f aca="false">IF(W873="",NA(),W873)</f>
        <v>#N/A</v>
      </c>
      <c r="AC873" s="19" t="e">
        <f aca="false">IF(W873="",NA(),Y873)</f>
        <v>#N/A</v>
      </c>
    </row>
    <row r="874" customFormat="false" ht="15" hidden="false" customHeight="false" outlineLevel="0" collapsed="false">
      <c r="A874" s="10"/>
      <c r="B874" s="10"/>
      <c r="C874" s="24"/>
      <c r="D874" s="24"/>
      <c r="E874" s="24"/>
      <c r="F874" s="24"/>
      <c r="G874" s="11"/>
      <c r="H874" s="12"/>
      <c r="I874" s="12"/>
      <c r="J874" s="12"/>
      <c r="K874" s="5"/>
      <c r="L874" s="5"/>
      <c r="M874" s="5"/>
      <c r="N874" s="24"/>
      <c r="O874" s="7"/>
      <c r="P874" s="13" t="str">
        <f aca="false">IF(C874="","",IF(ISNUMBER(SEARCH("JPY",C874)),100,10000))</f>
        <v/>
      </c>
      <c r="Q874" s="14" t="str">
        <f aca="false">IF(OR(C874="",H874="",J874=""),"",ROUND((J874-H874)*P874*IF(D874="Short",-1,1),1))</f>
        <v/>
      </c>
      <c r="R874" s="14" t="str">
        <f aca="false">IF(OR(C874="",H874="",I874=""),"",ROUND(ABS(H874-I874)*P874,1))</f>
        <v/>
      </c>
      <c r="S874" s="15" t="str">
        <f aca="false">IF(OR(R874="",G874="",K874=""),"",R874*K874*G874)</f>
        <v/>
      </c>
      <c r="T874" s="15" t="str">
        <f aca="false">IF(OR(Q874="",G874="",K874=""),"",Q874*K874*G874)</f>
        <v/>
      </c>
      <c r="U874" s="15" t="str">
        <f aca="false">IF(T874="","",T874+N(L874)-N(M874))</f>
        <v/>
      </c>
      <c r="V874" s="16" t="str">
        <f aca="false">IF(OR(U874="",N(S874)=0),"",U874/S874)</f>
        <v/>
      </c>
      <c r="W874" s="13" t="str">
        <f aca="false">IF(U874="","",COUNT($U$7:U874))</f>
        <v/>
      </c>
      <c r="X874" s="17" t="str">
        <f aca="false">IF(U874="","",DATE(YEAR(IF(B874="",A874,B874)),MONTH(IF(B874="",A874,B874)),1))</f>
        <v/>
      </c>
      <c r="Y874" s="15" t="str">
        <f aca="false">IF(U874="","",N($C$3)+SUM($U$7:U874))</f>
        <v/>
      </c>
      <c r="Z874" s="15" t="str">
        <f aca="false">IF(Y874="","",Y874-MAX(N($C$3),MAX($Y$7:Y874)))</f>
        <v/>
      </c>
      <c r="AA874" s="13" t="str">
        <f aca="false">IF(U874="","",IF(U874&gt;0,"Win",IF(U874&lt;0,"Loss","Scratch")))</f>
        <v/>
      </c>
      <c r="AB874" s="18" t="e">
        <f aca="false">IF(W874="",NA(),W874)</f>
        <v>#N/A</v>
      </c>
      <c r="AC874" s="19" t="e">
        <f aca="false">IF(W874="",NA(),Y874)</f>
        <v>#N/A</v>
      </c>
    </row>
    <row r="875" customFormat="false" ht="15" hidden="false" customHeight="false" outlineLevel="0" collapsed="false">
      <c r="A875" s="10"/>
      <c r="B875" s="10"/>
      <c r="C875" s="24"/>
      <c r="D875" s="24"/>
      <c r="E875" s="24"/>
      <c r="F875" s="24"/>
      <c r="G875" s="11"/>
      <c r="H875" s="12"/>
      <c r="I875" s="12"/>
      <c r="J875" s="12"/>
      <c r="K875" s="5"/>
      <c r="L875" s="5"/>
      <c r="M875" s="5"/>
      <c r="N875" s="24"/>
      <c r="O875" s="7"/>
      <c r="P875" s="13" t="str">
        <f aca="false">IF(C875="","",IF(ISNUMBER(SEARCH("JPY",C875)),100,10000))</f>
        <v/>
      </c>
      <c r="Q875" s="14" t="str">
        <f aca="false">IF(OR(C875="",H875="",J875=""),"",ROUND((J875-H875)*P875*IF(D875="Short",-1,1),1))</f>
        <v/>
      </c>
      <c r="R875" s="14" t="str">
        <f aca="false">IF(OR(C875="",H875="",I875=""),"",ROUND(ABS(H875-I875)*P875,1))</f>
        <v/>
      </c>
      <c r="S875" s="15" t="str">
        <f aca="false">IF(OR(R875="",G875="",K875=""),"",R875*K875*G875)</f>
        <v/>
      </c>
      <c r="T875" s="15" t="str">
        <f aca="false">IF(OR(Q875="",G875="",K875=""),"",Q875*K875*G875)</f>
        <v/>
      </c>
      <c r="U875" s="15" t="str">
        <f aca="false">IF(T875="","",T875+N(L875)-N(M875))</f>
        <v/>
      </c>
      <c r="V875" s="16" t="str">
        <f aca="false">IF(OR(U875="",N(S875)=0),"",U875/S875)</f>
        <v/>
      </c>
      <c r="W875" s="13" t="str">
        <f aca="false">IF(U875="","",COUNT($U$7:U875))</f>
        <v/>
      </c>
      <c r="X875" s="17" t="str">
        <f aca="false">IF(U875="","",DATE(YEAR(IF(B875="",A875,B875)),MONTH(IF(B875="",A875,B875)),1))</f>
        <v/>
      </c>
      <c r="Y875" s="15" t="str">
        <f aca="false">IF(U875="","",N($C$3)+SUM($U$7:U875))</f>
        <v/>
      </c>
      <c r="Z875" s="15" t="str">
        <f aca="false">IF(Y875="","",Y875-MAX(N($C$3),MAX($Y$7:Y875)))</f>
        <v/>
      </c>
      <c r="AA875" s="13" t="str">
        <f aca="false">IF(U875="","",IF(U875&gt;0,"Win",IF(U875&lt;0,"Loss","Scratch")))</f>
        <v/>
      </c>
      <c r="AB875" s="18" t="e">
        <f aca="false">IF(W875="",NA(),W875)</f>
        <v>#N/A</v>
      </c>
      <c r="AC875" s="19" t="e">
        <f aca="false">IF(W875="",NA(),Y875)</f>
        <v>#N/A</v>
      </c>
    </row>
    <row r="876" customFormat="false" ht="15" hidden="false" customHeight="false" outlineLevel="0" collapsed="false">
      <c r="A876" s="10"/>
      <c r="B876" s="10"/>
      <c r="C876" s="24"/>
      <c r="D876" s="24"/>
      <c r="E876" s="24"/>
      <c r="F876" s="24"/>
      <c r="G876" s="11"/>
      <c r="H876" s="12"/>
      <c r="I876" s="12"/>
      <c r="J876" s="12"/>
      <c r="K876" s="5"/>
      <c r="L876" s="5"/>
      <c r="M876" s="5"/>
      <c r="N876" s="24"/>
      <c r="O876" s="7"/>
      <c r="P876" s="13" t="str">
        <f aca="false">IF(C876="","",IF(ISNUMBER(SEARCH("JPY",C876)),100,10000))</f>
        <v/>
      </c>
      <c r="Q876" s="14" t="str">
        <f aca="false">IF(OR(C876="",H876="",J876=""),"",ROUND((J876-H876)*P876*IF(D876="Short",-1,1),1))</f>
        <v/>
      </c>
      <c r="R876" s="14" t="str">
        <f aca="false">IF(OR(C876="",H876="",I876=""),"",ROUND(ABS(H876-I876)*P876,1))</f>
        <v/>
      </c>
      <c r="S876" s="15" t="str">
        <f aca="false">IF(OR(R876="",G876="",K876=""),"",R876*K876*G876)</f>
        <v/>
      </c>
      <c r="T876" s="15" t="str">
        <f aca="false">IF(OR(Q876="",G876="",K876=""),"",Q876*K876*G876)</f>
        <v/>
      </c>
      <c r="U876" s="15" t="str">
        <f aca="false">IF(T876="","",T876+N(L876)-N(M876))</f>
        <v/>
      </c>
      <c r="V876" s="16" t="str">
        <f aca="false">IF(OR(U876="",N(S876)=0),"",U876/S876)</f>
        <v/>
      </c>
      <c r="W876" s="13" t="str">
        <f aca="false">IF(U876="","",COUNT($U$7:U876))</f>
        <v/>
      </c>
      <c r="X876" s="17" t="str">
        <f aca="false">IF(U876="","",DATE(YEAR(IF(B876="",A876,B876)),MONTH(IF(B876="",A876,B876)),1))</f>
        <v/>
      </c>
      <c r="Y876" s="15" t="str">
        <f aca="false">IF(U876="","",N($C$3)+SUM($U$7:U876))</f>
        <v/>
      </c>
      <c r="Z876" s="15" t="str">
        <f aca="false">IF(Y876="","",Y876-MAX(N($C$3),MAX($Y$7:Y876)))</f>
        <v/>
      </c>
      <c r="AA876" s="13" t="str">
        <f aca="false">IF(U876="","",IF(U876&gt;0,"Win",IF(U876&lt;0,"Loss","Scratch")))</f>
        <v/>
      </c>
      <c r="AB876" s="18" t="e">
        <f aca="false">IF(W876="",NA(),W876)</f>
        <v>#N/A</v>
      </c>
      <c r="AC876" s="19" t="e">
        <f aca="false">IF(W876="",NA(),Y876)</f>
        <v>#N/A</v>
      </c>
    </row>
    <row r="877" customFormat="false" ht="15" hidden="false" customHeight="false" outlineLevel="0" collapsed="false">
      <c r="A877" s="10"/>
      <c r="B877" s="10"/>
      <c r="C877" s="24"/>
      <c r="D877" s="24"/>
      <c r="E877" s="24"/>
      <c r="F877" s="24"/>
      <c r="G877" s="11"/>
      <c r="H877" s="12"/>
      <c r="I877" s="12"/>
      <c r="J877" s="12"/>
      <c r="K877" s="5"/>
      <c r="L877" s="5"/>
      <c r="M877" s="5"/>
      <c r="N877" s="24"/>
      <c r="O877" s="7"/>
      <c r="P877" s="13" t="str">
        <f aca="false">IF(C877="","",IF(ISNUMBER(SEARCH("JPY",C877)),100,10000))</f>
        <v/>
      </c>
      <c r="Q877" s="14" t="str">
        <f aca="false">IF(OR(C877="",H877="",J877=""),"",ROUND((J877-H877)*P877*IF(D877="Short",-1,1),1))</f>
        <v/>
      </c>
      <c r="R877" s="14" t="str">
        <f aca="false">IF(OR(C877="",H877="",I877=""),"",ROUND(ABS(H877-I877)*P877,1))</f>
        <v/>
      </c>
      <c r="S877" s="15" t="str">
        <f aca="false">IF(OR(R877="",G877="",K877=""),"",R877*K877*G877)</f>
        <v/>
      </c>
      <c r="T877" s="15" t="str">
        <f aca="false">IF(OR(Q877="",G877="",K877=""),"",Q877*K877*G877)</f>
        <v/>
      </c>
      <c r="U877" s="15" t="str">
        <f aca="false">IF(T877="","",T877+N(L877)-N(M877))</f>
        <v/>
      </c>
      <c r="V877" s="16" t="str">
        <f aca="false">IF(OR(U877="",N(S877)=0),"",U877/S877)</f>
        <v/>
      </c>
      <c r="W877" s="13" t="str">
        <f aca="false">IF(U877="","",COUNT($U$7:U877))</f>
        <v/>
      </c>
      <c r="X877" s="17" t="str">
        <f aca="false">IF(U877="","",DATE(YEAR(IF(B877="",A877,B877)),MONTH(IF(B877="",A877,B877)),1))</f>
        <v/>
      </c>
      <c r="Y877" s="15" t="str">
        <f aca="false">IF(U877="","",N($C$3)+SUM($U$7:U877))</f>
        <v/>
      </c>
      <c r="Z877" s="15" t="str">
        <f aca="false">IF(Y877="","",Y877-MAX(N($C$3),MAX($Y$7:Y877)))</f>
        <v/>
      </c>
      <c r="AA877" s="13" t="str">
        <f aca="false">IF(U877="","",IF(U877&gt;0,"Win",IF(U877&lt;0,"Loss","Scratch")))</f>
        <v/>
      </c>
      <c r="AB877" s="18" t="e">
        <f aca="false">IF(W877="",NA(),W877)</f>
        <v>#N/A</v>
      </c>
      <c r="AC877" s="19" t="e">
        <f aca="false">IF(W877="",NA(),Y877)</f>
        <v>#N/A</v>
      </c>
    </row>
    <row r="878" customFormat="false" ht="15" hidden="false" customHeight="false" outlineLevel="0" collapsed="false">
      <c r="A878" s="10"/>
      <c r="B878" s="10"/>
      <c r="C878" s="24"/>
      <c r="D878" s="24"/>
      <c r="E878" s="24"/>
      <c r="F878" s="24"/>
      <c r="G878" s="11"/>
      <c r="H878" s="12"/>
      <c r="I878" s="12"/>
      <c r="J878" s="12"/>
      <c r="K878" s="5"/>
      <c r="L878" s="5"/>
      <c r="M878" s="5"/>
      <c r="N878" s="24"/>
      <c r="O878" s="7"/>
      <c r="P878" s="13" t="str">
        <f aca="false">IF(C878="","",IF(ISNUMBER(SEARCH("JPY",C878)),100,10000))</f>
        <v/>
      </c>
      <c r="Q878" s="14" t="str">
        <f aca="false">IF(OR(C878="",H878="",J878=""),"",ROUND((J878-H878)*P878*IF(D878="Short",-1,1),1))</f>
        <v/>
      </c>
      <c r="R878" s="14" t="str">
        <f aca="false">IF(OR(C878="",H878="",I878=""),"",ROUND(ABS(H878-I878)*P878,1))</f>
        <v/>
      </c>
      <c r="S878" s="15" t="str">
        <f aca="false">IF(OR(R878="",G878="",K878=""),"",R878*K878*G878)</f>
        <v/>
      </c>
      <c r="T878" s="15" t="str">
        <f aca="false">IF(OR(Q878="",G878="",K878=""),"",Q878*K878*G878)</f>
        <v/>
      </c>
      <c r="U878" s="15" t="str">
        <f aca="false">IF(T878="","",T878+N(L878)-N(M878))</f>
        <v/>
      </c>
      <c r="V878" s="16" t="str">
        <f aca="false">IF(OR(U878="",N(S878)=0),"",U878/S878)</f>
        <v/>
      </c>
      <c r="W878" s="13" t="str">
        <f aca="false">IF(U878="","",COUNT($U$7:U878))</f>
        <v/>
      </c>
      <c r="X878" s="17" t="str">
        <f aca="false">IF(U878="","",DATE(YEAR(IF(B878="",A878,B878)),MONTH(IF(B878="",A878,B878)),1))</f>
        <v/>
      </c>
      <c r="Y878" s="15" t="str">
        <f aca="false">IF(U878="","",N($C$3)+SUM($U$7:U878))</f>
        <v/>
      </c>
      <c r="Z878" s="15" t="str">
        <f aca="false">IF(Y878="","",Y878-MAX(N($C$3),MAX($Y$7:Y878)))</f>
        <v/>
      </c>
      <c r="AA878" s="13" t="str">
        <f aca="false">IF(U878="","",IF(U878&gt;0,"Win",IF(U878&lt;0,"Loss","Scratch")))</f>
        <v/>
      </c>
      <c r="AB878" s="18" t="e">
        <f aca="false">IF(W878="",NA(),W878)</f>
        <v>#N/A</v>
      </c>
      <c r="AC878" s="19" t="e">
        <f aca="false">IF(W878="",NA(),Y878)</f>
        <v>#N/A</v>
      </c>
    </row>
    <row r="879" customFormat="false" ht="15" hidden="false" customHeight="false" outlineLevel="0" collapsed="false">
      <c r="A879" s="10"/>
      <c r="B879" s="10"/>
      <c r="C879" s="24"/>
      <c r="D879" s="24"/>
      <c r="E879" s="24"/>
      <c r="F879" s="24"/>
      <c r="G879" s="11"/>
      <c r="H879" s="12"/>
      <c r="I879" s="12"/>
      <c r="J879" s="12"/>
      <c r="K879" s="5"/>
      <c r="L879" s="5"/>
      <c r="M879" s="5"/>
      <c r="N879" s="24"/>
      <c r="O879" s="7"/>
      <c r="P879" s="13" t="str">
        <f aca="false">IF(C879="","",IF(ISNUMBER(SEARCH("JPY",C879)),100,10000))</f>
        <v/>
      </c>
      <c r="Q879" s="14" t="str">
        <f aca="false">IF(OR(C879="",H879="",J879=""),"",ROUND((J879-H879)*P879*IF(D879="Short",-1,1),1))</f>
        <v/>
      </c>
      <c r="R879" s="14" t="str">
        <f aca="false">IF(OR(C879="",H879="",I879=""),"",ROUND(ABS(H879-I879)*P879,1))</f>
        <v/>
      </c>
      <c r="S879" s="15" t="str">
        <f aca="false">IF(OR(R879="",G879="",K879=""),"",R879*K879*G879)</f>
        <v/>
      </c>
      <c r="T879" s="15" t="str">
        <f aca="false">IF(OR(Q879="",G879="",K879=""),"",Q879*K879*G879)</f>
        <v/>
      </c>
      <c r="U879" s="15" t="str">
        <f aca="false">IF(T879="","",T879+N(L879)-N(M879))</f>
        <v/>
      </c>
      <c r="V879" s="16" t="str">
        <f aca="false">IF(OR(U879="",N(S879)=0),"",U879/S879)</f>
        <v/>
      </c>
      <c r="W879" s="13" t="str">
        <f aca="false">IF(U879="","",COUNT($U$7:U879))</f>
        <v/>
      </c>
      <c r="X879" s="17" t="str">
        <f aca="false">IF(U879="","",DATE(YEAR(IF(B879="",A879,B879)),MONTH(IF(B879="",A879,B879)),1))</f>
        <v/>
      </c>
      <c r="Y879" s="15" t="str">
        <f aca="false">IF(U879="","",N($C$3)+SUM($U$7:U879))</f>
        <v/>
      </c>
      <c r="Z879" s="15" t="str">
        <f aca="false">IF(Y879="","",Y879-MAX(N($C$3),MAX($Y$7:Y879)))</f>
        <v/>
      </c>
      <c r="AA879" s="13" t="str">
        <f aca="false">IF(U879="","",IF(U879&gt;0,"Win",IF(U879&lt;0,"Loss","Scratch")))</f>
        <v/>
      </c>
      <c r="AB879" s="18" t="e">
        <f aca="false">IF(W879="",NA(),W879)</f>
        <v>#N/A</v>
      </c>
      <c r="AC879" s="19" t="e">
        <f aca="false">IF(W879="",NA(),Y879)</f>
        <v>#N/A</v>
      </c>
    </row>
    <row r="880" customFormat="false" ht="15" hidden="false" customHeight="false" outlineLevel="0" collapsed="false">
      <c r="A880" s="10"/>
      <c r="B880" s="10"/>
      <c r="C880" s="24"/>
      <c r="D880" s="24"/>
      <c r="E880" s="24"/>
      <c r="F880" s="24"/>
      <c r="G880" s="11"/>
      <c r="H880" s="12"/>
      <c r="I880" s="12"/>
      <c r="J880" s="12"/>
      <c r="K880" s="5"/>
      <c r="L880" s="5"/>
      <c r="M880" s="5"/>
      <c r="N880" s="24"/>
      <c r="O880" s="7"/>
      <c r="P880" s="13" t="str">
        <f aca="false">IF(C880="","",IF(ISNUMBER(SEARCH("JPY",C880)),100,10000))</f>
        <v/>
      </c>
      <c r="Q880" s="14" t="str">
        <f aca="false">IF(OR(C880="",H880="",J880=""),"",ROUND((J880-H880)*P880*IF(D880="Short",-1,1),1))</f>
        <v/>
      </c>
      <c r="R880" s="14" t="str">
        <f aca="false">IF(OR(C880="",H880="",I880=""),"",ROUND(ABS(H880-I880)*P880,1))</f>
        <v/>
      </c>
      <c r="S880" s="15" t="str">
        <f aca="false">IF(OR(R880="",G880="",K880=""),"",R880*K880*G880)</f>
        <v/>
      </c>
      <c r="T880" s="15" t="str">
        <f aca="false">IF(OR(Q880="",G880="",K880=""),"",Q880*K880*G880)</f>
        <v/>
      </c>
      <c r="U880" s="15" t="str">
        <f aca="false">IF(T880="","",T880+N(L880)-N(M880))</f>
        <v/>
      </c>
      <c r="V880" s="16" t="str">
        <f aca="false">IF(OR(U880="",N(S880)=0),"",U880/S880)</f>
        <v/>
      </c>
      <c r="W880" s="13" t="str">
        <f aca="false">IF(U880="","",COUNT($U$7:U880))</f>
        <v/>
      </c>
      <c r="X880" s="17" t="str">
        <f aca="false">IF(U880="","",DATE(YEAR(IF(B880="",A880,B880)),MONTH(IF(B880="",A880,B880)),1))</f>
        <v/>
      </c>
      <c r="Y880" s="15" t="str">
        <f aca="false">IF(U880="","",N($C$3)+SUM($U$7:U880))</f>
        <v/>
      </c>
      <c r="Z880" s="15" t="str">
        <f aca="false">IF(Y880="","",Y880-MAX(N($C$3),MAX($Y$7:Y880)))</f>
        <v/>
      </c>
      <c r="AA880" s="13" t="str">
        <f aca="false">IF(U880="","",IF(U880&gt;0,"Win",IF(U880&lt;0,"Loss","Scratch")))</f>
        <v/>
      </c>
      <c r="AB880" s="18" t="e">
        <f aca="false">IF(W880="",NA(),W880)</f>
        <v>#N/A</v>
      </c>
      <c r="AC880" s="19" t="e">
        <f aca="false">IF(W880="",NA(),Y880)</f>
        <v>#N/A</v>
      </c>
    </row>
    <row r="881" customFormat="false" ht="15" hidden="false" customHeight="false" outlineLevel="0" collapsed="false">
      <c r="A881" s="10"/>
      <c r="B881" s="10"/>
      <c r="C881" s="24"/>
      <c r="D881" s="24"/>
      <c r="E881" s="24"/>
      <c r="F881" s="24"/>
      <c r="G881" s="11"/>
      <c r="H881" s="12"/>
      <c r="I881" s="12"/>
      <c r="J881" s="12"/>
      <c r="K881" s="5"/>
      <c r="L881" s="5"/>
      <c r="M881" s="5"/>
      <c r="N881" s="24"/>
      <c r="O881" s="7"/>
      <c r="P881" s="13" t="str">
        <f aca="false">IF(C881="","",IF(ISNUMBER(SEARCH("JPY",C881)),100,10000))</f>
        <v/>
      </c>
      <c r="Q881" s="14" t="str">
        <f aca="false">IF(OR(C881="",H881="",J881=""),"",ROUND((J881-H881)*P881*IF(D881="Short",-1,1),1))</f>
        <v/>
      </c>
      <c r="R881" s="14" t="str">
        <f aca="false">IF(OR(C881="",H881="",I881=""),"",ROUND(ABS(H881-I881)*P881,1))</f>
        <v/>
      </c>
      <c r="S881" s="15" t="str">
        <f aca="false">IF(OR(R881="",G881="",K881=""),"",R881*K881*G881)</f>
        <v/>
      </c>
      <c r="T881" s="15" t="str">
        <f aca="false">IF(OR(Q881="",G881="",K881=""),"",Q881*K881*G881)</f>
        <v/>
      </c>
      <c r="U881" s="15" t="str">
        <f aca="false">IF(T881="","",T881+N(L881)-N(M881))</f>
        <v/>
      </c>
      <c r="V881" s="16" t="str">
        <f aca="false">IF(OR(U881="",N(S881)=0),"",U881/S881)</f>
        <v/>
      </c>
      <c r="W881" s="13" t="str">
        <f aca="false">IF(U881="","",COUNT($U$7:U881))</f>
        <v/>
      </c>
      <c r="X881" s="17" t="str">
        <f aca="false">IF(U881="","",DATE(YEAR(IF(B881="",A881,B881)),MONTH(IF(B881="",A881,B881)),1))</f>
        <v/>
      </c>
      <c r="Y881" s="15" t="str">
        <f aca="false">IF(U881="","",N($C$3)+SUM($U$7:U881))</f>
        <v/>
      </c>
      <c r="Z881" s="15" t="str">
        <f aca="false">IF(Y881="","",Y881-MAX(N($C$3),MAX($Y$7:Y881)))</f>
        <v/>
      </c>
      <c r="AA881" s="13" t="str">
        <f aca="false">IF(U881="","",IF(U881&gt;0,"Win",IF(U881&lt;0,"Loss","Scratch")))</f>
        <v/>
      </c>
      <c r="AB881" s="18" t="e">
        <f aca="false">IF(W881="",NA(),W881)</f>
        <v>#N/A</v>
      </c>
      <c r="AC881" s="19" t="e">
        <f aca="false">IF(W881="",NA(),Y881)</f>
        <v>#N/A</v>
      </c>
    </row>
    <row r="882" customFormat="false" ht="15" hidden="false" customHeight="false" outlineLevel="0" collapsed="false">
      <c r="A882" s="10"/>
      <c r="B882" s="10"/>
      <c r="C882" s="24"/>
      <c r="D882" s="24"/>
      <c r="E882" s="24"/>
      <c r="F882" s="24"/>
      <c r="G882" s="11"/>
      <c r="H882" s="12"/>
      <c r="I882" s="12"/>
      <c r="J882" s="12"/>
      <c r="K882" s="5"/>
      <c r="L882" s="5"/>
      <c r="M882" s="5"/>
      <c r="N882" s="24"/>
      <c r="O882" s="7"/>
      <c r="P882" s="13" t="str">
        <f aca="false">IF(C882="","",IF(ISNUMBER(SEARCH("JPY",C882)),100,10000))</f>
        <v/>
      </c>
      <c r="Q882" s="14" t="str">
        <f aca="false">IF(OR(C882="",H882="",J882=""),"",ROUND((J882-H882)*P882*IF(D882="Short",-1,1),1))</f>
        <v/>
      </c>
      <c r="R882" s="14" t="str">
        <f aca="false">IF(OR(C882="",H882="",I882=""),"",ROUND(ABS(H882-I882)*P882,1))</f>
        <v/>
      </c>
      <c r="S882" s="15" t="str">
        <f aca="false">IF(OR(R882="",G882="",K882=""),"",R882*K882*G882)</f>
        <v/>
      </c>
      <c r="T882" s="15" t="str">
        <f aca="false">IF(OR(Q882="",G882="",K882=""),"",Q882*K882*G882)</f>
        <v/>
      </c>
      <c r="U882" s="15" t="str">
        <f aca="false">IF(T882="","",T882+N(L882)-N(M882))</f>
        <v/>
      </c>
      <c r="V882" s="16" t="str">
        <f aca="false">IF(OR(U882="",N(S882)=0),"",U882/S882)</f>
        <v/>
      </c>
      <c r="W882" s="13" t="str">
        <f aca="false">IF(U882="","",COUNT($U$7:U882))</f>
        <v/>
      </c>
      <c r="X882" s="17" t="str">
        <f aca="false">IF(U882="","",DATE(YEAR(IF(B882="",A882,B882)),MONTH(IF(B882="",A882,B882)),1))</f>
        <v/>
      </c>
      <c r="Y882" s="15" t="str">
        <f aca="false">IF(U882="","",N($C$3)+SUM($U$7:U882))</f>
        <v/>
      </c>
      <c r="Z882" s="15" t="str">
        <f aca="false">IF(Y882="","",Y882-MAX(N($C$3),MAX($Y$7:Y882)))</f>
        <v/>
      </c>
      <c r="AA882" s="13" t="str">
        <f aca="false">IF(U882="","",IF(U882&gt;0,"Win",IF(U882&lt;0,"Loss","Scratch")))</f>
        <v/>
      </c>
      <c r="AB882" s="18" t="e">
        <f aca="false">IF(W882="",NA(),W882)</f>
        <v>#N/A</v>
      </c>
      <c r="AC882" s="19" t="e">
        <f aca="false">IF(W882="",NA(),Y882)</f>
        <v>#N/A</v>
      </c>
    </row>
    <row r="883" customFormat="false" ht="15" hidden="false" customHeight="false" outlineLevel="0" collapsed="false">
      <c r="A883" s="10"/>
      <c r="B883" s="10"/>
      <c r="C883" s="24"/>
      <c r="D883" s="24"/>
      <c r="E883" s="24"/>
      <c r="F883" s="24"/>
      <c r="G883" s="11"/>
      <c r="H883" s="12"/>
      <c r="I883" s="12"/>
      <c r="J883" s="12"/>
      <c r="K883" s="5"/>
      <c r="L883" s="5"/>
      <c r="M883" s="5"/>
      <c r="N883" s="24"/>
      <c r="O883" s="7"/>
      <c r="P883" s="13" t="str">
        <f aca="false">IF(C883="","",IF(ISNUMBER(SEARCH("JPY",C883)),100,10000))</f>
        <v/>
      </c>
      <c r="Q883" s="14" t="str">
        <f aca="false">IF(OR(C883="",H883="",J883=""),"",ROUND((J883-H883)*P883*IF(D883="Short",-1,1),1))</f>
        <v/>
      </c>
      <c r="R883" s="14" t="str">
        <f aca="false">IF(OR(C883="",H883="",I883=""),"",ROUND(ABS(H883-I883)*P883,1))</f>
        <v/>
      </c>
      <c r="S883" s="15" t="str">
        <f aca="false">IF(OR(R883="",G883="",K883=""),"",R883*K883*G883)</f>
        <v/>
      </c>
      <c r="T883" s="15" t="str">
        <f aca="false">IF(OR(Q883="",G883="",K883=""),"",Q883*K883*G883)</f>
        <v/>
      </c>
      <c r="U883" s="15" t="str">
        <f aca="false">IF(T883="","",T883+N(L883)-N(M883))</f>
        <v/>
      </c>
      <c r="V883" s="16" t="str">
        <f aca="false">IF(OR(U883="",N(S883)=0),"",U883/S883)</f>
        <v/>
      </c>
      <c r="W883" s="13" t="str">
        <f aca="false">IF(U883="","",COUNT($U$7:U883))</f>
        <v/>
      </c>
      <c r="X883" s="17" t="str">
        <f aca="false">IF(U883="","",DATE(YEAR(IF(B883="",A883,B883)),MONTH(IF(B883="",A883,B883)),1))</f>
        <v/>
      </c>
      <c r="Y883" s="15" t="str">
        <f aca="false">IF(U883="","",N($C$3)+SUM($U$7:U883))</f>
        <v/>
      </c>
      <c r="Z883" s="15" t="str">
        <f aca="false">IF(Y883="","",Y883-MAX(N($C$3),MAX($Y$7:Y883)))</f>
        <v/>
      </c>
      <c r="AA883" s="13" t="str">
        <f aca="false">IF(U883="","",IF(U883&gt;0,"Win",IF(U883&lt;0,"Loss","Scratch")))</f>
        <v/>
      </c>
      <c r="AB883" s="18" t="e">
        <f aca="false">IF(W883="",NA(),W883)</f>
        <v>#N/A</v>
      </c>
      <c r="AC883" s="19" t="e">
        <f aca="false">IF(W883="",NA(),Y883)</f>
        <v>#N/A</v>
      </c>
    </row>
    <row r="884" customFormat="false" ht="15" hidden="false" customHeight="false" outlineLevel="0" collapsed="false">
      <c r="A884" s="10"/>
      <c r="B884" s="10"/>
      <c r="C884" s="24"/>
      <c r="D884" s="24"/>
      <c r="E884" s="24"/>
      <c r="F884" s="24"/>
      <c r="G884" s="11"/>
      <c r="H884" s="12"/>
      <c r="I884" s="12"/>
      <c r="J884" s="12"/>
      <c r="K884" s="5"/>
      <c r="L884" s="5"/>
      <c r="M884" s="5"/>
      <c r="N884" s="24"/>
      <c r="O884" s="7"/>
      <c r="P884" s="13" t="str">
        <f aca="false">IF(C884="","",IF(ISNUMBER(SEARCH("JPY",C884)),100,10000))</f>
        <v/>
      </c>
      <c r="Q884" s="14" t="str">
        <f aca="false">IF(OR(C884="",H884="",J884=""),"",ROUND((J884-H884)*P884*IF(D884="Short",-1,1),1))</f>
        <v/>
      </c>
      <c r="R884" s="14" t="str">
        <f aca="false">IF(OR(C884="",H884="",I884=""),"",ROUND(ABS(H884-I884)*P884,1))</f>
        <v/>
      </c>
      <c r="S884" s="15" t="str">
        <f aca="false">IF(OR(R884="",G884="",K884=""),"",R884*K884*G884)</f>
        <v/>
      </c>
      <c r="T884" s="15" t="str">
        <f aca="false">IF(OR(Q884="",G884="",K884=""),"",Q884*K884*G884)</f>
        <v/>
      </c>
      <c r="U884" s="15" t="str">
        <f aca="false">IF(T884="","",T884+N(L884)-N(M884))</f>
        <v/>
      </c>
      <c r="V884" s="16" t="str">
        <f aca="false">IF(OR(U884="",N(S884)=0),"",U884/S884)</f>
        <v/>
      </c>
      <c r="W884" s="13" t="str">
        <f aca="false">IF(U884="","",COUNT($U$7:U884))</f>
        <v/>
      </c>
      <c r="X884" s="17" t="str">
        <f aca="false">IF(U884="","",DATE(YEAR(IF(B884="",A884,B884)),MONTH(IF(B884="",A884,B884)),1))</f>
        <v/>
      </c>
      <c r="Y884" s="15" t="str">
        <f aca="false">IF(U884="","",N($C$3)+SUM($U$7:U884))</f>
        <v/>
      </c>
      <c r="Z884" s="15" t="str">
        <f aca="false">IF(Y884="","",Y884-MAX(N($C$3),MAX($Y$7:Y884)))</f>
        <v/>
      </c>
      <c r="AA884" s="13" t="str">
        <f aca="false">IF(U884="","",IF(U884&gt;0,"Win",IF(U884&lt;0,"Loss","Scratch")))</f>
        <v/>
      </c>
      <c r="AB884" s="18" t="e">
        <f aca="false">IF(W884="",NA(),W884)</f>
        <v>#N/A</v>
      </c>
      <c r="AC884" s="19" t="e">
        <f aca="false">IF(W884="",NA(),Y884)</f>
        <v>#N/A</v>
      </c>
    </row>
    <row r="885" customFormat="false" ht="15" hidden="false" customHeight="false" outlineLevel="0" collapsed="false">
      <c r="A885" s="10"/>
      <c r="B885" s="10"/>
      <c r="C885" s="24"/>
      <c r="D885" s="24"/>
      <c r="E885" s="24"/>
      <c r="F885" s="24"/>
      <c r="G885" s="11"/>
      <c r="H885" s="12"/>
      <c r="I885" s="12"/>
      <c r="J885" s="12"/>
      <c r="K885" s="5"/>
      <c r="L885" s="5"/>
      <c r="M885" s="5"/>
      <c r="N885" s="24"/>
      <c r="O885" s="7"/>
      <c r="P885" s="13" t="str">
        <f aca="false">IF(C885="","",IF(ISNUMBER(SEARCH("JPY",C885)),100,10000))</f>
        <v/>
      </c>
      <c r="Q885" s="14" t="str">
        <f aca="false">IF(OR(C885="",H885="",J885=""),"",ROUND((J885-H885)*P885*IF(D885="Short",-1,1),1))</f>
        <v/>
      </c>
      <c r="R885" s="14" t="str">
        <f aca="false">IF(OR(C885="",H885="",I885=""),"",ROUND(ABS(H885-I885)*P885,1))</f>
        <v/>
      </c>
      <c r="S885" s="15" t="str">
        <f aca="false">IF(OR(R885="",G885="",K885=""),"",R885*K885*G885)</f>
        <v/>
      </c>
      <c r="T885" s="15" t="str">
        <f aca="false">IF(OR(Q885="",G885="",K885=""),"",Q885*K885*G885)</f>
        <v/>
      </c>
      <c r="U885" s="15" t="str">
        <f aca="false">IF(T885="","",T885+N(L885)-N(M885))</f>
        <v/>
      </c>
      <c r="V885" s="16" t="str">
        <f aca="false">IF(OR(U885="",N(S885)=0),"",U885/S885)</f>
        <v/>
      </c>
      <c r="W885" s="13" t="str">
        <f aca="false">IF(U885="","",COUNT($U$7:U885))</f>
        <v/>
      </c>
      <c r="X885" s="17" t="str">
        <f aca="false">IF(U885="","",DATE(YEAR(IF(B885="",A885,B885)),MONTH(IF(B885="",A885,B885)),1))</f>
        <v/>
      </c>
      <c r="Y885" s="15" t="str">
        <f aca="false">IF(U885="","",N($C$3)+SUM($U$7:U885))</f>
        <v/>
      </c>
      <c r="Z885" s="15" t="str">
        <f aca="false">IF(Y885="","",Y885-MAX(N($C$3),MAX($Y$7:Y885)))</f>
        <v/>
      </c>
      <c r="AA885" s="13" t="str">
        <f aca="false">IF(U885="","",IF(U885&gt;0,"Win",IF(U885&lt;0,"Loss","Scratch")))</f>
        <v/>
      </c>
      <c r="AB885" s="18" t="e">
        <f aca="false">IF(W885="",NA(),W885)</f>
        <v>#N/A</v>
      </c>
      <c r="AC885" s="19" t="e">
        <f aca="false">IF(W885="",NA(),Y885)</f>
        <v>#N/A</v>
      </c>
    </row>
    <row r="886" customFormat="false" ht="15" hidden="false" customHeight="false" outlineLevel="0" collapsed="false">
      <c r="A886" s="10"/>
      <c r="B886" s="10"/>
      <c r="C886" s="24"/>
      <c r="D886" s="24"/>
      <c r="E886" s="24"/>
      <c r="F886" s="24"/>
      <c r="G886" s="11"/>
      <c r="H886" s="12"/>
      <c r="I886" s="12"/>
      <c r="J886" s="12"/>
      <c r="K886" s="5"/>
      <c r="L886" s="5"/>
      <c r="M886" s="5"/>
      <c r="N886" s="24"/>
      <c r="O886" s="7"/>
      <c r="P886" s="13" t="str">
        <f aca="false">IF(C886="","",IF(ISNUMBER(SEARCH("JPY",C886)),100,10000))</f>
        <v/>
      </c>
      <c r="Q886" s="14" t="str">
        <f aca="false">IF(OR(C886="",H886="",J886=""),"",ROUND((J886-H886)*P886*IF(D886="Short",-1,1),1))</f>
        <v/>
      </c>
      <c r="R886" s="14" t="str">
        <f aca="false">IF(OR(C886="",H886="",I886=""),"",ROUND(ABS(H886-I886)*P886,1))</f>
        <v/>
      </c>
      <c r="S886" s="15" t="str">
        <f aca="false">IF(OR(R886="",G886="",K886=""),"",R886*K886*G886)</f>
        <v/>
      </c>
      <c r="T886" s="15" t="str">
        <f aca="false">IF(OR(Q886="",G886="",K886=""),"",Q886*K886*G886)</f>
        <v/>
      </c>
      <c r="U886" s="15" t="str">
        <f aca="false">IF(T886="","",T886+N(L886)-N(M886))</f>
        <v/>
      </c>
      <c r="V886" s="16" t="str">
        <f aca="false">IF(OR(U886="",N(S886)=0),"",U886/S886)</f>
        <v/>
      </c>
      <c r="W886" s="13" t="str">
        <f aca="false">IF(U886="","",COUNT($U$7:U886))</f>
        <v/>
      </c>
      <c r="X886" s="17" t="str">
        <f aca="false">IF(U886="","",DATE(YEAR(IF(B886="",A886,B886)),MONTH(IF(B886="",A886,B886)),1))</f>
        <v/>
      </c>
      <c r="Y886" s="15" t="str">
        <f aca="false">IF(U886="","",N($C$3)+SUM($U$7:U886))</f>
        <v/>
      </c>
      <c r="Z886" s="15" t="str">
        <f aca="false">IF(Y886="","",Y886-MAX(N($C$3),MAX($Y$7:Y886)))</f>
        <v/>
      </c>
      <c r="AA886" s="13" t="str">
        <f aca="false">IF(U886="","",IF(U886&gt;0,"Win",IF(U886&lt;0,"Loss","Scratch")))</f>
        <v/>
      </c>
      <c r="AB886" s="18" t="e">
        <f aca="false">IF(W886="",NA(),W886)</f>
        <v>#N/A</v>
      </c>
      <c r="AC886" s="19" t="e">
        <f aca="false">IF(W886="",NA(),Y886)</f>
        <v>#N/A</v>
      </c>
    </row>
    <row r="887" customFormat="false" ht="15" hidden="false" customHeight="false" outlineLevel="0" collapsed="false">
      <c r="A887" s="10"/>
      <c r="B887" s="10"/>
      <c r="C887" s="24"/>
      <c r="D887" s="24"/>
      <c r="E887" s="24"/>
      <c r="F887" s="24"/>
      <c r="G887" s="11"/>
      <c r="H887" s="12"/>
      <c r="I887" s="12"/>
      <c r="J887" s="12"/>
      <c r="K887" s="5"/>
      <c r="L887" s="5"/>
      <c r="M887" s="5"/>
      <c r="N887" s="24"/>
      <c r="O887" s="7"/>
      <c r="P887" s="13" t="str">
        <f aca="false">IF(C887="","",IF(ISNUMBER(SEARCH("JPY",C887)),100,10000))</f>
        <v/>
      </c>
      <c r="Q887" s="14" t="str">
        <f aca="false">IF(OR(C887="",H887="",J887=""),"",ROUND((J887-H887)*P887*IF(D887="Short",-1,1),1))</f>
        <v/>
      </c>
      <c r="R887" s="14" t="str">
        <f aca="false">IF(OR(C887="",H887="",I887=""),"",ROUND(ABS(H887-I887)*P887,1))</f>
        <v/>
      </c>
      <c r="S887" s="15" t="str">
        <f aca="false">IF(OR(R887="",G887="",K887=""),"",R887*K887*G887)</f>
        <v/>
      </c>
      <c r="T887" s="15" t="str">
        <f aca="false">IF(OR(Q887="",G887="",K887=""),"",Q887*K887*G887)</f>
        <v/>
      </c>
      <c r="U887" s="15" t="str">
        <f aca="false">IF(T887="","",T887+N(L887)-N(M887))</f>
        <v/>
      </c>
      <c r="V887" s="16" t="str">
        <f aca="false">IF(OR(U887="",N(S887)=0),"",U887/S887)</f>
        <v/>
      </c>
      <c r="W887" s="13" t="str">
        <f aca="false">IF(U887="","",COUNT($U$7:U887))</f>
        <v/>
      </c>
      <c r="X887" s="17" t="str">
        <f aca="false">IF(U887="","",DATE(YEAR(IF(B887="",A887,B887)),MONTH(IF(B887="",A887,B887)),1))</f>
        <v/>
      </c>
      <c r="Y887" s="15" t="str">
        <f aca="false">IF(U887="","",N($C$3)+SUM($U$7:U887))</f>
        <v/>
      </c>
      <c r="Z887" s="15" t="str">
        <f aca="false">IF(Y887="","",Y887-MAX(N($C$3),MAX($Y$7:Y887)))</f>
        <v/>
      </c>
      <c r="AA887" s="13" t="str">
        <f aca="false">IF(U887="","",IF(U887&gt;0,"Win",IF(U887&lt;0,"Loss","Scratch")))</f>
        <v/>
      </c>
      <c r="AB887" s="18" t="e">
        <f aca="false">IF(W887="",NA(),W887)</f>
        <v>#N/A</v>
      </c>
      <c r="AC887" s="19" t="e">
        <f aca="false">IF(W887="",NA(),Y887)</f>
        <v>#N/A</v>
      </c>
    </row>
    <row r="888" customFormat="false" ht="15" hidden="false" customHeight="false" outlineLevel="0" collapsed="false">
      <c r="A888" s="10"/>
      <c r="B888" s="10"/>
      <c r="C888" s="24"/>
      <c r="D888" s="24"/>
      <c r="E888" s="24"/>
      <c r="F888" s="24"/>
      <c r="G888" s="11"/>
      <c r="H888" s="12"/>
      <c r="I888" s="12"/>
      <c r="J888" s="12"/>
      <c r="K888" s="5"/>
      <c r="L888" s="5"/>
      <c r="M888" s="5"/>
      <c r="N888" s="24"/>
      <c r="O888" s="7"/>
      <c r="P888" s="13" t="str">
        <f aca="false">IF(C888="","",IF(ISNUMBER(SEARCH("JPY",C888)),100,10000))</f>
        <v/>
      </c>
      <c r="Q888" s="14" t="str">
        <f aca="false">IF(OR(C888="",H888="",J888=""),"",ROUND((J888-H888)*P888*IF(D888="Short",-1,1),1))</f>
        <v/>
      </c>
      <c r="R888" s="14" t="str">
        <f aca="false">IF(OR(C888="",H888="",I888=""),"",ROUND(ABS(H888-I888)*P888,1))</f>
        <v/>
      </c>
      <c r="S888" s="15" t="str">
        <f aca="false">IF(OR(R888="",G888="",K888=""),"",R888*K888*G888)</f>
        <v/>
      </c>
      <c r="T888" s="15" t="str">
        <f aca="false">IF(OR(Q888="",G888="",K888=""),"",Q888*K888*G888)</f>
        <v/>
      </c>
      <c r="U888" s="15" t="str">
        <f aca="false">IF(T888="","",T888+N(L888)-N(M888))</f>
        <v/>
      </c>
      <c r="V888" s="16" t="str">
        <f aca="false">IF(OR(U888="",N(S888)=0),"",U888/S888)</f>
        <v/>
      </c>
      <c r="W888" s="13" t="str">
        <f aca="false">IF(U888="","",COUNT($U$7:U888))</f>
        <v/>
      </c>
      <c r="X888" s="17" t="str">
        <f aca="false">IF(U888="","",DATE(YEAR(IF(B888="",A888,B888)),MONTH(IF(B888="",A888,B888)),1))</f>
        <v/>
      </c>
      <c r="Y888" s="15" t="str">
        <f aca="false">IF(U888="","",N($C$3)+SUM($U$7:U888))</f>
        <v/>
      </c>
      <c r="Z888" s="15" t="str">
        <f aca="false">IF(Y888="","",Y888-MAX(N($C$3),MAX($Y$7:Y888)))</f>
        <v/>
      </c>
      <c r="AA888" s="13" t="str">
        <f aca="false">IF(U888="","",IF(U888&gt;0,"Win",IF(U888&lt;0,"Loss","Scratch")))</f>
        <v/>
      </c>
      <c r="AB888" s="18" t="e">
        <f aca="false">IF(W888="",NA(),W888)</f>
        <v>#N/A</v>
      </c>
      <c r="AC888" s="19" t="e">
        <f aca="false">IF(W888="",NA(),Y888)</f>
        <v>#N/A</v>
      </c>
    </row>
    <row r="889" customFormat="false" ht="15" hidden="false" customHeight="false" outlineLevel="0" collapsed="false">
      <c r="A889" s="10"/>
      <c r="B889" s="10"/>
      <c r="C889" s="24"/>
      <c r="D889" s="24"/>
      <c r="E889" s="24"/>
      <c r="F889" s="24"/>
      <c r="G889" s="11"/>
      <c r="H889" s="12"/>
      <c r="I889" s="12"/>
      <c r="J889" s="12"/>
      <c r="K889" s="5"/>
      <c r="L889" s="5"/>
      <c r="M889" s="5"/>
      <c r="N889" s="24"/>
      <c r="O889" s="7"/>
      <c r="P889" s="13" t="str">
        <f aca="false">IF(C889="","",IF(ISNUMBER(SEARCH("JPY",C889)),100,10000))</f>
        <v/>
      </c>
      <c r="Q889" s="14" t="str">
        <f aca="false">IF(OR(C889="",H889="",J889=""),"",ROUND((J889-H889)*P889*IF(D889="Short",-1,1),1))</f>
        <v/>
      </c>
      <c r="R889" s="14" t="str">
        <f aca="false">IF(OR(C889="",H889="",I889=""),"",ROUND(ABS(H889-I889)*P889,1))</f>
        <v/>
      </c>
      <c r="S889" s="15" t="str">
        <f aca="false">IF(OR(R889="",G889="",K889=""),"",R889*K889*G889)</f>
        <v/>
      </c>
      <c r="T889" s="15" t="str">
        <f aca="false">IF(OR(Q889="",G889="",K889=""),"",Q889*K889*G889)</f>
        <v/>
      </c>
      <c r="U889" s="15" t="str">
        <f aca="false">IF(T889="","",T889+N(L889)-N(M889))</f>
        <v/>
      </c>
      <c r="V889" s="16" t="str">
        <f aca="false">IF(OR(U889="",N(S889)=0),"",U889/S889)</f>
        <v/>
      </c>
      <c r="W889" s="13" t="str">
        <f aca="false">IF(U889="","",COUNT($U$7:U889))</f>
        <v/>
      </c>
      <c r="X889" s="17" t="str">
        <f aca="false">IF(U889="","",DATE(YEAR(IF(B889="",A889,B889)),MONTH(IF(B889="",A889,B889)),1))</f>
        <v/>
      </c>
      <c r="Y889" s="15" t="str">
        <f aca="false">IF(U889="","",N($C$3)+SUM($U$7:U889))</f>
        <v/>
      </c>
      <c r="Z889" s="15" t="str">
        <f aca="false">IF(Y889="","",Y889-MAX(N($C$3),MAX($Y$7:Y889)))</f>
        <v/>
      </c>
      <c r="AA889" s="13" t="str">
        <f aca="false">IF(U889="","",IF(U889&gt;0,"Win",IF(U889&lt;0,"Loss","Scratch")))</f>
        <v/>
      </c>
      <c r="AB889" s="18" t="e">
        <f aca="false">IF(W889="",NA(),W889)</f>
        <v>#N/A</v>
      </c>
      <c r="AC889" s="19" t="e">
        <f aca="false">IF(W889="",NA(),Y889)</f>
        <v>#N/A</v>
      </c>
    </row>
    <row r="890" customFormat="false" ht="15" hidden="false" customHeight="false" outlineLevel="0" collapsed="false">
      <c r="A890" s="10"/>
      <c r="B890" s="10"/>
      <c r="C890" s="24"/>
      <c r="D890" s="24"/>
      <c r="E890" s="24"/>
      <c r="F890" s="24"/>
      <c r="G890" s="11"/>
      <c r="H890" s="12"/>
      <c r="I890" s="12"/>
      <c r="J890" s="12"/>
      <c r="K890" s="5"/>
      <c r="L890" s="5"/>
      <c r="M890" s="5"/>
      <c r="N890" s="24"/>
      <c r="O890" s="7"/>
      <c r="P890" s="13" t="str">
        <f aca="false">IF(C890="","",IF(ISNUMBER(SEARCH("JPY",C890)),100,10000))</f>
        <v/>
      </c>
      <c r="Q890" s="14" t="str">
        <f aca="false">IF(OR(C890="",H890="",J890=""),"",ROUND((J890-H890)*P890*IF(D890="Short",-1,1),1))</f>
        <v/>
      </c>
      <c r="R890" s="14" t="str">
        <f aca="false">IF(OR(C890="",H890="",I890=""),"",ROUND(ABS(H890-I890)*P890,1))</f>
        <v/>
      </c>
      <c r="S890" s="15" t="str">
        <f aca="false">IF(OR(R890="",G890="",K890=""),"",R890*K890*G890)</f>
        <v/>
      </c>
      <c r="T890" s="15" t="str">
        <f aca="false">IF(OR(Q890="",G890="",K890=""),"",Q890*K890*G890)</f>
        <v/>
      </c>
      <c r="U890" s="15" t="str">
        <f aca="false">IF(T890="","",T890+N(L890)-N(M890))</f>
        <v/>
      </c>
      <c r="V890" s="16" t="str">
        <f aca="false">IF(OR(U890="",N(S890)=0),"",U890/S890)</f>
        <v/>
      </c>
      <c r="W890" s="13" t="str">
        <f aca="false">IF(U890="","",COUNT($U$7:U890))</f>
        <v/>
      </c>
      <c r="X890" s="17" t="str">
        <f aca="false">IF(U890="","",DATE(YEAR(IF(B890="",A890,B890)),MONTH(IF(B890="",A890,B890)),1))</f>
        <v/>
      </c>
      <c r="Y890" s="15" t="str">
        <f aca="false">IF(U890="","",N($C$3)+SUM($U$7:U890))</f>
        <v/>
      </c>
      <c r="Z890" s="15" t="str">
        <f aca="false">IF(Y890="","",Y890-MAX(N($C$3),MAX($Y$7:Y890)))</f>
        <v/>
      </c>
      <c r="AA890" s="13" t="str">
        <f aca="false">IF(U890="","",IF(U890&gt;0,"Win",IF(U890&lt;0,"Loss","Scratch")))</f>
        <v/>
      </c>
      <c r="AB890" s="18" t="e">
        <f aca="false">IF(W890="",NA(),W890)</f>
        <v>#N/A</v>
      </c>
      <c r="AC890" s="19" t="e">
        <f aca="false">IF(W890="",NA(),Y890)</f>
        <v>#N/A</v>
      </c>
    </row>
    <row r="891" customFormat="false" ht="15" hidden="false" customHeight="false" outlineLevel="0" collapsed="false">
      <c r="A891" s="10"/>
      <c r="B891" s="10"/>
      <c r="C891" s="24"/>
      <c r="D891" s="24"/>
      <c r="E891" s="24"/>
      <c r="F891" s="24"/>
      <c r="G891" s="11"/>
      <c r="H891" s="12"/>
      <c r="I891" s="12"/>
      <c r="J891" s="12"/>
      <c r="K891" s="5"/>
      <c r="L891" s="5"/>
      <c r="M891" s="5"/>
      <c r="N891" s="24"/>
      <c r="O891" s="7"/>
      <c r="P891" s="13" t="str">
        <f aca="false">IF(C891="","",IF(ISNUMBER(SEARCH("JPY",C891)),100,10000))</f>
        <v/>
      </c>
      <c r="Q891" s="14" t="str">
        <f aca="false">IF(OR(C891="",H891="",J891=""),"",ROUND((J891-H891)*P891*IF(D891="Short",-1,1),1))</f>
        <v/>
      </c>
      <c r="R891" s="14" t="str">
        <f aca="false">IF(OR(C891="",H891="",I891=""),"",ROUND(ABS(H891-I891)*P891,1))</f>
        <v/>
      </c>
      <c r="S891" s="15" t="str">
        <f aca="false">IF(OR(R891="",G891="",K891=""),"",R891*K891*G891)</f>
        <v/>
      </c>
      <c r="T891" s="15" t="str">
        <f aca="false">IF(OR(Q891="",G891="",K891=""),"",Q891*K891*G891)</f>
        <v/>
      </c>
      <c r="U891" s="15" t="str">
        <f aca="false">IF(T891="","",T891+N(L891)-N(M891))</f>
        <v/>
      </c>
      <c r="V891" s="16" t="str">
        <f aca="false">IF(OR(U891="",N(S891)=0),"",U891/S891)</f>
        <v/>
      </c>
      <c r="W891" s="13" t="str">
        <f aca="false">IF(U891="","",COUNT($U$7:U891))</f>
        <v/>
      </c>
      <c r="X891" s="17" t="str">
        <f aca="false">IF(U891="","",DATE(YEAR(IF(B891="",A891,B891)),MONTH(IF(B891="",A891,B891)),1))</f>
        <v/>
      </c>
      <c r="Y891" s="15" t="str">
        <f aca="false">IF(U891="","",N($C$3)+SUM($U$7:U891))</f>
        <v/>
      </c>
      <c r="Z891" s="15" t="str">
        <f aca="false">IF(Y891="","",Y891-MAX(N($C$3),MAX($Y$7:Y891)))</f>
        <v/>
      </c>
      <c r="AA891" s="13" t="str">
        <f aca="false">IF(U891="","",IF(U891&gt;0,"Win",IF(U891&lt;0,"Loss","Scratch")))</f>
        <v/>
      </c>
      <c r="AB891" s="18" t="e">
        <f aca="false">IF(W891="",NA(),W891)</f>
        <v>#N/A</v>
      </c>
      <c r="AC891" s="19" t="e">
        <f aca="false">IF(W891="",NA(),Y891)</f>
        <v>#N/A</v>
      </c>
    </row>
    <row r="892" customFormat="false" ht="15" hidden="false" customHeight="false" outlineLevel="0" collapsed="false">
      <c r="A892" s="10"/>
      <c r="B892" s="10"/>
      <c r="C892" s="24"/>
      <c r="D892" s="24"/>
      <c r="E892" s="24"/>
      <c r="F892" s="24"/>
      <c r="G892" s="11"/>
      <c r="H892" s="12"/>
      <c r="I892" s="12"/>
      <c r="J892" s="12"/>
      <c r="K892" s="5"/>
      <c r="L892" s="5"/>
      <c r="M892" s="5"/>
      <c r="N892" s="24"/>
      <c r="O892" s="7"/>
      <c r="P892" s="13" t="str">
        <f aca="false">IF(C892="","",IF(ISNUMBER(SEARCH("JPY",C892)),100,10000))</f>
        <v/>
      </c>
      <c r="Q892" s="14" t="str">
        <f aca="false">IF(OR(C892="",H892="",J892=""),"",ROUND((J892-H892)*P892*IF(D892="Short",-1,1),1))</f>
        <v/>
      </c>
      <c r="R892" s="14" t="str">
        <f aca="false">IF(OR(C892="",H892="",I892=""),"",ROUND(ABS(H892-I892)*P892,1))</f>
        <v/>
      </c>
      <c r="S892" s="15" t="str">
        <f aca="false">IF(OR(R892="",G892="",K892=""),"",R892*K892*G892)</f>
        <v/>
      </c>
      <c r="T892" s="15" t="str">
        <f aca="false">IF(OR(Q892="",G892="",K892=""),"",Q892*K892*G892)</f>
        <v/>
      </c>
      <c r="U892" s="15" t="str">
        <f aca="false">IF(T892="","",T892+N(L892)-N(M892))</f>
        <v/>
      </c>
      <c r="V892" s="16" t="str">
        <f aca="false">IF(OR(U892="",N(S892)=0),"",U892/S892)</f>
        <v/>
      </c>
      <c r="W892" s="13" t="str">
        <f aca="false">IF(U892="","",COUNT($U$7:U892))</f>
        <v/>
      </c>
      <c r="X892" s="17" t="str">
        <f aca="false">IF(U892="","",DATE(YEAR(IF(B892="",A892,B892)),MONTH(IF(B892="",A892,B892)),1))</f>
        <v/>
      </c>
      <c r="Y892" s="15" t="str">
        <f aca="false">IF(U892="","",N($C$3)+SUM($U$7:U892))</f>
        <v/>
      </c>
      <c r="Z892" s="15" t="str">
        <f aca="false">IF(Y892="","",Y892-MAX(N($C$3),MAX($Y$7:Y892)))</f>
        <v/>
      </c>
      <c r="AA892" s="13" t="str">
        <f aca="false">IF(U892="","",IF(U892&gt;0,"Win",IF(U892&lt;0,"Loss","Scratch")))</f>
        <v/>
      </c>
      <c r="AB892" s="18" t="e">
        <f aca="false">IF(W892="",NA(),W892)</f>
        <v>#N/A</v>
      </c>
      <c r="AC892" s="19" t="e">
        <f aca="false">IF(W892="",NA(),Y892)</f>
        <v>#N/A</v>
      </c>
    </row>
    <row r="893" customFormat="false" ht="15" hidden="false" customHeight="false" outlineLevel="0" collapsed="false">
      <c r="A893" s="10"/>
      <c r="B893" s="10"/>
      <c r="C893" s="24"/>
      <c r="D893" s="24"/>
      <c r="E893" s="24"/>
      <c r="F893" s="24"/>
      <c r="G893" s="11"/>
      <c r="H893" s="12"/>
      <c r="I893" s="12"/>
      <c r="J893" s="12"/>
      <c r="K893" s="5"/>
      <c r="L893" s="5"/>
      <c r="M893" s="5"/>
      <c r="N893" s="24"/>
      <c r="O893" s="7"/>
      <c r="P893" s="13" t="str">
        <f aca="false">IF(C893="","",IF(ISNUMBER(SEARCH("JPY",C893)),100,10000))</f>
        <v/>
      </c>
      <c r="Q893" s="14" t="str">
        <f aca="false">IF(OR(C893="",H893="",J893=""),"",ROUND((J893-H893)*P893*IF(D893="Short",-1,1),1))</f>
        <v/>
      </c>
      <c r="R893" s="14" t="str">
        <f aca="false">IF(OR(C893="",H893="",I893=""),"",ROUND(ABS(H893-I893)*P893,1))</f>
        <v/>
      </c>
      <c r="S893" s="15" t="str">
        <f aca="false">IF(OR(R893="",G893="",K893=""),"",R893*K893*G893)</f>
        <v/>
      </c>
      <c r="T893" s="15" t="str">
        <f aca="false">IF(OR(Q893="",G893="",K893=""),"",Q893*K893*G893)</f>
        <v/>
      </c>
      <c r="U893" s="15" t="str">
        <f aca="false">IF(T893="","",T893+N(L893)-N(M893))</f>
        <v/>
      </c>
      <c r="V893" s="16" t="str">
        <f aca="false">IF(OR(U893="",N(S893)=0),"",U893/S893)</f>
        <v/>
      </c>
      <c r="W893" s="13" t="str">
        <f aca="false">IF(U893="","",COUNT($U$7:U893))</f>
        <v/>
      </c>
      <c r="X893" s="17" t="str">
        <f aca="false">IF(U893="","",DATE(YEAR(IF(B893="",A893,B893)),MONTH(IF(B893="",A893,B893)),1))</f>
        <v/>
      </c>
      <c r="Y893" s="15" t="str">
        <f aca="false">IF(U893="","",N($C$3)+SUM($U$7:U893))</f>
        <v/>
      </c>
      <c r="Z893" s="15" t="str">
        <f aca="false">IF(Y893="","",Y893-MAX(N($C$3),MAX($Y$7:Y893)))</f>
        <v/>
      </c>
      <c r="AA893" s="13" t="str">
        <f aca="false">IF(U893="","",IF(U893&gt;0,"Win",IF(U893&lt;0,"Loss","Scratch")))</f>
        <v/>
      </c>
      <c r="AB893" s="18" t="e">
        <f aca="false">IF(W893="",NA(),W893)</f>
        <v>#N/A</v>
      </c>
      <c r="AC893" s="19" t="e">
        <f aca="false">IF(W893="",NA(),Y893)</f>
        <v>#N/A</v>
      </c>
    </row>
    <row r="894" customFormat="false" ht="15" hidden="false" customHeight="false" outlineLevel="0" collapsed="false">
      <c r="A894" s="10"/>
      <c r="B894" s="10"/>
      <c r="C894" s="24"/>
      <c r="D894" s="24"/>
      <c r="E894" s="24"/>
      <c r="F894" s="24"/>
      <c r="G894" s="11"/>
      <c r="H894" s="12"/>
      <c r="I894" s="12"/>
      <c r="J894" s="12"/>
      <c r="K894" s="5"/>
      <c r="L894" s="5"/>
      <c r="M894" s="5"/>
      <c r="N894" s="24"/>
      <c r="O894" s="7"/>
      <c r="P894" s="13" t="str">
        <f aca="false">IF(C894="","",IF(ISNUMBER(SEARCH("JPY",C894)),100,10000))</f>
        <v/>
      </c>
      <c r="Q894" s="14" t="str">
        <f aca="false">IF(OR(C894="",H894="",J894=""),"",ROUND((J894-H894)*P894*IF(D894="Short",-1,1),1))</f>
        <v/>
      </c>
      <c r="R894" s="14" t="str">
        <f aca="false">IF(OR(C894="",H894="",I894=""),"",ROUND(ABS(H894-I894)*P894,1))</f>
        <v/>
      </c>
      <c r="S894" s="15" t="str">
        <f aca="false">IF(OR(R894="",G894="",K894=""),"",R894*K894*G894)</f>
        <v/>
      </c>
      <c r="T894" s="15" t="str">
        <f aca="false">IF(OR(Q894="",G894="",K894=""),"",Q894*K894*G894)</f>
        <v/>
      </c>
      <c r="U894" s="15" t="str">
        <f aca="false">IF(T894="","",T894+N(L894)-N(M894))</f>
        <v/>
      </c>
      <c r="V894" s="16" t="str">
        <f aca="false">IF(OR(U894="",N(S894)=0),"",U894/S894)</f>
        <v/>
      </c>
      <c r="W894" s="13" t="str">
        <f aca="false">IF(U894="","",COUNT($U$7:U894))</f>
        <v/>
      </c>
      <c r="X894" s="17" t="str">
        <f aca="false">IF(U894="","",DATE(YEAR(IF(B894="",A894,B894)),MONTH(IF(B894="",A894,B894)),1))</f>
        <v/>
      </c>
      <c r="Y894" s="15" t="str">
        <f aca="false">IF(U894="","",N($C$3)+SUM($U$7:U894))</f>
        <v/>
      </c>
      <c r="Z894" s="15" t="str">
        <f aca="false">IF(Y894="","",Y894-MAX(N($C$3),MAX($Y$7:Y894)))</f>
        <v/>
      </c>
      <c r="AA894" s="13" t="str">
        <f aca="false">IF(U894="","",IF(U894&gt;0,"Win",IF(U894&lt;0,"Loss","Scratch")))</f>
        <v/>
      </c>
      <c r="AB894" s="18" t="e">
        <f aca="false">IF(W894="",NA(),W894)</f>
        <v>#N/A</v>
      </c>
      <c r="AC894" s="19" t="e">
        <f aca="false">IF(W894="",NA(),Y894)</f>
        <v>#N/A</v>
      </c>
    </row>
    <row r="895" customFormat="false" ht="15" hidden="false" customHeight="false" outlineLevel="0" collapsed="false">
      <c r="A895" s="10"/>
      <c r="B895" s="10"/>
      <c r="C895" s="24"/>
      <c r="D895" s="24"/>
      <c r="E895" s="24"/>
      <c r="F895" s="24"/>
      <c r="G895" s="11"/>
      <c r="H895" s="12"/>
      <c r="I895" s="12"/>
      <c r="J895" s="12"/>
      <c r="K895" s="5"/>
      <c r="L895" s="5"/>
      <c r="M895" s="5"/>
      <c r="N895" s="24"/>
      <c r="O895" s="7"/>
      <c r="P895" s="13" t="str">
        <f aca="false">IF(C895="","",IF(ISNUMBER(SEARCH("JPY",C895)),100,10000))</f>
        <v/>
      </c>
      <c r="Q895" s="14" t="str">
        <f aca="false">IF(OR(C895="",H895="",J895=""),"",ROUND((J895-H895)*P895*IF(D895="Short",-1,1),1))</f>
        <v/>
      </c>
      <c r="R895" s="14" t="str">
        <f aca="false">IF(OR(C895="",H895="",I895=""),"",ROUND(ABS(H895-I895)*P895,1))</f>
        <v/>
      </c>
      <c r="S895" s="15" t="str">
        <f aca="false">IF(OR(R895="",G895="",K895=""),"",R895*K895*G895)</f>
        <v/>
      </c>
      <c r="T895" s="15" t="str">
        <f aca="false">IF(OR(Q895="",G895="",K895=""),"",Q895*K895*G895)</f>
        <v/>
      </c>
      <c r="U895" s="15" t="str">
        <f aca="false">IF(T895="","",T895+N(L895)-N(M895))</f>
        <v/>
      </c>
      <c r="V895" s="16" t="str">
        <f aca="false">IF(OR(U895="",N(S895)=0),"",U895/S895)</f>
        <v/>
      </c>
      <c r="W895" s="13" t="str">
        <f aca="false">IF(U895="","",COUNT($U$7:U895))</f>
        <v/>
      </c>
      <c r="X895" s="17" t="str">
        <f aca="false">IF(U895="","",DATE(YEAR(IF(B895="",A895,B895)),MONTH(IF(B895="",A895,B895)),1))</f>
        <v/>
      </c>
      <c r="Y895" s="15" t="str">
        <f aca="false">IF(U895="","",N($C$3)+SUM($U$7:U895))</f>
        <v/>
      </c>
      <c r="Z895" s="15" t="str">
        <f aca="false">IF(Y895="","",Y895-MAX(N($C$3),MAX($Y$7:Y895)))</f>
        <v/>
      </c>
      <c r="AA895" s="13" t="str">
        <f aca="false">IF(U895="","",IF(U895&gt;0,"Win",IF(U895&lt;0,"Loss","Scratch")))</f>
        <v/>
      </c>
      <c r="AB895" s="18" t="e">
        <f aca="false">IF(W895="",NA(),W895)</f>
        <v>#N/A</v>
      </c>
      <c r="AC895" s="19" t="e">
        <f aca="false">IF(W895="",NA(),Y895)</f>
        <v>#N/A</v>
      </c>
    </row>
    <row r="896" customFormat="false" ht="15" hidden="false" customHeight="false" outlineLevel="0" collapsed="false">
      <c r="A896" s="10"/>
      <c r="B896" s="10"/>
      <c r="C896" s="24"/>
      <c r="D896" s="24"/>
      <c r="E896" s="24"/>
      <c r="F896" s="24"/>
      <c r="G896" s="11"/>
      <c r="H896" s="12"/>
      <c r="I896" s="12"/>
      <c r="J896" s="12"/>
      <c r="K896" s="5"/>
      <c r="L896" s="5"/>
      <c r="M896" s="5"/>
      <c r="N896" s="24"/>
      <c r="O896" s="7"/>
      <c r="P896" s="13" t="str">
        <f aca="false">IF(C896="","",IF(ISNUMBER(SEARCH("JPY",C896)),100,10000))</f>
        <v/>
      </c>
      <c r="Q896" s="14" t="str">
        <f aca="false">IF(OR(C896="",H896="",J896=""),"",ROUND((J896-H896)*P896*IF(D896="Short",-1,1),1))</f>
        <v/>
      </c>
      <c r="R896" s="14" t="str">
        <f aca="false">IF(OR(C896="",H896="",I896=""),"",ROUND(ABS(H896-I896)*P896,1))</f>
        <v/>
      </c>
      <c r="S896" s="15" t="str">
        <f aca="false">IF(OR(R896="",G896="",K896=""),"",R896*K896*G896)</f>
        <v/>
      </c>
      <c r="T896" s="15" t="str">
        <f aca="false">IF(OR(Q896="",G896="",K896=""),"",Q896*K896*G896)</f>
        <v/>
      </c>
      <c r="U896" s="15" t="str">
        <f aca="false">IF(T896="","",T896+N(L896)-N(M896))</f>
        <v/>
      </c>
      <c r="V896" s="16" t="str">
        <f aca="false">IF(OR(U896="",N(S896)=0),"",U896/S896)</f>
        <v/>
      </c>
      <c r="W896" s="13" t="str">
        <f aca="false">IF(U896="","",COUNT($U$7:U896))</f>
        <v/>
      </c>
      <c r="X896" s="17" t="str">
        <f aca="false">IF(U896="","",DATE(YEAR(IF(B896="",A896,B896)),MONTH(IF(B896="",A896,B896)),1))</f>
        <v/>
      </c>
      <c r="Y896" s="15" t="str">
        <f aca="false">IF(U896="","",N($C$3)+SUM($U$7:U896))</f>
        <v/>
      </c>
      <c r="Z896" s="15" t="str">
        <f aca="false">IF(Y896="","",Y896-MAX(N($C$3),MAX($Y$7:Y896)))</f>
        <v/>
      </c>
      <c r="AA896" s="13" t="str">
        <f aca="false">IF(U896="","",IF(U896&gt;0,"Win",IF(U896&lt;0,"Loss","Scratch")))</f>
        <v/>
      </c>
      <c r="AB896" s="18" t="e">
        <f aca="false">IF(W896="",NA(),W896)</f>
        <v>#N/A</v>
      </c>
      <c r="AC896" s="19" t="e">
        <f aca="false">IF(W896="",NA(),Y896)</f>
        <v>#N/A</v>
      </c>
    </row>
    <row r="897" customFormat="false" ht="15" hidden="false" customHeight="false" outlineLevel="0" collapsed="false">
      <c r="A897" s="10"/>
      <c r="B897" s="10"/>
      <c r="C897" s="24"/>
      <c r="D897" s="24"/>
      <c r="E897" s="24"/>
      <c r="F897" s="24"/>
      <c r="G897" s="11"/>
      <c r="H897" s="12"/>
      <c r="I897" s="12"/>
      <c r="J897" s="12"/>
      <c r="K897" s="5"/>
      <c r="L897" s="5"/>
      <c r="M897" s="5"/>
      <c r="N897" s="24"/>
      <c r="O897" s="7"/>
      <c r="P897" s="13" t="str">
        <f aca="false">IF(C897="","",IF(ISNUMBER(SEARCH("JPY",C897)),100,10000))</f>
        <v/>
      </c>
      <c r="Q897" s="14" t="str">
        <f aca="false">IF(OR(C897="",H897="",J897=""),"",ROUND((J897-H897)*P897*IF(D897="Short",-1,1),1))</f>
        <v/>
      </c>
      <c r="R897" s="14" t="str">
        <f aca="false">IF(OR(C897="",H897="",I897=""),"",ROUND(ABS(H897-I897)*P897,1))</f>
        <v/>
      </c>
      <c r="S897" s="15" t="str">
        <f aca="false">IF(OR(R897="",G897="",K897=""),"",R897*K897*G897)</f>
        <v/>
      </c>
      <c r="T897" s="15" t="str">
        <f aca="false">IF(OR(Q897="",G897="",K897=""),"",Q897*K897*G897)</f>
        <v/>
      </c>
      <c r="U897" s="15" t="str">
        <f aca="false">IF(T897="","",T897+N(L897)-N(M897))</f>
        <v/>
      </c>
      <c r="V897" s="16" t="str">
        <f aca="false">IF(OR(U897="",N(S897)=0),"",U897/S897)</f>
        <v/>
      </c>
      <c r="W897" s="13" t="str">
        <f aca="false">IF(U897="","",COUNT($U$7:U897))</f>
        <v/>
      </c>
      <c r="X897" s="17" t="str">
        <f aca="false">IF(U897="","",DATE(YEAR(IF(B897="",A897,B897)),MONTH(IF(B897="",A897,B897)),1))</f>
        <v/>
      </c>
      <c r="Y897" s="15" t="str">
        <f aca="false">IF(U897="","",N($C$3)+SUM($U$7:U897))</f>
        <v/>
      </c>
      <c r="Z897" s="15" t="str">
        <f aca="false">IF(Y897="","",Y897-MAX(N($C$3),MAX($Y$7:Y897)))</f>
        <v/>
      </c>
      <c r="AA897" s="13" t="str">
        <f aca="false">IF(U897="","",IF(U897&gt;0,"Win",IF(U897&lt;0,"Loss","Scratch")))</f>
        <v/>
      </c>
      <c r="AB897" s="18" t="e">
        <f aca="false">IF(W897="",NA(),W897)</f>
        <v>#N/A</v>
      </c>
      <c r="AC897" s="19" t="e">
        <f aca="false">IF(W897="",NA(),Y897)</f>
        <v>#N/A</v>
      </c>
    </row>
    <row r="898" customFormat="false" ht="15" hidden="false" customHeight="false" outlineLevel="0" collapsed="false">
      <c r="A898" s="10"/>
      <c r="B898" s="10"/>
      <c r="C898" s="24"/>
      <c r="D898" s="24"/>
      <c r="E898" s="24"/>
      <c r="F898" s="24"/>
      <c r="G898" s="11"/>
      <c r="H898" s="12"/>
      <c r="I898" s="12"/>
      <c r="J898" s="12"/>
      <c r="K898" s="5"/>
      <c r="L898" s="5"/>
      <c r="M898" s="5"/>
      <c r="N898" s="24"/>
      <c r="O898" s="7"/>
      <c r="P898" s="13" t="str">
        <f aca="false">IF(C898="","",IF(ISNUMBER(SEARCH("JPY",C898)),100,10000))</f>
        <v/>
      </c>
      <c r="Q898" s="14" t="str">
        <f aca="false">IF(OR(C898="",H898="",J898=""),"",ROUND((J898-H898)*P898*IF(D898="Short",-1,1),1))</f>
        <v/>
      </c>
      <c r="R898" s="14" t="str">
        <f aca="false">IF(OR(C898="",H898="",I898=""),"",ROUND(ABS(H898-I898)*P898,1))</f>
        <v/>
      </c>
      <c r="S898" s="15" t="str">
        <f aca="false">IF(OR(R898="",G898="",K898=""),"",R898*K898*G898)</f>
        <v/>
      </c>
      <c r="T898" s="15" t="str">
        <f aca="false">IF(OR(Q898="",G898="",K898=""),"",Q898*K898*G898)</f>
        <v/>
      </c>
      <c r="U898" s="15" t="str">
        <f aca="false">IF(T898="","",T898+N(L898)-N(M898))</f>
        <v/>
      </c>
      <c r="V898" s="16" t="str">
        <f aca="false">IF(OR(U898="",N(S898)=0),"",U898/S898)</f>
        <v/>
      </c>
      <c r="W898" s="13" t="str">
        <f aca="false">IF(U898="","",COUNT($U$7:U898))</f>
        <v/>
      </c>
      <c r="X898" s="17" t="str">
        <f aca="false">IF(U898="","",DATE(YEAR(IF(B898="",A898,B898)),MONTH(IF(B898="",A898,B898)),1))</f>
        <v/>
      </c>
      <c r="Y898" s="15" t="str">
        <f aca="false">IF(U898="","",N($C$3)+SUM($U$7:U898))</f>
        <v/>
      </c>
      <c r="Z898" s="15" t="str">
        <f aca="false">IF(Y898="","",Y898-MAX(N($C$3),MAX($Y$7:Y898)))</f>
        <v/>
      </c>
      <c r="AA898" s="13" t="str">
        <f aca="false">IF(U898="","",IF(U898&gt;0,"Win",IF(U898&lt;0,"Loss","Scratch")))</f>
        <v/>
      </c>
      <c r="AB898" s="18" t="e">
        <f aca="false">IF(W898="",NA(),W898)</f>
        <v>#N/A</v>
      </c>
      <c r="AC898" s="19" t="e">
        <f aca="false">IF(W898="",NA(),Y898)</f>
        <v>#N/A</v>
      </c>
    </row>
    <row r="899" customFormat="false" ht="15" hidden="false" customHeight="false" outlineLevel="0" collapsed="false">
      <c r="A899" s="10"/>
      <c r="B899" s="10"/>
      <c r="C899" s="24"/>
      <c r="D899" s="24"/>
      <c r="E899" s="24"/>
      <c r="F899" s="24"/>
      <c r="G899" s="11"/>
      <c r="H899" s="12"/>
      <c r="I899" s="12"/>
      <c r="J899" s="12"/>
      <c r="K899" s="5"/>
      <c r="L899" s="5"/>
      <c r="M899" s="5"/>
      <c r="N899" s="24"/>
      <c r="O899" s="7"/>
      <c r="P899" s="13" t="str">
        <f aca="false">IF(C899="","",IF(ISNUMBER(SEARCH("JPY",C899)),100,10000))</f>
        <v/>
      </c>
      <c r="Q899" s="14" t="str">
        <f aca="false">IF(OR(C899="",H899="",J899=""),"",ROUND((J899-H899)*P899*IF(D899="Short",-1,1),1))</f>
        <v/>
      </c>
      <c r="R899" s="14" t="str">
        <f aca="false">IF(OR(C899="",H899="",I899=""),"",ROUND(ABS(H899-I899)*P899,1))</f>
        <v/>
      </c>
      <c r="S899" s="15" t="str">
        <f aca="false">IF(OR(R899="",G899="",K899=""),"",R899*K899*G899)</f>
        <v/>
      </c>
      <c r="T899" s="15" t="str">
        <f aca="false">IF(OR(Q899="",G899="",K899=""),"",Q899*K899*G899)</f>
        <v/>
      </c>
      <c r="U899" s="15" t="str">
        <f aca="false">IF(T899="","",T899+N(L899)-N(M899))</f>
        <v/>
      </c>
      <c r="V899" s="16" t="str">
        <f aca="false">IF(OR(U899="",N(S899)=0),"",U899/S899)</f>
        <v/>
      </c>
      <c r="W899" s="13" t="str">
        <f aca="false">IF(U899="","",COUNT($U$7:U899))</f>
        <v/>
      </c>
      <c r="X899" s="17" t="str">
        <f aca="false">IF(U899="","",DATE(YEAR(IF(B899="",A899,B899)),MONTH(IF(B899="",A899,B899)),1))</f>
        <v/>
      </c>
      <c r="Y899" s="15" t="str">
        <f aca="false">IF(U899="","",N($C$3)+SUM($U$7:U899))</f>
        <v/>
      </c>
      <c r="Z899" s="15" t="str">
        <f aca="false">IF(Y899="","",Y899-MAX(N($C$3),MAX($Y$7:Y899)))</f>
        <v/>
      </c>
      <c r="AA899" s="13" t="str">
        <f aca="false">IF(U899="","",IF(U899&gt;0,"Win",IF(U899&lt;0,"Loss","Scratch")))</f>
        <v/>
      </c>
      <c r="AB899" s="18" t="e">
        <f aca="false">IF(W899="",NA(),W899)</f>
        <v>#N/A</v>
      </c>
      <c r="AC899" s="19" t="e">
        <f aca="false">IF(W899="",NA(),Y899)</f>
        <v>#N/A</v>
      </c>
    </row>
    <row r="900" customFormat="false" ht="15" hidden="false" customHeight="false" outlineLevel="0" collapsed="false">
      <c r="A900" s="10"/>
      <c r="B900" s="10"/>
      <c r="C900" s="24"/>
      <c r="D900" s="24"/>
      <c r="E900" s="24"/>
      <c r="F900" s="24"/>
      <c r="G900" s="11"/>
      <c r="H900" s="12"/>
      <c r="I900" s="12"/>
      <c r="J900" s="12"/>
      <c r="K900" s="5"/>
      <c r="L900" s="5"/>
      <c r="M900" s="5"/>
      <c r="N900" s="24"/>
      <c r="O900" s="7"/>
      <c r="P900" s="13" t="str">
        <f aca="false">IF(C900="","",IF(ISNUMBER(SEARCH("JPY",C900)),100,10000))</f>
        <v/>
      </c>
      <c r="Q900" s="14" t="str">
        <f aca="false">IF(OR(C900="",H900="",J900=""),"",ROUND((J900-H900)*P900*IF(D900="Short",-1,1),1))</f>
        <v/>
      </c>
      <c r="R900" s="14" t="str">
        <f aca="false">IF(OR(C900="",H900="",I900=""),"",ROUND(ABS(H900-I900)*P900,1))</f>
        <v/>
      </c>
      <c r="S900" s="15" t="str">
        <f aca="false">IF(OR(R900="",G900="",K900=""),"",R900*K900*G900)</f>
        <v/>
      </c>
      <c r="T900" s="15" t="str">
        <f aca="false">IF(OR(Q900="",G900="",K900=""),"",Q900*K900*G900)</f>
        <v/>
      </c>
      <c r="U900" s="15" t="str">
        <f aca="false">IF(T900="","",T900+N(L900)-N(M900))</f>
        <v/>
      </c>
      <c r="V900" s="16" t="str">
        <f aca="false">IF(OR(U900="",N(S900)=0),"",U900/S900)</f>
        <v/>
      </c>
      <c r="W900" s="13" t="str">
        <f aca="false">IF(U900="","",COUNT($U$7:U900))</f>
        <v/>
      </c>
      <c r="X900" s="17" t="str">
        <f aca="false">IF(U900="","",DATE(YEAR(IF(B900="",A900,B900)),MONTH(IF(B900="",A900,B900)),1))</f>
        <v/>
      </c>
      <c r="Y900" s="15" t="str">
        <f aca="false">IF(U900="","",N($C$3)+SUM($U$7:U900))</f>
        <v/>
      </c>
      <c r="Z900" s="15" t="str">
        <f aca="false">IF(Y900="","",Y900-MAX(N($C$3),MAX($Y$7:Y900)))</f>
        <v/>
      </c>
      <c r="AA900" s="13" t="str">
        <f aca="false">IF(U900="","",IF(U900&gt;0,"Win",IF(U900&lt;0,"Loss","Scratch")))</f>
        <v/>
      </c>
      <c r="AB900" s="18" t="e">
        <f aca="false">IF(W900="",NA(),W900)</f>
        <v>#N/A</v>
      </c>
      <c r="AC900" s="19" t="e">
        <f aca="false">IF(W900="",NA(),Y900)</f>
        <v>#N/A</v>
      </c>
    </row>
    <row r="901" customFormat="false" ht="15" hidden="false" customHeight="false" outlineLevel="0" collapsed="false">
      <c r="A901" s="10"/>
      <c r="B901" s="10"/>
      <c r="C901" s="24"/>
      <c r="D901" s="24"/>
      <c r="E901" s="24"/>
      <c r="F901" s="24"/>
      <c r="G901" s="11"/>
      <c r="H901" s="12"/>
      <c r="I901" s="12"/>
      <c r="J901" s="12"/>
      <c r="K901" s="5"/>
      <c r="L901" s="5"/>
      <c r="M901" s="5"/>
      <c r="N901" s="24"/>
      <c r="O901" s="7"/>
      <c r="P901" s="13" t="str">
        <f aca="false">IF(C901="","",IF(ISNUMBER(SEARCH("JPY",C901)),100,10000))</f>
        <v/>
      </c>
      <c r="Q901" s="14" t="str">
        <f aca="false">IF(OR(C901="",H901="",J901=""),"",ROUND((J901-H901)*P901*IF(D901="Short",-1,1),1))</f>
        <v/>
      </c>
      <c r="R901" s="14" t="str">
        <f aca="false">IF(OR(C901="",H901="",I901=""),"",ROUND(ABS(H901-I901)*P901,1))</f>
        <v/>
      </c>
      <c r="S901" s="15" t="str">
        <f aca="false">IF(OR(R901="",G901="",K901=""),"",R901*K901*G901)</f>
        <v/>
      </c>
      <c r="T901" s="15" t="str">
        <f aca="false">IF(OR(Q901="",G901="",K901=""),"",Q901*K901*G901)</f>
        <v/>
      </c>
      <c r="U901" s="15" t="str">
        <f aca="false">IF(T901="","",T901+N(L901)-N(M901))</f>
        <v/>
      </c>
      <c r="V901" s="16" t="str">
        <f aca="false">IF(OR(U901="",N(S901)=0),"",U901/S901)</f>
        <v/>
      </c>
      <c r="W901" s="13" t="str">
        <f aca="false">IF(U901="","",COUNT($U$7:U901))</f>
        <v/>
      </c>
      <c r="X901" s="17" t="str">
        <f aca="false">IF(U901="","",DATE(YEAR(IF(B901="",A901,B901)),MONTH(IF(B901="",A901,B901)),1))</f>
        <v/>
      </c>
      <c r="Y901" s="15" t="str">
        <f aca="false">IF(U901="","",N($C$3)+SUM($U$7:U901))</f>
        <v/>
      </c>
      <c r="Z901" s="15" t="str">
        <f aca="false">IF(Y901="","",Y901-MAX(N($C$3),MAX($Y$7:Y901)))</f>
        <v/>
      </c>
      <c r="AA901" s="13" t="str">
        <f aca="false">IF(U901="","",IF(U901&gt;0,"Win",IF(U901&lt;0,"Loss","Scratch")))</f>
        <v/>
      </c>
      <c r="AB901" s="18" t="e">
        <f aca="false">IF(W901="",NA(),W901)</f>
        <v>#N/A</v>
      </c>
      <c r="AC901" s="19" t="e">
        <f aca="false">IF(W901="",NA(),Y901)</f>
        <v>#N/A</v>
      </c>
    </row>
    <row r="902" customFormat="false" ht="15" hidden="false" customHeight="false" outlineLevel="0" collapsed="false">
      <c r="A902" s="10"/>
      <c r="B902" s="10"/>
      <c r="C902" s="24"/>
      <c r="D902" s="24"/>
      <c r="E902" s="24"/>
      <c r="F902" s="24"/>
      <c r="G902" s="11"/>
      <c r="H902" s="12"/>
      <c r="I902" s="12"/>
      <c r="J902" s="12"/>
      <c r="K902" s="5"/>
      <c r="L902" s="5"/>
      <c r="M902" s="5"/>
      <c r="N902" s="24"/>
      <c r="O902" s="7"/>
      <c r="P902" s="13" t="str">
        <f aca="false">IF(C902="","",IF(ISNUMBER(SEARCH("JPY",C902)),100,10000))</f>
        <v/>
      </c>
      <c r="Q902" s="14" t="str">
        <f aca="false">IF(OR(C902="",H902="",J902=""),"",ROUND((J902-H902)*P902*IF(D902="Short",-1,1),1))</f>
        <v/>
      </c>
      <c r="R902" s="14" t="str">
        <f aca="false">IF(OR(C902="",H902="",I902=""),"",ROUND(ABS(H902-I902)*P902,1))</f>
        <v/>
      </c>
      <c r="S902" s="15" t="str">
        <f aca="false">IF(OR(R902="",G902="",K902=""),"",R902*K902*G902)</f>
        <v/>
      </c>
      <c r="T902" s="15" t="str">
        <f aca="false">IF(OR(Q902="",G902="",K902=""),"",Q902*K902*G902)</f>
        <v/>
      </c>
      <c r="U902" s="15" t="str">
        <f aca="false">IF(T902="","",T902+N(L902)-N(M902))</f>
        <v/>
      </c>
      <c r="V902" s="16" t="str">
        <f aca="false">IF(OR(U902="",N(S902)=0),"",U902/S902)</f>
        <v/>
      </c>
      <c r="W902" s="13" t="str">
        <f aca="false">IF(U902="","",COUNT($U$7:U902))</f>
        <v/>
      </c>
      <c r="X902" s="17" t="str">
        <f aca="false">IF(U902="","",DATE(YEAR(IF(B902="",A902,B902)),MONTH(IF(B902="",A902,B902)),1))</f>
        <v/>
      </c>
      <c r="Y902" s="15" t="str">
        <f aca="false">IF(U902="","",N($C$3)+SUM($U$7:U902))</f>
        <v/>
      </c>
      <c r="Z902" s="15" t="str">
        <f aca="false">IF(Y902="","",Y902-MAX(N($C$3),MAX($Y$7:Y902)))</f>
        <v/>
      </c>
      <c r="AA902" s="13" t="str">
        <f aca="false">IF(U902="","",IF(U902&gt;0,"Win",IF(U902&lt;0,"Loss","Scratch")))</f>
        <v/>
      </c>
      <c r="AB902" s="18" t="e">
        <f aca="false">IF(W902="",NA(),W902)</f>
        <v>#N/A</v>
      </c>
      <c r="AC902" s="19" t="e">
        <f aca="false">IF(W902="",NA(),Y902)</f>
        <v>#N/A</v>
      </c>
    </row>
    <row r="903" customFormat="false" ht="15" hidden="false" customHeight="false" outlineLevel="0" collapsed="false">
      <c r="A903" s="10"/>
      <c r="B903" s="10"/>
      <c r="C903" s="24"/>
      <c r="D903" s="24"/>
      <c r="E903" s="24"/>
      <c r="F903" s="24"/>
      <c r="G903" s="11"/>
      <c r="H903" s="12"/>
      <c r="I903" s="12"/>
      <c r="J903" s="12"/>
      <c r="K903" s="5"/>
      <c r="L903" s="5"/>
      <c r="M903" s="5"/>
      <c r="N903" s="24"/>
      <c r="O903" s="7"/>
      <c r="P903" s="13" t="str">
        <f aca="false">IF(C903="","",IF(ISNUMBER(SEARCH("JPY",C903)),100,10000))</f>
        <v/>
      </c>
      <c r="Q903" s="14" t="str">
        <f aca="false">IF(OR(C903="",H903="",J903=""),"",ROUND((J903-H903)*P903*IF(D903="Short",-1,1),1))</f>
        <v/>
      </c>
      <c r="R903" s="14" t="str">
        <f aca="false">IF(OR(C903="",H903="",I903=""),"",ROUND(ABS(H903-I903)*P903,1))</f>
        <v/>
      </c>
      <c r="S903" s="15" t="str">
        <f aca="false">IF(OR(R903="",G903="",K903=""),"",R903*K903*G903)</f>
        <v/>
      </c>
      <c r="T903" s="15" t="str">
        <f aca="false">IF(OR(Q903="",G903="",K903=""),"",Q903*K903*G903)</f>
        <v/>
      </c>
      <c r="U903" s="15" t="str">
        <f aca="false">IF(T903="","",T903+N(L903)-N(M903))</f>
        <v/>
      </c>
      <c r="V903" s="16" t="str">
        <f aca="false">IF(OR(U903="",N(S903)=0),"",U903/S903)</f>
        <v/>
      </c>
      <c r="W903" s="13" t="str">
        <f aca="false">IF(U903="","",COUNT($U$7:U903))</f>
        <v/>
      </c>
      <c r="X903" s="17" t="str">
        <f aca="false">IF(U903="","",DATE(YEAR(IF(B903="",A903,B903)),MONTH(IF(B903="",A903,B903)),1))</f>
        <v/>
      </c>
      <c r="Y903" s="15" t="str">
        <f aca="false">IF(U903="","",N($C$3)+SUM($U$7:U903))</f>
        <v/>
      </c>
      <c r="Z903" s="15" t="str">
        <f aca="false">IF(Y903="","",Y903-MAX(N($C$3),MAX($Y$7:Y903)))</f>
        <v/>
      </c>
      <c r="AA903" s="13" t="str">
        <f aca="false">IF(U903="","",IF(U903&gt;0,"Win",IF(U903&lt;0,"Loss","Scratch")))</f>
        <v/>
      </c>
      <c r="AB903" s="18" t="e">
        <f aca="false">IF(W903="",NA(),W903)</f>
        <v>#N/A</v>
      </c>
      <c r="AC903" s="19" t="e">
        <f aca="false">IF(W903="",NA(),Y903)</f>
        <v>#N/A</v>
      </c>
    </row>
    <row r="904" customFormat="false" ht="15" hidden="false" customHeight="false" outlineLevel="0" collapsed="false">
      <c r="A904" s="10"/>
      <c r="B904" s="10"/>
      <c r="C904" s="24"/>
      <c r="D904" s="24"/>
      <c r="E904" s="24"/>
      <c r="F904" s="24"/>
      <c r="G904" s="11"/>
      <c r="H904" s="12"/>
      <c r="I904" s="12"/>
      <c r="J904" s="12"/>
      <c r="K904" s="5"/>
      <c r="L904" s="5"/>
      <c r="M904" s="5"/>
      <c r="N904" s="24"/>
      <c r="O904" s="7"/>
      <c r="P904" s="13" t="str">
        <f aca="false">IF(C904="","",IF(ISNUMBER(SEARCH("JPY",C904)),100,10000))</f>
        <v/>
      </c>
      <c r="Q904" s="14" t="str">
        <f aca="false">IF(OR(C904="",H904="",J904=""),"",ROUND((J904-H904)*P904*IF(D904="Short",-1,1),1))</f>
        <v/>
      </c>
      <c r="R904" s="14" t="str">
        <f aca="false">IF(OR(C904="",H904="",I904=""),"",ROUND(ABS(H904-I904)*P904,1))</f>
        <v/>
      </c>
      <c r="S904" s="15" t="str">
        <f aca="false">IF(OR(R904="",G904="",K904=""),"",R904*K904*G904)</f>
        <v/>
      </c>
      <c r="T904" s="15" t="str">
        <f aca="false">IF(OR(Q904="",G904="",K904=""),"",Q904*K904*G904)</f>
        <v/>
      </c>
      <c r="U904" s="15" t="str">
        <f aca="false">IF(T904="","",T904+N(L904)-N(M904))</f>
        <v/>
      </c>
      <c r="V904" s="16" t="str">
        <f aca="false">IF(OR(U904="",N(S904)=0),"",U904/S904)</f>
        <v/>
      </c>
      <c r="W904" s="13" t="str">
        <f aca="false">IF(U904="","",COUNT($U$7:U904))</f>
        <v/>
      </c>
      <c r="X904" s="17" t="str">
        <f aca="false">IF(U904="","",DATE(YEAR(IF(B904="",A904,B904)),MONTH(IF(B904="",A904,B904)),1))</f>
        <v/>
      </c>
      <c r="Y904" s="15" t="str">
        <f aca="false">IF(U904="","",N($C$3)+SUM($U$7:U904))</f>
        <v/>
      </c>
      <c r="Z904" s="15" t="str">
        <f aca="false">IF(Y904="","",Y904-MAX(N($C$3),MAX($Y$7:Y904)))</f>
        <v/>
      </c>
      <c r="AA904" s="13" t="str">
        <f aca="false">IF(U904="","",IF(U904&gt;0,"Win",IF(U904&lt;0,"Loss","Scratch")))</f>
        <v/>
      </c>
      <c r="AB904" s="18" t="e">
        <f aca="false">IF(W904="",NA(),W904)</f>
        <v>#N/A</v>
      </c>
      <c r="AC904" s="19" t="e">
        <f aca="false">IF(W904="",NA(),Y904)</f>
        <v>#N/A</v>
      </c>
    </row>
    <row r="905" customFormat="false" ht="15" hidden="false" customHeight="false" outlineLevel="0" collapsed="false">
      <c r="A905" s="10"/>
      <c r="B905" s="10"/>
      <c r="C905" s="24"/>
      <c r="D905" s="24"/>
      <c r="E905" s="24"/>
      <c r="F905" s="24"/>
      <c r="G905" s="11"/>
      <c r="H905" s="12"/>
      <c r="I905" s="12"/>
      <c r="J905" s="12"/>
      <c r="K905" s="5"/>
      <c r="L905" s="5"/>
      <c r="M905" s="5"/>
      <c r="N905" s="24"/>
      <c r="O905" s="7"/>
      <c r="P905" s="13" t="str">
        <f aca="false">IF(C905="","",IF(ISNUMBER(SEARCH("JPY",C905)),100,10000))</f>
        <v/>
      </c>
      <c r="Q905" s="14" t="str">
        <f aca="false">IF(OR(C905="",H905="",J905=""),"",ROUND((J905-H905)*P905*IF(D905="Short",-1,1),1))</f>
        <v/>
      </c>
      <c r="R905" s="14" t="str">
        <f aca="false">IF(OR(C905="",H905="",I905=""),"",ROUND(ABS(H905-I905)*P905,1))</f>
        <v/>
      </c>
      <c r="S905" s="15" t="str">
        <f aca="false">IF(OR(R905="",G905="",K905=""),"",R905*K905*G905)</f>
        <v/>
      </c>
      <c r="T905" s="15" t="str">
        <f aca="false">IF(OR(Q905="",G905="",K905=""),"",Q905*K905*G905)</f>
        <v/>
      </c>
      <c r="U905" s="15" t="str">
        <f aca="false">IF(T905="","",T905+N(L905)-N(M905))</f>
        <v/>
      </c>
      <c r="V905" s="16" t="str">
        <f aca="false">IF(OR(U905="",N(S905)=0),"",U905/S905)</f>
        <v/>
      </c>
      <c r="W905" s="13" t="str">
        <f aca="false">IF(U905="","",COUNT($U$7:U905))</f>
        <v/>
      </c>
      <c r="X905" s="17" t="str">
        <f aca="false">IF(U905="","",DATE(YEAR(IF(B905="",A905,B905)),MONTH(IF(B905="",A905,B905)),1))</f>
        <v/>
      </c>
      <c r="Y905" s="15" t="str">
        <f aca="false">IF(U905="","",N($C$3)+SUM($U$7:U905))</f>
        <v/>
      </c>
      <c r="Z905" s="15" t="str">
        <f aca="false">IF(Y905="","",Y905-MAX(N($C$3),MAX($Y$7:Y905)))</f>
        <v/>
      </c>
      <c r="AA905" s="13" t="str">
        <f aca="false">IF(U905="","",IF(U905&gt;0,"Win",IF(U905&lt;0,"Loss","Scratch")))</f>
        <v/>
      </c>
      <c r="AB905" s="18" t="e">
        <f aca="false">IF(W905="",NA(),W905)</f>
        <v>#N/A</v>
      </c>
      <c r="AC905" s="19" t="e">
        <f aca="false">IF(W905="",NA(),Y905)</f>
        <v>#N/A</v>
      </c>
    </row>
    <row r="906" customFormat="false" ht="15" hidden="false" customHeight="false" outlineLevel="0" collapsed="false">
      <c r="A906" s="10"/>
      <c r="B906" s="10"/>
      <c r="C906" s="24"/>
      <c r="D906" s="24"/>
      <c r="E906" s="24"/>
      <c r="F906" s="24"/>
      <c r="G906" s="11"/>
      <c r="H906" s="12"/>
      <c r="I906" s="12"/>
      <c r="J906" s="12"/>
      <c r="K906" s="5"/>
      <c r="L906" s="5"/>
      <c r="M906" s="5"/>
      <c r="N906" s="24"/>
      <c r="O906" s="7"/>
      <c r="P906" s="13" t="str">
        <f aca="false">IF(C906="","",IF(ISNUMBER(SEARCH("JPY",C906)),100,10000))</f>
        <v/>
      </c>
      <c r="Q906" s="14" t="str">
        <f aca="false">IF(OR(C906="",H906="",J906=""),"",ROUND((J906-H906)*P906*IF(D906="Short",-1,1),1))</f>
        <v/>
      </c>
      <c r="R906" s="14" t="str">
        <f aca="false">IF(OR(C906="",H906="",I906=""),"",ROUND(ABS(H906-I906)*P906,1))</f>
        <v/>
      </c>
      <c r="S906" s="15" t="str">
        <f aca="false">IF(OR(R906="",G906="",K906=""),"",R906*K906*G906)</f>
        <v/>
      </c>
      <c r="T906" s="15" t="str">
        <f aca="false">IF(OR(Q906="",G906="",K906=""),"",Q906*K906*G906)</f>
        <v/>
      </c>
      <c r="U906" s="15" t="str">
        <f aca="false">IF(T906="","",T906+N(L906)-N(M906))</f>
        <v/>
      </c>
      <c r="V906" s="16" t="str">
        <f aca="false">IF(OR(U906="",N(S906)=0),"",U906/S906)</f>
        <v/>
      </c>
      <c r="W906" s="13" t="str">
        <f aca="false">IF(U906="","",COUNT($U$7:U906))</f>
        <v/>
      </c>
      <c r="X906" s="17" t="str">
        <f aca="false">IF(U906="","",DATE(YEAR(IF(B906="",A906,B906)),MONTH(IF(B906="",A906,B906)),1))</f>
        <v/>
      </c>
      <c r="Y906" s="15" t="str">
        <f aca="false">IF(U906="","",N($C$3)+SUM($U$7:U906))</f>
        <v/>
      </c>
      <c r="Z906" s="15" t="str">
        <f aca="false">IF(Y906="","",Y906-MAX(N($C$3),MAX($Y$7:Y906)))</f>
        <v/>
      </c>
      <c r="AA906" s="13" t="str">
        <f aca="false">IF(U906="","",IF(U906&gt;0,"Win",IF(U906&lt;0,"Loss","Scratch")))</f>
        <v/>
      </c>
      <c r="AB906" s="18" t="e">
        <f aca="false">IF(W906="",NA(),W906)</f>
        <v>#N/A</v>
      </c>
      <c r="AC906" s="19" t="e">
        <f aca="false">IF(W906="",NA(),Y906)</f>
        <v>#N/A</v>
      </c>
    </row>
    <row r="907" customFormat="false" ht="15" hidden="false" customHeight="false" outlineLevel="0" collapsed="false">
      <c r="A907" s="10"/>
      <c r="B907" s="10"/>
      <c r="C907" s="24"/>
      <c r="D907" s="24"/>
      <c r="E907" s="24"/>
      <c r="F907" s="24"/>
      <c r="G907" s="11"/>
      <c r="H907" s="12"/>
      <c r="I907" s="12"/>
      <c r="J907" s="12"/>
      <c r="K907" s="5"/>
      <c r="L907" s="5"/>
      <c r="M907" s="5"/>
      <c r="N907" s="24"/>
      <c r="O907" s="7"/>
      <c r="P907" s="13" t="str">
        <f aca="false">IF(C907="","",IF(ISNUMBER(SEARCH("JPY",C907)),100,10000))</f>
        <v/>
      </c>
      <c r="Q907" s="14" t="str">
        <f aca="false">IF(OR(C907="",H907="",J907=""),"",ROUND((J907-H907)*P907*IF(D907="Short",-1,1),1))</f>
        <v/>
      </c>
      <c r="R907" s="14" t="str">
        <f aca="false">IF(OR(C907="",H907="",I907=""),"",ROUND(ABS(H907-I907)*P907,1))</f>
        <v/>
      </c>
      <c r="S907" s="15" t="str">
        <f aca="false">IF(OR(R907="",G907="",K907=""),"",R907*K907*G907)</f>
        <v/>
      </c>
      <c r="T907" s="15" t="str">
        <f aca="false">IF(OR(Q907="",G907="",K907=""),"",Q907*K907*G907)</f>
        <v/>
      </c>
      <c r="U907" s="15" t="str">
        <f aca="false">IF(T907="","",T907+N(L907)-N(M907))</f>
        <v/>
      </c>
      <c r="V907" s="16" t="str">
        <f aca="false">IF(OR(U907="",N(S907)=0),"",U907/S907)</f>
        <v/>
      </c>
      <c r="W907" s="13" t="str">
        <f aca="false">IF(U907="","",COUNT($U$7:U907))</f>
        <v/>
      </c>
      <c r="X907" s="17" t="str">
        <f aca="false">IF(U907="","",DATE(YEAR(IF(B907="",A907,B907)),MONTH(IF(B907="",A907,B907)),1))</f>
        <v/>
      </c>
      <c r="Y907" s="15" t="str">
        <f aca="false">IF(U907="","",N($C$3)+SUM($U$7:U907))</f>
        <v/>
      </c>
      <c r="Z907" s="15" t="str">
        <f aca="false">IF(Y907="","",Y907-MAX(N($C$3),MAX($Y$7:Y907)))</f>
        <v/>
      </c>
      <c r="AA907" s="13" t="str">
        <f aca="false">IF(U907="","",IF(U907&gt;0,"Win",IF(U907&lt;0,"Loss","Scratch")))</f>
        <v/>
      </c>
      <c r="AB907" s="18" t="e">
        <f aca="false">IF(W907="",NA(),W907)</f>
        <v>#N/A</v>
      </c>
      <c r="AC907" s="19" t="e">
        <f aca="false">IF(W907="",NA(),Y907)</f>
        <v>#N/A</v>
      </c>
    </row>
    <row r="908" customFormat="false" ht="15" hidden="false" customHeight="false" outlineLevel="0" collapsed="false">
      <c r="A908" s="10"/>
      <c r="B908" s="10"/>
      <c r="C908" s="24"/>
      <c r="D908" s="24"/>
      <c r="E908" s="24"/>
      <c r="F908" s="24"/>
      <c r="G908" s="11"/>
      <c r="H908" s="12"/>
      <c r="I908" s="12"/>
      <c r="J908" s="12"/>
      <c r="K908" s="5"/>
      <c r="L908" s="5"/>
      <c r="M908" s="5"/>
      <c r="N908" s="24"/>
      <c r="O908" s="7"/>
      <c r="P908" s="13" t="str">
        <f aca="false">IF(C908="","",IF(ISNUMBER(SEARCH("JPY",C908)),100,10000))</f>
        <v/>
      </c>
      <c r="Q908" s="14" t="str">
        <f aca="false">IF(OR(C908="",H908="",J908=""),"",ROUND((J908-H908)*P908*IF(D908="Short",-1,1),1))</f>
        <v/>
      </c>
      <c r="R908" s="14" t="str">
        <f aca="false">IF(OR(C908="",H908="",I908=""),"",ROUND(ABS(H908-I908)*P908,1))</f>
        <v/>
      </c>
      <c r="S908" s="15" t="str">
        <f aca="false">IF(OR(R908="",G908="",K908=""),"",R908*K908*G908)</f>
        <v/>
      </c>
      <c r="T908" s="15" t="str">
        <f aca="false">IF(OR(Q908="",G908="",K908=""),"",Q908*K908*G908)</f>
        <v/>
      </c>
      <c r="U908" s="15" t="str">
        <f aca="false">IF(T908="","",T908+N(L908)-N(M908))</f>
        <v/>
      </c>
      <c r="V908" s="16" t="str">
        <f aca="false">IF(OR(U908="",N(S908)=0),"",U908/S908)</f>
        <v/>
      </c>
      <c r="W908" s="13" t="str">
        <f aca="false">IF(U908="","",COUNT($U$7:U908))</f>
        <v/>
      </c>
      <c r="X908" s="17" t="str">
        <f aca="false">IF(U908="","",DATE(YEAR(IF(B908="",A908,B908)),MONTH(IF(B908="",A908,B908)),1))</f>
        <v/>
      </c>
      <c r="Y908" s="15" t="str">
        <f aca="false">IF(U908="","",N($C$3)+SUM($U$7:U908))</f>
        <v/>
      </c>
      <c r="Z908" s="15" t="str">
        <f aca="false">IF(Y908="","",Y908-MAX(N($C$3),MAX($Y$7:Y908)))</f>
        <v/>
      </c>
      <c r="AA908" s="13" t="str">
        <f aca="false">IF(U908="","",IF(U908&gt;0,"Win",IF(U908&lt;0,"Loss","Scratch")))</f>
        <v/>
      </c>
      <c r="AB908" s="18" t="e">
        <f aca="false">IF(W908="",NA(),W908)</f>
        <v>#N/A</v>
      </c>
      <c r="AC908" s="19" t="e">
        <f aca="false">IF(W908="",NA(),Y908)</f>
        <v>#N/A</v>
      </c>
    </row>
    <row r="909" customFormat="false" ht="15" hidden="false" customHeight="false" outlineLevel="0" collapsed="false">
      <c r="A909" s="10"/>
      <c r="B909" s="10"/>
      <c r="C909" s="24"/>
      <c r="D909" s="24"/>
      <c r="E909" s="24"/>
      <c r="F909" s="24"/>
      <c r="G909" s="11"/>
      <c r="H909" s="12"/>
      <c r="I909" s="12"/>
      <c r="J909" s="12"/>
      <c r="K909" s="5"/>
      <c r="L909" s="5"/>
      <c r="M909" s="5"/>
      <c r="N909" s="24"/>
      <c r="O909" s="7"/>
      <c r="P909" s="13" t="str">
        <f aca="false">IF(C909="","",IF(ISNUMBER(SEARCH("JPY",C909)),100,10000))</f>
        <v/>
      </c>
      <c r="Q909" s="14" t="str">
        <f aca="false">IF(OR(C909="",H909="",J909=""),"",ROUND((J909-H909)*P909*IF(D909="Short",-1,1),1))</f>
        <v/>
      </c>
      <c r="R909" s="14" t="str">
        <f aca="false">IF(OR(C909="",H909="",I909=""),"",ROUND(ABS(H909-I909)*P909,1))</f>
        <v/>
      </c>
      <c r="S909" s="15" t="str">
        <f aca="false">IF(OR(R909="",G909="",K909=""),"",R909*K909*G909)</f>
        <v/>
      </c>
      <c r="T909" s="15" t="str">
        <f aca="false">IF(OR(Q909="",G909="",K909=""),"",Q909*K909*G909)</f>
        <v/>
      </c>
      <c r="U909" s="15" t="str">
        <f aca="false">IF(T909="","",T909+N(L909)-N(M909))</f>
        <v/>
      </c>
      <c r="V909" s="16" t="str">
        <f aca="false">IF(OR(U909="",N(S909)=0),"",U909/S909)</f>
        <v/>
      </c>
      <c r="W909" s="13" t="str">
        <f aca="false">IF(U909="","",COUNT($U$7:U909))</f>
        <v/>
      </c>
      <c r="X909" s="17" t="str">
        <f aca="false">IF(U909="","",DATE(YEAR(IF(B909="",A909,B909)),MONTH(IF(B909="",A909,B909)),1))</f>
        <v/>
      </c>
      <c r="Y909" s="15" t="str">
        <f aca="false">IF(U909="","",N($C$3)+SUM($U$7:U909))</f>
        <v/>
      </c>
      <c r="Z909" s="15" t="str">
        <f aca="false">IF(Y909="","",Y909-MAX(N($C$3),MAX($Y$7:Y909)))</f>
        <v/>
      </c>
      <c r="AA909" s="13" t="str">
        <f aca="false">IF(U909="","",IF(U909&gt;0,"Win",IF(U909&lt;0,"Loss","Scratch")))</f>
        <v/>
      </c>
      <c r="AB909" s="18" t="e">
        <f aca="false">IF(W909="",NA(),W909)</f>
        <v>#N/A</v>
      </c>
      <c r="AC909" s="19" t="e">
        <f aca="false">IF(W909="",NA(),Y909)</f>
        <v>#N/A</v>
      </c>
    </row>
    <row r="910" customFormat="false" ht="15" hidden="false" customHeight="false" outlineLevel="0" collapsed="false">
      <c r="A910" s="10"/>
      <c r="B910" s="10"/>
      <c r="C910" s="24"/>
      <c r="D910" s="24"/>
      <c r="E910" s="24"/>
      <c r="F910" s="24"/>
      <c r="G910" s="11"/>
      <c r="H910" s="12"/>
      <c r="I910" s="12"/>
      <c r="J910" s="12"/>
      <c r="K910" s="5"/>
      <c r="L910" s="5"/>
      <c r="M910" s="5"/>
      <c r="N910" s="24"/>
      <c r="O910" s="7"/>
      <c r="P910" s="13" t="str">
        <f aca="false">IF(C910="","",IF(ISNUMBER(SEARCH("JPY",C910)),100,10000))</f>
        <v/>
      </c>
      <c r="Q910" s="14" t="str">
        <f aca="false">IF(OR(C910="",H910="",J910=""),"",ROUND((J910-H910)*P910*IF(D910="Short",-1,1),1))</f>
        <v/>
      </c>
      <c r="R910" s="14" t="str">
        <f aca="false">IF(OR(C910="",H910="",I910=""),"",ROUND(ABS(H910-I910)*P910,1))</f>
        <v/>
      </c>
      <c r="S910" s="15" t="str">
        <f aca="false">IF(OR(R910="",G910="",K910=""),"",R910*K910*G910)</f>
        <v/>
      </c>
      <c r="T910" s="15" t="str">
        <f aca="false">IF(OR(Q910="",G910="",K910=""),"",Q910*K910*G910)</f>
        <v/>
      </c>
      <c r="U910" s="15" t="str">
        <f aca="false">IF(T910="","",T910+N(L910)-N(M910))</f>
        <v/>
      </c>
      <c r="V910" s="16" t="str">
        <f aca="false">IF(OR(U910="",N(S910)=0),"",U910/S910)</f>
        <v/>
      </c>
      <c r="W910" s="13" t="str">
        <f aca="false">IF(U910="","",COUNT($U$7:U910))</f>
        <v/>
      </c>
      <c r="X910" s="17" t="str">
        <f aca="false">IF(U910="","",DATE(YEAR(IF(B910="",A910,B910)),MONTH(IF(B910="",A910,B910)),1))</f>
        <v/>
      </c>
      <c r="Y910" s="15" t="str">
        <f aca="false">IF(U910="","",N($C$3)+SUM($U$7:U910))</f>
        <v/>
      </c>
      <c r="Z910" s="15" t="str">
        <f aca="false">IF(Y910="","",Y910-MAX(N($C$3),MAX($Y$7:Y910)))</f>
        <v/>
      </c>
      <c r="AA910" s="13" t="str">
        <f aca="false">IF(U910="","",IF(U910&gt;0,"Win",IF(U910&lt;0,"Loss","Scratch")))</f>
        <v/>
      </c>
      <c r="AB910" s="18" t="e">
        <f aca="false">IF(W910="",NA(),W910)</f>
        <v>#N/A</v>
      </c>
      <c r="AC910" s="19" t="e">
        <f aca="false">IF(W910="",NA(),Y910)</f>
        <v>#N/A</v>
      </c>
    </row>
    <row r="911" customFormat="false" ht="15" hidden="false" customHeight="false" outlineLevel="0" collapsed="false">
      <c r="A911" s="10"/>
      <c r="B911" s="10"/>
      <c r="C911" s="24"/>
      <c r="D911" s="24"/>
      <c r="E911" s="24"/>
      <c r="F911" s="24"/>
      <c r="G911" s="11"/>
      <c r="H911" s="12"/>
      <c r="I911" s="12"/>
      <c r="J911" s="12"/>
      <c r="K911" s="5"/>
      <c r="L911" s="5"/>
      <c r="M911" s="5"/>
      <c r="N911" s="24"/>
      <c r="O911" s="7"/>
      <c r="P911" s="13" t="str">
        <f aca="false">IF(C911="","",IF(ISNUMBER(SEARCH("JPY",C911)),100,10000))</f>
        <v/>
      </c>
      <c r="Q911" s="14" t="str">
        <f aca="false">IF(OR(C911="",H911="",J911=""),"",ROUND((J911-H911)*P911*IF(D911="Short",-1,1),1))</f>
        <v/>
      </c>
      <c r="R911" s="14" t="str">
        <f aca="false">IF(OR(C911="",H911="",I911=""),"",ROUND(ABS(H911-I911)*P911,1))</f>
        <v/>
      </c>
      <c r="S911" s="15" t="str">
        <f aca="false">IF(OR(R911="",G911="",K911=""),"",R911*K911*G911)</f>
        <v/>
      </c>
      <c r="T911" s="15" t="str">
        <f aca="false">IF(OR(Q911="",G911="",K911=""),"",Q911*K911*G911)</f>
        <v/>
      </c>
      <c r="U911" s="15" t="str">
        <f aca="false">IF(T911="","",T911+N(L911)-N(M911))</f>
        <v/>
      </c>
      <c r="V911" s="16" t="str">
        <f aca="false">IF(OR(U911="",N(S911)=0),"",U911/S911)</f>
        <v/>
      </c>
      <c r="W911" s="13" t="str">
        <f aca="false">IF(U911="","",COUNT($U$7:U911))</f>
        <v/>
      </c>
      <c r="X911" s="17" t="str">
        <f aca="false">IF(U911="","",DATE(YEAR(IF(B911="",A911,B911)),MONTH(IF(B911="",A911,B911)),1))</f>
        <v/>
      </c>
      <c r="Y911" s="15" t="str">
        <f aca="false">IF(U911="","",N($C$3)+SUM($U$7:U911))</f>
        <v/>
      </c>
      <c r="Z911" s="15" t="str">
        <f aca="false">IF(Y911="","",Y911-MAX(N($C$3),MAX($Y$7:Y911)))</f>
        <v/>
      </c>
      <c r="AA911" s="13" t="str">
        <f aca="false">IF(U911="","",IF(U911&gt;0,"Win",IF(U911&lt;0,"Loss","Scratch")))</f>
        <v/>
      </c>
      <c r="AB911" s="18" t="e">
        <f aca="false">IF(W911="",NA(),W911)</f>
        <v>#N/A</v>
      </c>
      <c r="AC911" s="19" t="e">
        <f aca="false">IF(W911="",NA(),Y911)</f>
        <v>#N/A</v>
      </c>
    </row>
    <row r="912" customFormat="false" ht="15" hidden="false" customHeight="false" outlineLevel="0" collapsed="false">
      <c r="A912" s="10"/>
      <c r="B912" s="10"/>
      <c r="C912" s="24"/>
      <c r="D912" s="24"/>
      <c r="E912" s="24"/>
      <c r="F912" s="24"/>
      <c r="G912" s="11"/>
      <c r="H912" s="12"/>
      <c r="I912" s="12"/>
      <c r="J912" s="12"/>
      <c r="K912" s="5"/>
      <c r="L912" s="5"/>
      <c r="M912" s="5"/>
      <c r="N912" s="24"/>
      <c r="O912" s="7"/>
      <c r="P912" s="13" t="str">
        <f aca="false">IF(C912="","",IF(ISNUMBER(SEARCH("JPY",C912)),100,10000))</f>
        <v/>
      </c>
      <c r="Q912" s="14" t="str">
        <f aca="false">IF(OR(C912="",H912="",J912=""),"",ROUND((J912-H912)*P912*IF(D912="Short",-1,1),1))</f>
        <v/>
      </c>
      <c r="R912" s="14" t="str">
        <f aca="false">IF(OR(C912="",H912="",I912=""),"",ROUND(ABS(H912-I912)*P912,1))</f>
        <v/>
      </c>
      <c r="S912" s="15" t="str">
        <f aca="false">IF(OR(R912="",G912="",K912=""),"",R912*K912*G912)</f>
        <v/>
      </c>
      <c r="T912" s="15" t="str">
        <f aca="false">IF(OR(Q912="",G912="",K912=""),"",Q912*K912*G912)</f>
        <v/>
      </c>
      <c r="U912" s="15" t="str">
        <f aca="false">IF(T912="","",T912+N(L912)-N(M912))</f>
        <v/>
      </c>
      <c r="V912" s="16" t="str">
        <f aca="false">IF(OR(U912="",N(S912)=0),"",U912/S912)</f>
        <v/>
      </c>
      <c r="W912" s="13" t="str">
        <f aca="false">IF(U912="","",COUNT($U$7:U912))</f>
        <v/>
      </c>
      <c r="X912" s="17" t="str">
        <f aca="false">IF(U912="","",DATE(YEAR(IF(B912="",A912,B912)),MONTH(IF(B912="",A912,B912)),1))</f>
        <v/>
      </c>
      <c r="Y912" s="15" t="str">
        <f aca="false">IF(U912="","",N($C$3)+SUM($U$7:U912))</f>
        <v/>
      </c>
      <c r="Z912" s="15" t="str">
        <f aca="false">IF(Y912="","",Y912-MAX(N($C$3),MAX($Y$7:Y912)))</f>
        <v/>
      </c>
      <c r="AA912" s="13" t="str">
        <f aca="false">IF(U912="","",IF(U912&gt;0,"Win",IF(U912&lt;0,"Loss","Scratch")))</f>
        <v/>
      </c>
      <c r="AB912" s="18" t="e">
        <f aca="false">IF(W912="",NA(),W912)</f>
        <v>#N/A</v>
      </c>
      <c r="AC912" s="19" t="e">
        <f aca="false">IF(W912="",NA(),Y912)</f>
        <v>#N/A</v>
      </c>
    </row>
    <row r="913" customFormat="false" ht="15" hidden="false" customHeight="false" outlineLevel="0" collapsed="false">
      <c r="A913" s="10"/>
      <c r="B913" s="10"/>
      <c r="C913" s="24"/>
      <c r="D913" s="24"/>
      <c r="E913" s="24"/>
      <c r="F913" s="24"/>
      <c r="G913" s="11"/>
      <c r="H913" s="12"/>
      <c r="I913" s="12"/>
      <c r="J913" s="12"/>
      <c r="K913" s="5"/>
      <c r="L913" s="5"/>
      <c r="M913" s="5"/>
      <c r="N913" s="24"/>
      <c r="O913" s="7"/>
      <c r="P913" s="13" t="str">
        <f aca="false">IF(C913="","",IF(ISNUMBER(SEARCH("JPY",C913)),100,10000))</f>
        <v/>
      </c>
      <c r="Q913" s="14" t="str">
        <f aca="false">IF(OR(C913="",H913="",J913=""),"",ROUND((J913-H913)*P913*IF(D913="Short",-1,1),1))</f>
        <v/>
      </c>
      <c r="R913" s="14" t="str">
        <f aca="false">IF(OR(C913="",H913="",I913=""),"",ROUND(ABS(H913-I913)*P913,1))</f>
        <v/>
      </c>
      <c r="S913" s="15" t="str">
        <f aca="false">IF(OR(R913="",G913="",K913=""),"",R913*K913*G913)</f>
        <v/>
      </c>
      <c r="T913" s="15" t="str">
        <f aca="false">IF(OR(Q913="",G913="",K913=""),"",Q913*K913*G913)</f>
        <v/>
      </c>
      <c r="U913" s="15" t="str">
        <f aca="false">IF(T913="","",T913+N(L913)-N(M913))</f>
        <v/>
      </c>
      <c r="V913" s="16" t="str">
        <f aca="false">IF(OR(U913="",N(S913)=0),"",U913/S913)</f>
        <v/>
      </c>
      <c r="W913" s="13" t="str">
        <f aca="false">IF(U913="","",COUNT($U$7:U913))</f>
        <v/>
      </c>
      <c r="X913" s="17" t="str">
        <f aca="false">IF(U913="","",DATE(YEAR(IF(B913="",A913,B913)),MONTH(IF(B913="",A913,B913)),1))</f>
        <v/>
      </c>
      <c r="Y913" s="15" t="str">
        <f aca="false">IF(U913="","",N($C$3)+SUM($U$7:U913))</f>
        <v/>
      </c>
      <c r="Z913" s="15" t="str">
        <f aca="false">IF(Y913="","",Y913-MAX(N($C$3),MAX($Y$7:Y913)))</f>
        <v/>
      </c>
      <c r="AA913" s="13" t="str">
        <f aca="false">IF(U913="","",IF(U913&gt;0,"Win",IF(U913&lt;0,"Loss","Scratch")))</f>
        <v/>
      </c>
      <c r="AB913" s="18" t="e">
        <f aca="false">IF(W913="",NA(),W913)</f>
        <v>#N/A</v>
      </c>
      <c r="AC913" s="19" t="e">
        <f aca="false">IF(W913="",NA(),Y913)</f>
        <v>#N/A</v>
      </c>
    </row>
    <row r="914" customFormat="false" ht="15" hidden="false" customHeight="false" outlineLevel="0" collapsed="false">
      <c r="A914" s="10"/>
      <c r="B914" s="10"/>
      <c r="C914" s="24"/>
      <c r="D914" s="24"/>
      <c r="E914" s="24"/>
      <c r="F914" s="24"/>
      <c r="G914" s="11"/>
      <c r="H914" s="12"/>
      <c r="I914" s="12"/>
      <c r="J914" s="12"/>
      <c r="K914" s="5"/>
      <c r="L914" s="5"/>
      <c r="M914" s="5"/>
      <c r="N914" s="24"/>
      <c r="O914" s="7"/>
      <c r="P914" s="13" t="str">
        <f aca="false">IF(C914="","",IF(ISNUMBER(SEARCH("JPY",C914)),100,10000))</f>
        <v/>
      </c>
      <c r="Q914" s="14" t="str">
        <f aca="false">IF(OR(C914="",H914="",J914=""),"",ROUND((J914-H914)*P914*IF(D914="Short",-1,1),1))</f>
        <v/>
      </c>
      <c r="R914" s="14" t="str">
        <f aca="false">IF(OR(C914="",H914="",I914=""),"",ROUND(ABS(H914-I914)*P914,1))</f>
        <v/>
      </c>
      <c r="S914" s="15" t="str">
        <f aca="false">IF(OR(R914="",G914="",K914=""),"",R914*K914*G914)</f>
        <v/>
      </c>
      <c r="T914" s="15" t="str">
        <f aca="false">IF(OR(Q914="",G914="",K914=""),"",Q914*K914*G914)</f>
        <v/>
      </c>
      <c r="U914" s="15" t="str">
        <f aca="false">IF(T914="","",T914+N(L914)-N(M914))</f>
        <v/>
      </c>
      <c r="V914" s="16" t="str">
        <f aca="false">IF(OR(U914="",N(S914)=0),"",U914/S914)</f>
        <v/>
      </c>
      <c r="W914" s="13" t="str">
        <f aca="false">IF(U914="","",COUNT($U$7:U914))</f>
        <v/>
      </c>
      <c r="X914" s="17" t="str">
        <f aca="false">IF(U914="","",DATE(YEAR(IF(B914="",A914,B914)),MONTH(IF(B914="",A914,B914)),1))</f>
        <v/>
      </c>
      <c r="Y914" s="15" t="str">
        <f aca="false">IF(U914="","",N($C$3)+SUM($U$7:U914))</f>
        <v/>
      </c>
      <c r="Z914" s="15" t="str">
        <f aca="false">IF(Y914="","",Y914-MAX(N($C$3),MAX($Y$7:Y914)))</f>
        <v/>
      </c>
      <c r="AA914" s="13" t="str">
        <f aca="false">IF(U914="","",IF(U914&gt;0,"Win",IF(U914&lt;0,"Loss","Scratch")))</f>
        <v/>
      </c>
      <c r="AB914" s="18" t="e">
        <f aca="false">IF(W914="",NA(),W914)</f>
        <v>#N/A</v>
      </c>
      <c r="AC914" s="19" t="e">
        <f aca="false">IF(W914="",NA(),Y914)</f>
        <v>#N/A</v>
      </c>
    </row>
    <row r="915" customFormat="false" ht="15" hidden="false" customHeight="false" outlineLevel="0" collapsed="false">
      <c r="A915" s="10"/>
      <c r="B915" s="10"/>
      <c r="C915" s="24"/>
      <c r="D915" s="24"/>
      <c r="E915" s="24"/>
      <c r="F915" s="24"/>
      <c r="G915" s="11"/>
      <c r="H915" s="12"/>
      <c r="I915" s="12"/>
      <c r="J915" s="12"/>
      <c r="K915" s="5"/>
      <c r="L915" s="5"/>
      <c r="M915" s="5"/>
      <c r="N915" s="24"/>
      <c r="O915" s="7"/>
      <c r="P915" s="13" t="str">
        <f aca="false">IF(C915="","",IF(ISNUMBER(SEARCH("JPY",C915)),100,10000))</f>
        <v/>
      </c>
      <c r="Q915" s="14" t="str">
        <f aca="false">IF(OR(C915="",H915="",J915=""),"",ROUND((J915-H915)*P915*IF(D915="Short",-1,1),1))</f>
        <v/>
      </c>
      <c r="R915" s="14" t="str">
        <f aca="false">IF(OR(C915="",H915="",I915=""),"",ROUND(ABS(H915-I915)*P915,1))</f>
        <v/>
      </c>
      <c r="S915" s="15" t="str">
        <f aca="false">IF(OR(R915="",G915="",K915=""),"",R915*K915*G915)</f>
        <v/>
      </c>
      <c r="T915" s="15" t="str">
        <f aca="false">IF(OR(Q915="",G915="",K915=""),"",Q915*K915*G915)</f>
        <v/>
      </c>
      <c r="U915" s="15" t="str">
        <f aca="false">IF(T915="","",T915+N(L915)-N(M915))</f>
        <v/>
      </c>
      <c r="V915" s="16" t="str">
        <f aca="false">IF(OR(U915="",N(S915)=0),"",U915/S915)</f>
        <v/>
      </c>
      <c r="W915" s="13" t="str">
        <f aca="false">IF(U915="","",COUNT($U$7:U915))</f>
        <v/>
      </c>
      <c r="X915" s="17" t="str">
        <f aca="false">IF(U915="","",DATE(YEAR(IF(B915="",A915,B915)),MONTH(IF(B915="",A915,B915)),1))</f>
        <v/>
      </c>
      <c r="Y915" s="15" t="str">
        <f aca="false">IF(U915="","",N($C$3)+SUM($U$7:U915))</f>
        <v/>
      </c>
      <c r="Z915" s="15" t="str">
        <f aca="false">IF(Y915="","",Y915-MAX(N($C$3),MAX($Y$7:Y915)))</f>
        <v/>
      </c>
      <c r="AA915" s="13" t="str">
        <f aca="false">IF(U915="","",IF(U915&gt;0,"Win",IF(U915&lt;0,"Loss","Scratch")))</f>
        <v/>
      </c>
      <c r="AB915" s="18" t="e">
        <f aca="false">IF(W915="",NA(),W915)</f>
        <v>#N/A</v>
      </c>
      <c r="AC915" s="19" t="e">
        <f aca="false">IF(W915="",NA(),Y915)</f>
        <v>#N/A</v>
      </c>
    </row>
    <row r="916" customFormat="false" ht="15" hidden="false" customHeight="false" outlineLevel="0" collapsed="false">
      <c r="A916" s="10"/>
      <c r="B916" s="10"/>
      <c r="C916" s="24"/>
      <c r="D916" s="24"/>
      <c r="E916" s="24"/>
      <c r="F916" s="24"/>
      <c r="G916" s="11"/>
      <c r="H916" s="12"/>
      <c r="I916" s="12"/>
      <c r="J916" s="12"/>
      <c r="K916" s="5"/>
      <c r="L916" s="5"/>
      <c r="M916" s="5"/>
      <c r="N916" s="24"/>
      <c r="O916" s="7"/>
      <c r="P916" s="13" t="str">
        <f aca="false">IF(C916="","",IF(ISNUMBER(SEARCH("JPY",C916)),100,10000))</f>
        <v/>
      </c>
      <c r="Q916" s="14" t="str">
        <f aca="false">IF(OR(C916="",H916="",J916=""),"",ROUND((J916-H916)*P916*IF(D916="Short",-1,1),1))</f>
        <v/>
      </c>
      <c r="R916" s="14" t="str">
        <f aca="false">IF(OR(C916="",H916="",I916=""),"",ROUND(ABS(H916-I916)*P916,1))</f>
        <v/>
      </c>
      <c r="S916" s="15" t="str">
        <f aca="false">IF(OR(R916="",G916="",K916=""),"",R916*K916*G916)</f>
        <v/>
      </c>
      <c r="T916" s="15" t="str">
        <f aca="false">IF(OR(Q916="",G916="",K916=""),"",Q916*K916*G916)</f>
        <v/>
      </c>
      <c r="U916" s="15" t="str">
        <f aca="false">IF(T916="","",T916+N(L916)-N(M916))</f>
        <v/>
      </c>
      <c r="V916" s="16" t="str">
        <f aca="false">IF(OR(U916="",N(S916)=0),"",U916/S916)</f>
        <v/>
      </c>
      <c r="W916" s="13" t="str">
        <f aca="false">IF(U916="","",COUNT($U$7:U916))</f>
        <v/>
      </c>
      <c r="X916" s="17" t="str">
        <f aca="false">IF(U916="","",DATE(YEAR(IF(B916="",A916,B916)),MONTH(IF(B916="",A916,B916)),1))</f>
        <v/>
      </c>
      <c r="Y916" s="15" t="str">
        <f aca="false">IF(U916="","",N($C$3)+SUM($U$7:U916))</f>
        <v/>
      </c>
      <c r="Z916" s="15" t="str">
        <f aca="false">IF(Y916="","",Y916-MAX(N($C$3),MAX($Y$7:Y916)))</f>
        <v/>
      </c>
      <c r="AA916" s="13" t="str">
        <f aca="false">IF(U916="","",IF(U916&gt;0,"Win",IF(U916&lt;0,"Loss","Scratch")))</f>
        <v/>
      </c>
      <c r="AB916" s="18" t="e">
        <f aca="false">IF(W916="",NA(),W916)</f>
        <v>#N/A</v>
      </c>
      <c r="AC916" s="19" t="e">
        <f aca="false">IF(W916="",NA(),Y916)</f>
        <v>#N/A</v>
      </c>
    </row>
    <row r="917" customFormat="false" ht="15" hidden="false" customHeight="false" outlineLevel="0" collapsed="false">
      <c r="A917" s="10"/>
      <c r="B917" s="10"/>
      <c r="C917" s="24"/>
      <c r="D917" s="24"/>
      <c r="E917" s="24"/>
      <c r="F917" s="24"/>
      <c r="G917" s="11"/>
      <c r="H917" s="12"/>
      <c r="I917" s="12"/>
      <c r="J917" s="12"/>
      <c r="K917" s="5"/>
      <c r="L917" s="5"/>
      <c r="M917" s="5"/>
      <c r="N917" s="24"/>
      <c r="O917" s="7"/>
      <c r="P917" s="13" t="str">
        <f aca="false">IF(C917="","",IF(ISNUMBER(SEARCH("JPY",C917)),100,10000))</f>
        <v/>
      </c>
      <c r="Q917" s="14" t="str">
        <f aca="false">IF(OR(C917="",H917="",J917=""),"",ROUND((J917-H917)*P917*IF(D917="Short",-1,1),1))</f>
        <v/>
      </c>
      <c r="R917" s="14" t="str">
        <f aca="false">IF(OR(C917="",H917="",I917=""),"",ROUND(ABS(H917-I917)*P917,1))</f>
        <v/>
      </c>
      <c r="S917" s="15" t="str">
        <f aca="false">IF(OR(R917="",G917="",K917=""),"",R917*K917*G917)</f>
        <v/>
      </c>
      <c r="T917" s="15" t="str">
        <f aca="false">IF(OR(Q917="",G917="",K917=""),"",Q917*K917*G917)</f>
        <v/>
      </c>
      <c r="U917" s="15" t="str">
        <f aca="false">IF(T917="","",T917+N(L917)-N(M917))</f>
        <v/>
      </c>
      <c r="V917" s="16" t="str">
        <f aca="false">IF(OR(U917="",N(S917)=0),"",U917/S917)</f>
        <v/>
      </c>
      <c r="W917" s="13" t="str">
        <f aca="false">IF(U917="","",COUNT($U$7:U917))</f>
        <v/>
      </c>
      <c r="X917" s="17" t="str">
        <f aca="false">IF(U917="","",DATE(YEAR(IF(B917="",A917,B917)),MONTH(IF(B917="",A917,B917)),1))</f>
        <v/>
      </c>
      <c r="Y917" s="15" t="str">
        <f aca="false">IF(U917="","",N($C$3)+SUM($U$7:U917))</f>
        <v/>
      </c>
      <c r="Z917" s="15" t="str">
        <f aca="false">IF(Y917="","",Y917-MAX(N($C$3),MAX($Y$7:Y917)))</f>
        <v/>
      </c>
      <c r="AA917" s="13" t="str">
        <f aca="false">IF(U917="","",IF(U917&gt;0,"Win",IF(U917&lt;0,"Loss","Scratch")))</f>
        <v/>
      </c>
      <c r="AB917" s="18" t="e">
        <f aca="false">IF(W917="",NA(),W917)</f>
        <v>#N/A</v>
      </c>
      <c r="AC917" s="19" t="e">
        <f aca="false">IF(W917="",NA(),Y917)</f>
        <v>#N/A</v>
      </c>
    </row>
    <row r="918" customFormat="false" ht="15" hidden="false" customHeight="false" outlineLevel="0" collapsed="false">
      <c r="A918" s="10"/>
      <c r="B918" s="10"/>
      <c r="C918" s="24"/>
      <c r="D918" s="24"/>
      <c r="E918" s="24"/>
      <c r="F918" s="24"/>
      <c r="G918" s="11"/>
      <c r="H918" s="12"/>
      <c r="I918" s="12"/>
      <c r="J918" s="12"/>
      <c r="K918" s="5"/>
      <c r="L918" s="5"/>
      <c r="M918" s="5"/>
      <c r="N918" s="24"/>
      <c r="O918" s="7"/>
      <c r="P918" s="13" t="str">
        <f aca="false">IF(C918="","",IF(ISNUMBER(SEARCH("JPY",C918)),100,10000))</f>
        <v/>
      </c>
      <c r="Q918" s="14" t="str">
        <f aca="false">IF(OR(C918="",H918="",J918=""),"",ROUND((J918-H918)*P918*IF(D918="Short",-1,1),1))</f>
        <v/>
      </c>
      <c r="R918" s="14" t="str">
        <f aca="false">IF(OR(C918="",H918="",I918=""),"",ROUND(ABS(H918-I918)*P918,1))</f>
        <v/>
      </c>
      <c r="S918" s="15" t="str">
        <f aca="false">IF(OR(R918="",G918="",K918=""),"",R918*K918*G918)</f>
        <v/>
      </c>
      <c r="T918" s="15" t="str">
        <f aca="false">IF(OR(Q918="",G918="",K918=""),"",Q918*K918*G918)</f>
        <v/>
      </c>
      <c r="U918" s="15" t="str">
        <f aca="false">IF(T918="","",T918+N(L918)-N(M918))</f>
        <v/>
      </c>
      <c r="V918" s="16" t="str">
        <f aca="false">IF(OR(U918="",N(S918)=0),"",U918/S918)</f>
        <v/>
      </c>
      <c r="W918" s="13" t="str">
        <f aca="false">IF(U918="","",COUNT($U$7:U918))</f>
        <v/>
      </c>
      <c r="X918" s="17" t="str">
        <f aca="false">IF(U918="","",DATE(YEAR(IF(B918="",A918,B918)),MONTH(IF(B918="",A918,B918)),1))</f>
        <v/>
      </c>
      <c r="Y918" s="15" t="str">
        <f aca="false">IF(U918="","",N($C$3)+SUM($U$7:U918))</f>
        <v/>
      </c>
      <c r="Z918" s="15" t="str">
        <f aca="false">IF(Y918="","",Y918-MAX(N($C$3),MAX($Y$7:Y918)))</f>
        <v/>
      </c>
      <c r="AA918" s="13" t="str">
        <f aca="false">IF(U918="","",IF(U918&gt;0,"Win",IF(U918&lt;0,"Loss","Scratch")))</f>
        <v/>
      </c>
      <c r="AB918" s="18" t="e">
        <f aca="false">IF(W918="",NA(),W918)</f>
        <v>#N/A</v>
      </c>
      <c r="AC918" s="19" t="e">
        <f aca="false">IF(W918="",NA(),Y918)</f>
        <v>#N/A</v>
      </c>
    </row>
    <row r="919" customFormat="false" ht="15" hidden="false" customHeight="false" outlineLevel="0" collapsed="false">
      <c r="A919" s="10"/>
      <c r="B919" s="10"/>
      <c r="C919" s="24"/>
      <c r="D919" s="24"/>
      <c r="E919" s="24"/>
      <c r="F919" s="24"/>
      <c r="G919" s="11"/>
      <c r="H919" s="12"/>
      <c r="I919" s="12"/>
      <c r="J919" s="12"/>
      <c r="K919" s="5"/>
      <c r="L919" s="5"/>
      <c r="M919" s="5"/>
      <c r="N919" s="24"/>
      <c r="O919" s="7"/>
      <c r="P919" s="13" t="str">
        <f aca="false">IF(C919="","",IF(ISNUMBER(SEARCH("JPY",C919)),100,10000))</f>
        <v/>
      </c>
      <c r="Q919" s="14" t="str">
        <f aca="false">IF(OR(C919="",H919="",J919=""),"",ROUND((J919-H919)*P919*IF(D919="Short",-1,1),1))</f>
        <v/>
      </c>
      <c r="R919" s="14" t="str">
        <f aca="false">IF(OR(C919="",H919="",I919=""),"",ROUND(ABS(H919-I919)*P919,1))</f>
        <v/>
      </c>
      <c r="S919" s="15" t="str">
        <f aca="false">IF(OR(R919="",G919="",K919=""),"",R919*K919*G919)</f>
        <v/>
      </c>
      <c r="T919" s="15" t="str">
        <f aca="false">IF(OR(Q919="",G919="",K919=""),"",Q919*K919*G919)</f>
        <v/>
      </c>
      <c r="U919" s="15" t="str">
        <f aca="false">IF(T919="","",T919+N(L919)-N(M919))</f>
        <v/>
      </c>
      <c r="V919" s="16" t="str">
        <f aca="false">IF(OR(U919="",N(S919)=0),"",U919/S919)</f>
        <v/>
      </c>
      <c r="W919" s="13" t="str">
        <f aca="false">IF(U919="","",COUNT($U$7:U919))</f>
        <v/>
      </c>
      <c r="X919" s="17" t="str">
        <f aca="false">IF(U919="","",DATE(YEAR(IF(B919="",A919,B919)),MONTH(IF(B919="",A919,B919)),1))</f>
        <v/>
      </c>
      <c r="Y919" s="15" t="str">
        <f aca="false">IF(U919="","",N($C$3)+SUM($U$7:U919))</f>
        <v/>
      </c>
      <c r="Z919" s="15" t="str">
        <f aca="false">IF(Y919="","",Y919-MAX(N($C$3),MAX($Y$7:Y919)))</f>
        <v/>
      </c>
      <c r="AA919" s="13" t="str">
        <f aca="false">IF(U919="","",IF(U919&gt;0,"Win",IF(U919&lt;0,"Loss","Scratch")))</f>
        <v/>
      </c>
      <c r="AB919" s="18" t="e">
        <f aca="false">IF(W919="",NA(),W919)</f>
        <v>#N/A</v>
      </c>
      <c r="AC919" s="19" t="e">
        <f aca="false">IF(W919="",NA(),Y919)</f>
        <v>#N/A</v>
      </c>
    </row>
    <row r="920" customFormat="false" ht="15" hidden="false" customHeight="false" outlineLevel="0" collapsed="false">
      <c r="A920" s="10"/>
      <c r="B920" s="10"/>
      <c r="C920" s="24"/>
      <c r="D920" s="24"/>
      <c r="E920" s="24"/>
      <c r="F920" s="24"/>
      <c r="G920" s="11"/>
      <c r="H920" s="12"/>
      <c r="I920" s="12"/>
      <c r="J920" s="12"/>
      <c r="K920" s="5"/>
      <c r="L920" s="5"/>
      <c r="M920" s="5"/>
      <c r="N920" s="24"/>
      <c r="O920" s="7"/>
      <c r="P920" s="13" t="str">
        <f aca="false">IF(C920="","",IF(ISNUMBER(SEARCH("JPY",C920)),100,10000))</f>
        <v/>
      </c>
      <c r="Q920" s="14" t="str">
        <f aca="false">IF(OR(C920="",H920="",J920=""),"",ROUND((J920-H920)*P920*IF(D920="Short",-1,1),1))</f>
        <v/>
      </c>
      <c r="R920" s="14" t="str">
        <f aca="false">IF(OR(C920="",H920="",I920=""),"",ROUND(ABS(H920-I920)*P920,1))</f>
        <v/>
      </c>
      <c r="S920" s="15" t="str">
        <f aca="false">IF(OR(R920="",G920="",K920=""),"",R920*K920*G920)</f>
        <v/>
      </c>
      <c r="T920" s="15" t="str">
        <f aca="false">IF(OR(Q920="",G920="",K920=""),"",Q920*K920*G920)</f>
        <v/>
      </c>
      <c r="U920" s="15" t="str">
        <f aca="false">IF(T920="","",T920+N(L920)-N(M920))</f>
        <v/>
      </c>
      <c r="V920" s="16" t="str">
        <f aca="false">IF(OR(U920="",N(S920)=0),"",U920/S920)</f>
        <v/>
      </c>
      <c r="W920" s="13" t="str">
        <f aca="false">IF(U920="","",COUNT($U$7:U920))</f>
        <v/>
      </c>
      <c r="X920" s="17" t="str">
        <f aca="false">IF(U920="","",DATE(YEAR(IF(B920="",A920,B920)),MONTH(IF(B920="",A920,B920)),1))</f>
        <v/>
      </c>
      <c r="Y920" s="15" t="str">
        <f aca="false">IF(U920="","",N($C$3)+SUM($U$7:U920))</f>
        <v/>
      </c>
      <c r="Z920" s="15" t="str">
        <f aca="false">IF(Y920="","",Y920-MAX(N($C$3),MAX($Y$7:Y920)))</f>
        <v/>
      </c>
      <c r="AA920" s="13" t="str">
        <f aca="false">IF(U920="","",IF(U920&gt;0,"Win",IF(U920&lt;0,"Loss","Scratch")))</f>
        <v/>
      </c>
      <c r="AB920" s="18" t="e">
        <f aca="false">IF(W920="",NA(),W920)</f>
        <v>#N/A</v>
      </c>
      <c r="AC920" s="19" t="e">
        <f aca="false">IF(W920="",NA(),Y920)</f>
        <v>#N/A</v>
      </c>
    </row>
    <row r="921" customFormat="false" ht="15" hidden="false" customHeight="false" outlineLevel="0" collapsed="false">
      <c r="A921" s="10"/>
      <c r="B921" s="10"/>
      <c r="C921" s="24"/>
      <c r="D921" s="24"/>
      <c r="E921" s="24"/>
      <c r="F921" s="24"/>
      <c r="G921" s="11"/>
      <c r="H921" s="12"/>
      <c r="I921" s="12"/>
      <c r="J921" s="12"/>
      <c r="K921" s="5"/>
      <c r="L921" s="5"/>
      <c r="M921" s="5"/>
      <c r="N921" s="24"/>
      <c r="O921" s="7"/>
      <c r="P921" s="13" t="str">
        <f aca="false">IF(C921="","",IF(ISNUMBER(SEARCH("JPY",C921)),100,10000))</f>
        <v/>
      </c>
      <c r="Q921" s="14" t="str">
        <f aca="false">IF(OR(C921="",H921="",J921=""),"",ROUND((J921-H921)*P921*IF(D921="Short",-1,1),1))</f>
        <v/>
      </c>
      <c r="R921" s="14" t="str">
        <f aca="false">IF(OR(C921="",H921="",I921=""),"",ROUND(ABS(H921-I921)*P921,1))</f>
        <v/>
      </c>
      <c r="S921" s="15" t="str">
        <f aca="false">IF(OR(R921="",G921="",K921=""),"",R921*K921*G921)</f>
        <v/>
      </c>
      <c r="T921" s="15" t="str">
        <f aca="false">IF(OR(Q921="",G921="",K921=""),"",Q921*K921*G921)</f>
        <v/>
      </c>
      <c r="U921" s="15" t="str">
        <f aca="false">IF(T921="","",T921+N(L921)-N(M921))</f>
        <v/>
      </c>
      <c r="V921" s="16" t="str">
        <f aca="false">IF(OR(U921="",N(S921)=0),"",U921/S921)</f>
        <v/>
      </c>
      <c r="W921" s="13" t="str">
        <f aca="false">IF(U921="","",COUNT($U$7:U921))</f>
        <v/>
      </c>
      <c r="X921" s="17" t="str">
        <f aca="false">IF(U921="","",DATE(YEAR(IF(B921="",A921,B921)),MONTH(IF(B921="",A921,B921)),1))</f>
        <v/>
      </c>
      <c r="Y921" s="15" t="str">
        <f aca="false">IF(U921="","",N($C$3)+SUM($U$7:U921))</f>
        <v/>
      </c>
      <c r="Z921" s="15" t="str">
        <f aca="false">IF(Y921="","",Y921-MAX(N($C$3),MAX($Y$7:Y921)))</f>
        <v/>
      </c>
      <c r="AA921" s="13" t="str">
        <f aca="false">IF(U921="","",IF(U921&gt;0,"Win",IF(U921&lt;0,"Loss","Scratch")))</f>
        <v/>
      </c>
      <c r="AB921" s="18" t="e">
        <f aca="false">IF(W921="",NA(),W921)</f>
        <v>#N/A</v>
      </c>
      <c r="AC921" s="19" t="e">
        <f aca="false">IF(W921="",NA(),Y921)</f>
        <v>#N/A</v>
      </c>
    </row>
    <row r="922" customFormat="false" ht="15" hidden="false" customHeight="false" outlineLevel="0" collapsed="false">
      <c r="A922" s="10"/>
      <c r="B922" s="10"/>
      <c r="C922" s="24"/>
      <c r="D922" s="24"/>
      <c r="E922" s="24"/>
      <c r="F922" s="24"/>
      <c r="G922" s="11"/>
      <c r="H922" s="12"/>
      <c r="I922" s="12"/>
      <c r="J922" s="12"/>
      <c r="K922" s="5"/>
      <c r="L922" s="5"/>
      <c r="M922" s="5"/>
      <c r="N922" s="24"/>
      <c r="O922" s="7"/>
      <c r="P922" s="13" t="str">
        <f aca="false">IF(C922="","",IF(ISNUMBER(SEARCH("JPY",C922)),100,10000))</f>
        <v/>
      </c>
      <c r="Q922" s="14" t="str">
        <f aca="false">IF(OR(C922="",H922="",J922=""),"",ROUND((J922-H922)*P922*IF(D922="Short",-1,1),1))</f>
        <v/>
      </c>
      <c r="R922" s="14" t="str">
        <f aca="false">IF(OR(C922="",H922="",I922=""),"",ROUND(ABS(H922-I922)*P922,1))</f>
        <v/>
      </c>
      <c r="S922" s="15" t="str">
        <f aca="false">IF(OR(R922="",G922="",K922=""),"",R922*K922*G922)</f>
        <v/>
      </c>
      <c r="T922" s="15" t="str">
        <f aca="false">IF(OR(Q922="",G922="",K922=""),"",Q922*K922*G922)</f>
        <v/>
      </c>
      <c r="U922" s="15" t="str">
        <f aca="false">IF(T922="","",T922+N(L922)-N(M922))</f>
        <v/>
      </c>
      <c r="V922" s="16" t="str">
        <f aca="false">IF(OR(U922="",N(S922)=0),"",U922/S922)</f>
        <v/>
      </c>
      <c r="W922" s="13" t="str">
        <f aca="false">IF(U922="","",COUNT($U$7:U922))</f>
        <v/>
      </c>
      <c r="X922" s="17" t="str">
        <f aca="false">IF(U922="","",DATE(YEAR(IF(B922="",A922,B922)),MONTH(IF(B922="",A922,B922)),1))</f>
        <v/>
      </c>
      <c r="Y922" s="15" t="str">
        <f aca="false">IF(U922="","",N($C$3)+SUM($U$7:U922))</f>
        <v/>
      </c>
      <c r="Z922" s="15" t="str">
        <f aca="false">IF(Y922="","",Y922-MAX(N($C$3),MAX($Y$7:Y922)))</f>
        <v/>
      </c>
      <c r="AA922" s="13" t="str">
        <f aca="false">IF(U922="","",IF(U922&gt;0,"Win",IF(U922&lt;0,"Loss","Scratch")))</f>
        <v/>
      </c>
      <c r="AB922" s="18" t="e">
        <f aca="false">IF(W922="",NA(),W922)</f>
        <v>#N/A</v>
      </c>
      <c r="AC922" s="19" t="e">
        <f aca="false">IF(W922="",NA(),Y922)</f>
        <v>#N/A</v>
      </c>
    </row>
    <row r="923" customFormat="false" ht="15" hidden="false" customHeight="false" outlineLevel="0" collapsed="false">
      <c r="A923" s="10"/>
      <c r="B923" s="10"/>
      <c r="C923" s="24"/>
      <c r="D923" s="24"/>
      <c r="E923" s="24"/>
      <c r="F923" s="24"/>
      <c r="G923" s="11"/>
      <c r="H923" s="12"/>
      <c r="I923" s="12"/>
      <c r="J923" s="12"/>
      <c r="K923" s="5"/>
      <c r="L923" s="5"/>
      <c r="M923" s="5"/>
      <c r="N923" s="24"/>
      <c r="O923" s="7"/>
      <c r="P923" s="13" t="str">
        <f aca="false">IF(C923="","",IF(ISNUMBER(SEARCH("JPY",C923)),100,10000))</f>
        <v/>
      </c>
      <c r="Q923" s="14" t="str">
        <f aca="false">IF(OR(C923="",H923="",J923=""),"",ROUND((J923-H923)*P923*IF(D923="Short",-1,1),1))</f>
        <v/>
      </c>
      <c r="R923" s="14" t="str">
        <f aca="false">IF(OR(C923="",H923="",I923=""),"",ROUND(ABS(H923-I923)*P923,1))</f>
        <v/>
      </c>
      <c r="S923" s="15" t="str">
        <f aca="false">IF(OR(R923="",G923="",K923=""),"",R923*K923*G923)</f>
        <v/>
      </c>
      <c r="T923" s="15" t="str">
        <f aca="false">IF(OR(Q923="",G923="",K923=""),"",Q923*K923*G923)</f>
        <v/>
      </c>
      <c r="U923" s="15" t="str">
        <f aca="false">IF(T923="","",T923+N(L923)-N(M923))</f>
        <v/>
      </c>
      <c r="V923" s="16" t="str">
        <f aca="false">IF(OR(U923="",N(S923)=0),"",U923/S923)</f>
        <v/>
      </c>
      <c r="W923" s="13" t="str">
        <f aca="false">IF(U923="","",COUNT($U$7:U923))</f>
        <v/>
      </c>
      <c r="X923" s="17" t="str">
        <f aca="false">IF(U923="","",DATE(YEAR(IF(B923="",A923,B923)),MONTH(IF(B923="",A923,B923)),1))</f>
        <v/>
      </c>
      <c r="Y923" s="15" t="str">
        <f aca="false">IF(U923="","",N($C$3)+SUM($U$7:U923))</f>
        <v/>
      </c>
      <c r="Z923" s="15" t="str">
        <f aca="false">IF(Y923="","",Y923-MAX(N($C$3),MAX($Y$7:Y923)))</f>
        <v/>
      </c>
      <c r="AA923" s="13" t="str">
        <f aca="false">IF(U923="","",IF(U923&gt;0,"Win",IF(U923&lt;0,"Loss","Scratch")))</f>
        <v/>
      </c>
      <c r="AB923" s="18" t="e">
        <f aca="false">IF(W923="",NA(),W923)</f>
        <v>#N/A</v>
      </c>
      <c r="AC923" s="19" t="e">
        <f aca="false">IF(W923="",NA(),Y923)</f>
        <v>#N/A</v>
      </c>
    </row>
    <row r="924" customFormat="false" ht="15" hidden="false" customHeight="false" outlineLevel="0" collapsed="false">
      <c r="A924" s="10"/>
      <c r="B924" s="10"/>
      <c r="C924" s="24"/>
      <c r="D924" s="24"/>
      <c r="E924" s="24"/>
      <c r="F924" s="24"/>
      <c r="G924" s="11"/>
      <c r="H924" s="12"/>
      <c r="I924" s="12"/>
      <c r="J924" s="12"/>
      <c r="K924" s="5"/>
      <c r="L924" s="5"/>
      <c r="M924" s="5"/>
      <c r="N924" s="24"/>
      <c r="O924" s="7"/>
      <c r="P924" s="13" t="str">
        <f aca="false">IF(C924="","",IF(ISNUMBER(SEARCH("JPY",C924)),100,10000))</f>
        <v/>
      </c>
      <c r="Q924" s="14" t="str">
        <f aca="false">IF(OR(C924="",H924="",J924=""),"",ROUND((J924-H924)*P924*IF(D924="Short",-1,1),1))</f>
        <v/>
      </c>
      <c r="R924" s="14" t="str">
        <f aca="false">IF(OR(C924="",H924="",I924=""),"",ROUND(ABS(H924-I924)*P924,1))</f>
        <v/>
      </c>
      <c r="S924" s="15" t="str">
        <f aca="false">IF(OR(R924="",G924="",K924=""),"",R924*K924*G924)</f>
        <v/>
      </c>
      <c r="T924" s="15" t="str">
        <f aca="false">IF(OR(Q924="",G924="",K924=""),"",Q924*K924*G924)</f>
        <v/>
      </c>
      <c r="U924" s="15" t="str">
        <f aca="false">IF(T924="","",T924+N(L924)-N(M924))</f>
        <v/>
      </c>
      <c r="V924" s="16" t="str">
        <f aca="false">IF(OR(U924="",N(S924)=0),"",U924/S924)</f>
        <v/>
      </c>
      <c r="W924" s="13" t="str">
        <f aca="false">IF(U924="","",COUNT($U$7:U924))</f>
        <v/>
      </c>
      <c r="X924" s="17" t="str">
        <f aca="false">IF(U924="","",DATE(YEAR(IF(B924="",A924,B924)),MONTH(IF(B924="",A924,B924)),1))</f>
        <v/>
      </c>
      <c r="Y924" s="15" t="str">
        <f aca="false">IF(U924="","",N($C$3)+SUM($U$7:U924))</f>
        <v/>
      </c>
      <c r="Z924" s="15" t="str">
        <f aca="false">IF(Y924="","",Y924-MAX(N($C$3),MAX($Y$7:Y924)))</f>
        <v/>
      </c>
      <c r="AA924" s="13" t="str">
        <f aca="false">IF(U924="","",IF(U924&gt;0,"Win",IF(U924&lt;0,"Loss","Scratch")))</f>
        <v/>
      </c>
      <c r="AB924" s="18" t="e">
        <f aca="false">IF(W924="",NA(),W924)</f>
        <v>#N/A</v>
      </c>
      <c r="AC924" s="19" t="e">
        <f aca="false">IF(W924="",NA(),Y924)</f>
        <v>#N/A</v>
      </c>
    </row>
    <row r="925" customFormat="false" ht="15" hidden="false" customHeight="false" outlineLevel="0" collapsed="false">
      <c r="A925" s="10"/>
      <c r="B925" s="10"/>
      <c r="C925" s="24"/>
      <c r="D925" s="24"/>
      <c r="E925" s="24"/>
      <c r="F925" s="24"/>
      <c r="G925" s="11"/>
      <c r="H925" s="12"/>
      <c r="I925" s="12"/>
      <c r="J925" s="12"/>
      <c r="K925" s="5"/>
      <c r="L925" s="5"/>
      <c r="M925" s="5"/>
      <c r="N925" s="24"/>
      <c r="O925" s="7"/>
      <c r="P925" s="13" t="str">
        <f aca="false">IF(C925="","",IF(ISNUMBER(SEARCH("JPY",C925)),100,10000))</f>
        <v/>
      </c>
      <c r="Q925" s="14" t="str">
        <f aca="false">IF(OR(C925="",H925="",J925=""),"",ROUND((J925-H925)*P925*IF(D925="Short",-1,1),1))</f>
        <v/>
      </c>
      <c r="R925" s="14" t="str">
        <f aca="false">IF(OR(C925="",H925="",I925=""),"",ROUND(ABS(H925-I925)*P925,1))</f>
        <v/>
      </c>
      <c r="S925" s="15" t="str">
        <f aca="false">IF(OR(R925="",G925="",K925=""),"",R925*K925*G925)</f>
        <v/>
      </c>
      <c r="T925" s="15" t="str">
        <f aca="false">IF(OR(Q925="",G925="",K925=""),"",Q925*K925*G925)</f>
        <v/>
      </c>
      <c r="U925" s="15" t="str">
        <f aca="false">IF(T925="","",T925+N(L925)-N(M925))</f>
        <v/>
      </c>
      <c r="V925" s="16" t="str">
        <f aca="false">IF(OR(U925="",N(S925)=0),"",U925/S925)</f>
        <v/>
      </c>
      <c r="W925" s="13" t="str">
        <f aca="false">IF(U925="","",COUNT($U$7:U925))</f>
        <v/>
      </c>
      <c r="X925" s="17" t="str">
        <f aca="false">IF(U925="","",DATE(YEAR(IF(B925="",A925,B925)),MONTH(IF(B925="",A925,B925)),1))</f>
        <v/>
      </c>
      <c r="Y925" s="15" t="str">
        <f aca="false">IF(U925="","",N($C$3)+SUM($U$7:U925))</f>
        <v/>
      </c>
      <c r="Z925" s="15" t="str">
        <f aca="false">IF(Y925="","",Y925-MAX(N($C$3),MAX($Y$7:Y925)))</f>
        <v/>
      </c>
      <c r="AA925" s="13" t="str">
        <f aca="false">IF(U925="","",IF(U925&gt;0,"Win",IF(U925&lt;0,"Loss","Scratch")))</f>
        <v/>
      </c>
      <c r="AB925" s="18" t="e">
        <f aca="false">IF(W925="",NA(),W925)</f>
        <v>#N/A</v>
      </c>
      <c r="AC925" s="19" t="e">
        <f aca="false">IF(W925="",NA(),Y925)</f>
        <v>#N/A</v>
      </c>
    </row>
    <row r="926" customFormat="false" ht="15" hidden="false" customHeight="false" outlineLevel="0" collapsed="false">
      <c r="A926" s="10"/>
      <c r="B926" s="10"/>
      <c r="C926" s="24"/>
      <c r="D926" s="24"/>
      <c r="E926" s="24"/>
      <c r="F926" s="24"/>
      <c r="G926" s="11"/>
      <c r="H926" s="12"/>
      <c r="I926" s="12"/>
      <c r="J926" s="12"/>
      <c r="K926" s="5"/>
      <c r="L926" s="5"/>
      <c r="M926" s="5"/>
      <c r="N926" s="24"/>
      <c r="O926" s="7"/>
      <c r="P926" s="13" t="str">
        <f aca="false">IF(C926="","",IF(ISNUMBER(SEARCH("JPY",C926)),100,10000))</f>
        <v/>
      </c>
      <c r="Q926" s="14" t="str">
        <f aca="false">IF(OR(C926="",H926="",J926=""),"",ROUND((J926-H926)*P926*IF(D926="Short",-1,1),1))</f>
        <v/>
      </c>
      <c r="R926" s="14" t="str">
        <f aca="false">IF(OR(C926="",H926="",I926=""),"",ROUND(ABS(H926-I926)*P926,1))</f>
        <v/>
      </c>
      <c r="S926" s="15" t="str">
        <f aca="false">IF(OR(R926="",G926="",K926=""),"",R926*K926*G926)</f>
        <v/>
      </c>
      <c r="T926" s="15" t="str">
        <f aca="false">IF(OR(Q926="",G926="",K926=""),"",Q926*K926*G926)</f>
        <v/>
      </c>
      <c r="U926" s="15" t="str">
        <f aca="false">IF(T926="","",T926+N(L926)-N(M926))</f>
        <v/>
      </c>
      <c r="V926" s="16" t="str">
        <f aca="false">IF(OR(U926="",N(S926)=0),"",U926/S926)</f>
        <v/>
      </c>
      <c r="W926" s="13" t="str">
        <f aca="false">IF(U926="","",COUNT($U$7:U926))</f>
        <v/>
      </c>
      <c r="X926" s="17" t="str">
        <f aca="false">IF(U926="","",DATE(YEAR(IF(B926="",A926,B926)),MONTH(IF(B926="",A926,B926)),1))</f>
        <v/>
      </c>
      <c r="Y926" s="15" t="str">
        <f aca="false">IF(U926="","",N($C$3)+SUM($U$7:U926))</f>
        <v/>
      </c>
      <c r="Z926" s="15" t="str">
        <f aca="false">IF(Y926="","",Y926-MAX(N($C$3),MAX($Y$7:Y926)))</f>
        <v/>
      </c>
      <c r="AA926" s="13" t="str">
        <f aca="false">IF(U926="","",IF(U926&gt;0,"Win",IF(U926&lt;0,"Loss","Scratch")))</f>
        <v/>
      </c>
      <c r="AB926" s="18" t="e">
        <f aca="false">IF(W926="",NA(),W926)</f>
        <v>#N/A</v>
      </c>
      <c r="AC926" s="19" t="e">
        <f aca="false">IF(W926="",NA(),Y926)</f>
        <v>#N/A</v>
      </c>
    </row>
    <row r="927" customFormat="false" ht="15" hidden="false" customHeight="false" outlineLevel="0" collapsed="false">
      <c r="A927" s="10"/>
      <c r="B927" s="10"/>
      <c r="C927" s="24"/>
      <c r="D927" s="24"/>
      <c r="E927" s="24"/>
      <c r="F927" s="24"/>
      <c r="G927" s="11"/>
      <c r="H927" s="12"/>
      <c r="I927" s="12"/>
      <c r="J927" s="12"/>
      <c r="K927" s="5"/>
      <c r="L927" s="5"/>
      <c r="M927" s="5"/>
      <c r="N927" s="24"/>
      <c r="O927" s="7"/>
      <c r="P927" s="13" t="str">
        <f aca="false">IF(C927="","",IF(ISNUMBER(SEARCH("JPY",C927)),100,10000))</f>
        <v/>
      </c>
      <c r="Q927" s="14" t="str">
        <f aca="false">IF(OR(C927="",H927="",J927=""),"",ROUND((J927-H927)*P927*IF(D927="Short",-1,1),1))</f>
        <v/>
      </c>
      <c r="R927" s="14" t="str">
        <f aca="false">IF(OR(C927="",H927="",I927=""),"",ROUND(ABS(H927-I927)*P927,1))</f>
        <v/>
      </c>
      <c r="S927" s="15" t="str">
        <f aca="false">IF(OR(R927="",G927="",K927=""),"",R927*K927*G927)</f>
        <v/>
      </c>
      <c r="T927" s="15" t="str">
        <f aca="false">IF(OR(Q927="",G927="",K927=""),"",Q927*K927*G927)</f>
        <v/>
      </c>
      <c r="U927" s="15" t="str">
        <f aca="false">IF(T927="","",T927+N(L927)-N(M927))</f>
        <v/>
      </c>
      <c r="V927" s="16" t="str">
        <f aca="false">IF(OR(U927="",N(S927)=0),"",U927/S927)</f>
        <v/>
      </c>
      <c r="W927" s="13" t="str">
        <f aca="false">IF(U927="","",COUNT($U$7:U927))</f>
        <v/>
      </c>
      <c r="X927" s="17" t="str">
        <f aca="false">IF(U927="","",DATE(YEAR(IF(B927="",A927,B927)),MONTH(IF(B927="",A927,B927)),1))</f>
        <v/>
      </c>
      <c r="Y927" s="15" t="str">
        <f aca="false">IF(U927="","",N($C$3)+SUM($U$7:U927))</f>
        <v/>
      </c>
      <c r="Z927" s="15" t="str">
        <f aca="false">IF(Y927="","",Y927-MAX(N($C$3),MAX($Y$7:Y927)))</f>
        <v/>
      </c>
      <c r="AA927" s="13" t="str">
        <f aca="false">IF(U927="","",IF(U927&gt;0,"Win",IF(U927&lt;0,"Loss","Scratch")))</f>
        <v/>
      </c>
      <c r="AB927" s="18" t="e">
        <f aca="false">IF(W927="",NA(),W927)</f>
        <v>#N/A</v>
      </c>
      <c r="AC927" s="19" t="e">
        <f aca="false">IF(W927="",NA(),Y927)</f>
        <v>#N/A</v>
      </c>
    </row>
    <row r="928" customFormat="false" ht="15" hidden="false" customHeight="false" outlineLevel="0" collapsed="false">
      <c r="A928" s="10"/>
      <c r="B928" s="10"/>
      <c r="C928" s="24"/>
      <c r="D928" s="24"/>
      <c r="E928" s="24"/>
      <c r="F928" s="24"/>
      <c r="G928" s="11"/>
      <c r="H928" s="12"/>
      <c r="I928" s="12"/>
      <c r="J928" s="12"/>
      <c r="K928" s="5"/>
      <c r="L928" s="5"/>
      <c r="M928" s="5"/>
      <c r="N928" s="24"/>
      <c r="O928" s="7"/>
      <c r="P928" s="13" t="str">
        <f aca="false">IF(C928="","",IF(ISNUMBER(SEARCH("JPY",C928)),100,10000))</f>
        <v/>
      </c>
      <c r="Q928" s="14" t="str">
        <f aca="false">IF(OR(C928="",H928="",J928=""),"",ROUND((J928-H928)*P928*IF(D928="Short",-1,1),1))</f>
        <v/>
      </c>
      <c r="R928" s="14" t="str">
        <f aca="false">IF(OR(C928="",H928="",I928=""),"",ROUND(ABS(H928-I928)*P928,1))</f>
        <v/>
      </c>
      <c r="S928" s="15" t="str">
        <f aca="false">IF(OR(R928="",G928="",K928=""),"",R928*K928*G928)</f>
        <v/>
      </c>
      <c r="T928" s="15" t="str">
        <f aca="false">IF(OR(Q928="",G928="",K928=""),"",Q928*K928*G928)</f>
        <v/>
      </c>
      <c r="U928" s="15" t="str">
        <f aca="false">IF(T928="","",T928+N(L928)-N(M928))</f>
        <v/>
      </c>
      <c r="V928" s="16" t="str">
        <f aca="false">IF(OR(U928="",N(S928)=0),"",U928/S928)</f>
        <v/>
      </c>
      <c r="W928" s="13" t="str">
        <f aca="false">IF(U928="","",COUNT($U$7:U928))</f>
        <v/>
      </c>
      <c r="X928" s="17" t="str">
        <f aca="false">IF(U928="","",DATE(YEAR(IF(B928="",A928,B928)),MONTH(IF(B928="",A928,B928)),1))</f>
        <v/>
      </c>
      <c r="Y928" s="15" t="str">
        <f aca="false">IF(U928="","",N($C$3)+SUM($U$7:U928))</f>
        <v/>
      </c>
      <c r="Z928" s="15" t="str">
        <f aca="false">IF(Y928="","",Y928-MAX(N($C$3),MAX($Y$7:Y928)))</f>
        <v/>
      </c>
      <c r="AA928" s="13" t="str">
        <f aca="false">IF(U928="","",IF(U928&gt;0,"Win",IF(U928&lt;0,"Loss","Scratch")))</f>
        <v/>
      </c>
      <c r="AB928" s="18" t="e">
        <f aca="false">IF(W928="",NA(),W928)</f>
        <v>#N/A</v>
      </c>
      <c r="AC928" s="19" t="e">
        <f aca="false">IF(W928="",NA(),Y928)</f>
        <v>#N/A</v>
      </c>
    </row>
    <row r="929" customFormat="false" ht="15" hidden="false" customHeight="false" outlineLevel="0" collapsed="false">
      <c r="A929" s="10"/>
      <c r="B929" s="10"/>
      <c r="C929" s="24"/>
      <c r="D929" s="24"/>
      <c r="E929" s="24"/>
      <c r="F929" s="24"/>
      <c r="G929" s="11"/>
      <c r="H929" s="12"/>
      <c r="I929" s="12"/>
      <c r="J929" s="12"/>
      <c r="K929" s="5"/>
      <c r="L929" s="5"/>
      <c r="M929" s="5"/>
      <c r="N929" s="24"/>
      <c r="O929" s="7"/>
      <c r="P929" s="13" t="str">
        <f aca="false">IF(C929="","",IF(ISNUMBER(SEARCH("JPY",C929)),100,10000))</f>
        <v/>
      </c>
      <c r="Q929" s="14" t="str">
        <f aca="false">IF(OR(C929="",H929="",J929=""),"",ROUND((J929-H929)*P929*IF(D929="Short",-1,1),1))</f>
        <v/>
      </c>
      <c r="R929" s="14" t="str">
        <f aca="false">IF(OR(C929="",H929="",I929=""),"",ROUND(ABS(H929-I929)*P929,1))</f>
        <v/>
      </c>
      <c r="S929" s="15" t="str">
        <f aca="false">IF(OR(R929="",G929="",K929=""),"",R929*K929*G929)</f>
        <v/>
      </c>
      <c r="T929" s="15" t="str">
        <f aca="false">IF(OR(Q929="",G929="",K929=""),"",Q929*K929*G929)</f>
        <v/>
      </c>
      <c r="U929" s="15" t="str">
        <f aca="false">IF(T929="","",T929+N(L929)-N(M929))</f>
        <v/>
      </c>
      <c r="V929" s="16" t="str">
        <f aca="false">IF(OR(U929="",N(S929)=0),"",U929/S929)</f>
        <v/>
      </c>
      <c r="W929" s="13" t="str">
        <f aca="false">IF(U929="","",COUNT($U$7:U929))</f>
        <v/>
      </c>
      <c r="X929" s="17" t="str">
        <f aca="false">IF(U929="","",DATE(YEAR(IF(B929="",A929,B929)),MONTH(IF(B929="",A929,B929)),1))</f>
        <v/>
      </c>
      <c r="Y929" s="15" t="str">
        <f aca="false">IF(U929="","",N($C$3)+SUM($U$7:U929))</f>
        <v/>
      </c>
      <c r="Z929" s="15" t="str">
        <f aca="false">IF(Y929="","",Y929-MAX(N($C$3),MAX($Y$7:Y929)))</f>
        <v/>
      </c>
      <c r="AA929" s="13" t="str">
        <f aca="false">IF(U929="","",IF(U929&gt;0,"Win",IF(U929&lt;0,"Loss","Scratch")))</f>
        <v/>
      </c>
      <c r="AB929" s="18" t="e">
        <f aca="false">IF(W929="",NA(),W929)</f>
        <v>#N/A</v>
      </c>
      <c r="AC929" s="19" t="e">
        <f aca="false">IF(W929="",NA(),Y929)</f>
        <v>#N/A</v>
      </c>
    </row>
    <row r="930" customFormat="false" ht="15" hidden="false" customHeight="false" outlineLevel="0" collapsed="false">
      <c r="A930" s="10"/>
      <c r="B930" s="10"/>
      <c r="C930" s="24"/>
      <c r="D930" s="24"/>
      <c r="E930" s="24"/>
      <c r="F930" s="24"/>
      <c r="G930" s="11"/>
      <c r="H930" s="12"/>
      <c r="I930" s="12"/>
      <c r="J930" s="12"/>
      <c r="K930" s="5"/>
      <c r="L930" s="5"/>
      <c r="M930" s="5"/>
      <c r="N930" s="24"/>
      <c r="O930" s="7"/>
      <c r="P930" s="13" t="str">
        <f aca="false">IF(C930="","",IF(ISNUMBER(SEARCH("JPY",C930)),100,10000))</f>
        <v/>
      </c>
      <c r="Q930" s="14" t="str">
        <f aca="false">IF(OR(C930="",H930="",J930=""),"",ROUND((J930-H930)*P930*IF(D930="Short",-1,1),1))</f>
        <v/>
      </c>
      <c r="R930" s="14" t="str">
        <f aca="false">IF(OR(C930="",H930="",I930=""),"",ROUND(ABS(H930-I930)*P930,1))</f>
        <v/>
      </c>
      <c r="S930" s="15" t="str">
        <f aca="false">IF(OR(R930="",G930="",K930=""),"",R930*K930*G930)</f>
        <v/>
      </c>
      <c r="T930" s="15" t="str">
        <f aca="false">IF(OR(Q930="",G930="",K930=""),"",Q930*K930*G930)</f>
        <v/>
      </c>
      <c r="U930" s="15" t="str">
        <f aca="false">IF(T930="","",T930+N(L930)-N(M930))</f>
        <v/>
      </c>
      <c r="V930" s="16" t="str">
        <f aca="false">IF(OR(U930="",N(S930)=0),"",U930/S930)</f>
        <v/>
      </c>
      <c r="W930" s="13" t="str">
        <f aca="false">IF(U930="","",COUNT($U$7:U930))</f>
        <v/>
      </c>
      <c r="X930" s="17" t="str">
        <f aca="false">IF(U930="","",DATE(YEAR(IF(B930="",A930,B930)),MONTH(IF(B930="",A930,B930)),1))</f>
        <v/>
      </c>
      <c r="Y930" s="15" t="str">
        <f aca="false">IF(U930="","",N($C$3)+SUM($U$7:U930))</f>
        <v/>
      </c>
      <c r="Z930" s="15" t="str">
        <f aca="false">IF(Y930="","",Y930-MAX(N($C$3),MAX($Y$7:Y930)))</f>
        <v/>
      </c>
      <c r="AA930" s="13" t="str">
        <f aca="false">IF(U930="","",IF(U930&gt;0,"Win",IF(U930&lt;0,"Loss","Scratch")))</f>
        <v/>
      </c>
      <c r="AB930" s="18" t="e">
        <f aca="false">IF(W930="",NA(),W930)</f>
        <v>#N/A</v>
      </c>
      <c r="AC930" s="19" t="e">
        <f aca="false">IF(W930="",NA(),Y930)</f>
        <v>#N/A</v>
      </c>
    </row>
    <row r="931" customFormat="false" ht="15" hidden="false" customHeight="false" outlineLevel="0" collapsed="false">
      <c r="A931" s="10"/>
      <c r="B931" s="10"/>
      <c r="C931" s="24"/>
      <c r="D931" s="24"/>
      <c r="E931" s="24"/>
      <c r="F931" s="24"/>
      <c r="G931" s="11"/>
      <c r="H931" s="12"/>
      <c r="I931" s="12"/>
      <c r="J931" s="12"/>
      <c r="K931" s="5"/>
      <c r="L931" s="5"/>
      <c r="M931" s="5"/>
      <c r="N931" s="24"/>
      <c r="O931" s="7"/>
      <c r="P931" s="13" t="str">
        <f aca="false">IF(C931="","",IF(ISNUMBER(SEARCH("JPY",C931)),100,10000))</f>
        <v/>
      </c>
      <c r="Q931" s="14" t="str">
        <f aca="false">IF(OR(C931="",H931="",J931=""),"",ROUND((J931-H931)*P931*IF(D931="Short",-1,1),1))</f>
        <v/>
      </c>
      <c r="R931" s="14" t="str">
        <f aca="false">IF(OR(C931="",H931="",I931=""),"",ROUND(ABS(H931-I931)*P931,1))</f>
        <v/>
      </c>
      <c r="S931" s="15" t="str">
        <f aca="false">IF(OR(R931="",G931="",K931=""),"",R931*K931*G931)</f>
        <v/>
      </c>
      <c r="T931" s="15" t="str">
        <f aca="false">IF(OR(Q931="",G931="",K931=""),"",Q931*K931*G931)</f>
        <v/>
      </c>
      <c r="U931" s="15" t="str">
        <f aca="false">IF(T931="","",T931+N(L931)-N(M931))</f>
        <v/>
      </c>
      <c r="V931" s="16" t="str">
        <f aca="false">IF(OR(U931="",N(S931)=0),"",U931/S931)</f>
        <v/>
      </c>
      <c r="W931" s="13" t="str">
        <f aca="false">IF(U931="","",COUNT($U$7:U931))</f>
        <v/>
      </c>
      <c r="X931" s="17" t="str">
        <f aca="false">IF(U931="","",DATE(YEAR(IF(B931="",A931,B931)),MONTH(IF(B931="",A931,B931)),1))</f>
        <v/>
      </c>
      <c r="Y931" s="15" t="str">
        <f aca="false">IF(U931="","",N($C$3)+SUM($U$7:U931))</f>
        <v/>
      </c>
      <c r="Z931" s="15" t="str">
        <f aca="false">IF(Y931="","",Y931-MAX(N($C$3),MAX($Y$7:Y931)))</f>
        <v/>
      </c>
      <c r="AA931" s="13" t="str">
        <f aca="false">IF(U931="","",IF(U931&gt;0,"Win",IF(U931&lt;0,"Loss","Scratch")))</f>
        <v/>
      </c>
      <c r="AB931" s="18" t="e">
        <f aca="false">IF(W931="",NA(),W931)</f>
        <v>#N/A</v>
      </c>
      <c r="AC931" s="19" t="e">
        <f aca="false">IF(W931="",NA(),Y931)</f>
        <v>#N/A</v>
      </c>
    </row>
    <row r="932" customFormat="false" ht="15" hidden="false" customHeight="false" outlineLevel="0" collapsed="false">
      <c r="A932" s="10"/>
      <c r="B932" s="10"/>
      <c r="C932" s="24"/>
      <c r="D932" s="24"/>
      <c r="E932" s="24"/>
      <c r="F932" s="24"/>
      <c r="G932" s="11"/>
      <c r="H932" s="12"/>
      <c r="I932" s="12"/>
      <c r="J932" s="12"/>
      <c r="K932" s="5"/>
      <c r="L932" s="5"/>
      <c r="M932" s="5"/>
      <c r="N932" s="24"/>
      <c r="O932" s="7"/>
      <c r="P932" s="13" t="str">
        <f aca="false">IF(C932="","",IF(ISNUMBER(SEARCH("JPY",C932)),100,10000))</f>
        <v/>
      </c>
      <c r="Q932" s="14" t="str">
        <f aca="false">IF(OR(C932="",H932="",J932=""),"",ROUND((J932-H932)*P932*IF(D932="Short",-1,1),1))</f>
        <v/>
      </c>
      <c r="R932" s="14" t="str">
        <f aca="false">IF(OR(C932="",H932="",I932=""),"",ROUND(ABS(H932-I932)*P932,1))</f>
        <v/>
      </c>
      <c r="S932" s="15" t="str">
        <f aca="false">IF(OR(R932="",G932="",K932=""),"",R932*K932*G932)</f>
        <v/>
      </c>
      <c r="T932" s="15" t="str">
        <f aca="false">IF(OR(Q932="",G932="",K932=""),"",Q932*K932*G932)</f>
        <v/>
      </c>
      <c r="U932" s="15" t="str">
        <f aca="false">IF(T932="","",T932+N(L932)-N(M932))</f>
        <v/>
      </c>
      <c r="V932" s="16" t="str">
        <f aca="false">IF(OR(U932="",N(S932)=0),"",U932/S932)</f>
        <v/>
      </c>
      <c r="W932" s="13" t="str">
        <f aca="false">IF(U932="","",COUNT($U$7:U932))</f>
        <v/>
      </c>
      <c r="X932" s="17" t="str">
        <f aca="false">IF(U932="","",DATE(YEAR(IF(B932="",A932,B932)),MONTH(IF(B932="",A932,B932)),1))</f>
        <v/>
      </c>
      <c r="Y932" s="15" t="str">
        <f aca="false">IF(U932="","",N($C$3)+SUM($U$7:U932))</f>
        <v/>
      </c>
      <c r="Z932" s="15" t="str">
        <f aca="false">IF(Y932="","",Y932-MAX(N($C$3),MAX($Y$7:Y932)))</f>
        <v/>
      </c>
      <c r="AA932" s="13" t="str">
        <f aca="false">IF(U932="","",IF(U932&gt;0,"Win",IF(U932&lt;0,"Loss","Scratch")))</f>
        <v/>
      </c>
      <c r="AB932" s="18" t="e">
        <f aca="false">IF(W932="",NA(),W932)</f>
        <v>#N/A</v>
      </c>
      <c r="AC932" s="19" t="e">
        <f aca="false">IF(W932="",NA(),Y932)</f>
        <v>#N/A</v>
      </c>
    </row>
    <row r="933" customFormat="false" ht="15" hidden="false" customHeight="false" outlineLevel="0" collapsed="false">
      <c r="A933" s="10"/>
      <c r="B933" s="10"/>
      <c r="C933" s="24"/>
      <c r="D933" s="24"/>
      <c r="E933" s="24"/>
      <c r="F933" s="24"/>
      <c r="G933" s="11"/>
      <c r="H933" s="12"/>
      <c r="I933" s="12"/>
      <c r="J933" s="12"/>
      <c r="K933" s="5"/>
      <c r="L933" s="5"/>
      <c r="M933" s="5"/>
      <c r="N933" s="24"/>
      <c r="O933" s="7"/>
      <c r="P933" s="13" t="str">
        <f aca="false">IF(C933="","",IF(ISNUMBER(SEARCH("JPY",C933)),100,10000))</f>
        <v/>
      </c>
      <c r="Q933" s="14" t="str">
        <f aca="false">IF(OR(C933="",H933="",J933=""),"",ROUND((J933-H933)*P933*IF(D933="Short",-1,1),1))</f>
        <v/>
      </c>
      <c r="R933" s="14" t="str">
        <f aca="false">IF(OR(C933="",H933="",I933=""),"",ROUND(ABS(H933-I933)*P933,1))</f>
        <v/>
      </c>
      <c r="S933" s="15" t="str">
        <f aca="false">IF(OR(R933="",G933="",K933=""),"",R933*K933*G933)</f>
        <v/>
      </c>
      <c r="T933" s="15" t="str">
        <f aca="false">IF(OR(Q933="",G933="",K933=""),"",Q933*K933*G933)</f>
        <v/>
      </c>
      <c r="U933" s="15" t="str">
        <f aca="false">IF(T933="","",T933+N(L933)-N(M933))</f>
        <v/>
      </c>
      <c r="V933" s="16" t="str">
        <f aca="false">IF(OR(U933="",N(S933)=0),"",U933/S933)</f>
        <v/>
      </c>
      <c r="W933" s="13" t="str">
        <f aca="false">IF(U933="","",COUNT($U$7:U933))</f>
        <v/>
      </c>
      <c r="X933" s="17" t="str">
        <f aca="false">IF(U933="","",DATE(YEAR(IF(B933="",A933,B933)),MONTH(IF(B933="",A933,B933)),1))</f>
        <v/>
      </c>
      <c r="Y933" s="15" t="str">
        <f aca="false">IF(U933="","",N($C$3)+SUM($U$7:U933))</f>
        <v/>
      </c>
      <c r="Z933" s="15" t="str">
        <f aca="false">IF(Y933="","",Y933-MAX(N($C$3),MAX($Y$7:Y933)))</f>
        <v/>
      </c>
      <c r="AA933" s="13" t="str">
        <f aca="false">IF(U933="","",IF(U933&gt;0,"Win",IF(U933&lt;0,"Loss","Scratch")))</f>
        <v/>
      </c>
      <c r="AB933" s="18" t="e">
        <f aca="false">IF(W933="",NA(),W933)</f>
        <v>#N/A</v>
      </c>
      <c r="AC933" s="19" t="e">
        <f aca="false">IF(W933="",NA(),Y933)</f>
        <v>#N/A</v>
      </c>
    </row>
    <row r="934" customFormat="false" ht="15" hidden="false" customHeight="false" outlineLevel="0" collapsed="false">
      <c r="A934" s="10"/>
      <c r="B934" s="10"/>
      <c r="C934" s="24"/>
      <c r="D934" s="24"/>
      <c r="E934" s="24"/>
      <c r="F934" s="24"/>
      <c r="G934" s="11"/>
      <c r="H934" s="12"/>
      <c r="I934" s="12"/>
      <c r="J934" s="12"/>
      <c r="K934" s="5"/>
      <c r="L934" s="5"/>
      <c r="M934" s="5"/>
      <c r="N934" s="24"/>
      <c r="O934" s="7"/>
      <c r="P934" s="13" t="str">
        <f aca="false">IF(C934="","",IF(ISNUMBER(SEARCH("JPY",C934)),100,10000))</f>
        <v/>
      </c>
      <c r="Q934" s="14" t="str">
        <f aca="false">IF(OR(C934="",H934="",J934=""),"",ROUND((J934-H934)*P934*IF(D934="Short",-1,1),1))</f>
        <v/>
      </c>
      <c r="R934" s="14" t="str">
        <f aca="false">IF(OR(C934="",H934="",I934=""),"",ROUND(ABS(H934-I934)*P934,1))</f>
        <v/>
      </c>
      <c r="S934" s="15" t="str">
        <f aca="false">IF(OR(R934="",G934="",K934=""),"",R934*K934*G934)</f>
        <v/>
      </c>
      <c r="T934" s="15" t="str">
        <f aca="false">IF(OR(Q934="",G934="",K934=""),"",Q934*K934*G934)</f>
        <v/>
      </c>
      <c r="U934" s="15" t="str">
        <f aca="false">IF(T934="","",T934+N(L934)-N(M934))</f>
        <v/>
      </c>
      <c r="V934" s="16" t="str">
        <f aca="false">IF(OR(U934="",N(S934)=0),"",U934/S934)</f>
        <v/>
      </c>
      <c r="W934" s="13" t="str">
        <f aca="false">IF(U934="","",COUNT($U$7:U934))</f>
        <v/>
      </c>
      <c r="X934" s="17" t="str">
        <f aca="false">IF(U934="","",DATE(YEAR(IF(B934="",A934,B934)),MONTH(IF(B934="",A934,B934)),1))</f>
        <v/>
      </c>
      <c r="Y934" s="15" t="str">
        <f aca="false">IF(U934="","",N($C$3)+SUM($U$7:U934))</f>
        <v/>
      </c>
      <c r="Z934" s="15" t="str">
        <f aca="false">IF(Y934="","",Y934-MAX(N($C$3),MAX($Y$7:Y934)))</f>
        <v/>
      </c>
      <c r="AA934" s="13" t="str">
        <f aca="false">IF(U934="","",IF(U934&gt;0,"Win",IF(U934&lt;0,"Loss","Scratch")))</f>
        <v/>
      </c>
      <c r="AB934" s="18" t="e">
        <f aca="false">IF(W934="",NA(),W934)</f>
        <v>#N/A</v>
      </c>
      <c r="AC934" s="19" t="e">
        <f aca="false">IF(W934="",NA(),Y934)</f>
        <v>#N/A</v>
      </c>
    </row>
    <row r="935" customFormat="false" ht="15" hidden="false" customHeight="false" outlineLevel="0" collapsed="false">
      <c r="A935" s="10"/>
      <c r="B935" s="10"/>
      <c r="C935" s="24"/>
      <c r="D935" s="24"/>
      <c r="E935" s="24"/>
      <c r="F935" s="24"/>
      <c r="G935" s="11"/>
      <c r="H935" s="12"/>
      <c r="I935" s="12"/>
      <c r="J935" s="12"/>
      <c r="K935" s="5"/>
      <c r="L935" s="5"/>
      <c r="M935" s="5"/>
      <c r="N935" s="24"/>
      <c r="O935" s="7"/>
      <c r="P935" s="13" t="str">
        <f aca="false">IF(C935="","",IF(ISNUMBER(SEARCH("JPY",C935)),100,10000))</f>
        <v/>
      </c>
      <c r="Q935" s="14" t="str">
        <f aca="false">IF(OR(C935="",H935="",J935=""),"",ROUND((J935-H935)*P935*IF(D935="Short",-1,1),1))</f>
        <v/>
      </c>
      <c r="R935" s="14" t="str">
        <f aca="false">IF(OR(C935="",H935="",I935=""),"",ROUND(ABS(H935-I935)*P935,1))</f>
        <v/>
      </c>
      <c r="S935" s="15" t="str">
        <f aca="false">IF(OR(R935="",G935="",K935=""),"",R935*K935*G935)</f>
        <v/>
      </c>
      <c r="T935" s="15" t="str">
        <f aca="false">IF(OR(Q935="",G935="",K935=""),"",Q935*K935*G935)</f>
        <v/>
      </c>
      <c r="U935" s="15" t="str">
        <f aca="false">IF(T935="","",T935+N(L935)-N(M935))</f>
        <v/>
      </c>
      <c r="V935" s="16" t="str">
        <f aca="false">IF(OR(U935="",N(S935)=0),"",U935/S935)</f>
        <v/>
      </c>
      <c r="W935" s="13" t="str">
        <f aca="false">IF(U935="","",COUNT($U$7:U935))</f>
        <v/>
      </c>
      <c r="X935" s="17" t="str">
        <f aca="false">IF(U935="","",DATE(YEAR(IF(B935="",A935,B935)),MONTH(IF(B935="",A935,B935)),1))</f>
        <v/>
      </c>
      <c r="Y935" s="15" t="str">
        <f aca="false">IF(U935="","",N($C$3)+SUM($U$7:U935))</f>
        <v/>
      </c>
      <c r="Z935" s="15" t="str">
        <f aca="false">IF(Y935="","",Y935-MAX(N($C$3),MAX($Y$7:Y935)))</f>
        <v/>
      </c>
      <c r="AA935" s="13" t="str">
        <f aca="false">IF(U935="","",IF(U935&gt;0,"Win",IF(U935&lt;0,"Loss","Scratch")))</f>
        <v/>
      </c>
      <c r="AB935" s="18" t="e">
        <f aca="false">IF(W935="",NA(),W935)</f>
        <v>#N/A</v>
      </c>
      <c r="AC935" s="19" t="e">
        <f aca="false">IF(W935="",NA(),Y935)</f>
        <v>#N/A</v>
      </c>
    </row>
    <row r="936" customFormat="false" ht="15" hidden="false" customHeight="false" outlineLevel="0" collapsed="false">
      <c r="A936" s="10"/>
      <c r="B936" s="10"/>
      <c r="C936" s="24"/>
      <c r="D936" s="24"/>
      <c r="E936" s="24"/>
      <c r="F936" s="24"/>
      <c r="G936" s="11"/>
      <c r="H936" s="12"/>
      <c r="I936" s="12"/>
      <c r="J936" s="12"/>
      <c r="K936" s="5"/>
      <c r="L936" s="5"/>
      <c r="M936" s="5"/>
      <c r="N936" s="24"/>
      <c r="O936" s="7"/>
      <c r="P936" s="13" t="str">
        <f aca="false">IF(C936="","",IF(ISNUMBER(SEARCH("JPY",C936)),100,10000))</f>
        <v/>
      </c>
      <c r="Q936" s="14" t="str">
        <f aca="false">IF(OR(C936="",H936="",J936=""),"",ROUND((J936-H936)*P936*IF(D936="Short",-1,1),1))</f>
        <v/>
      </c>
      <c r="R936" s="14" t="str">
        <f aca="false">IF(OR(C936="",H936="",I936=""),"",ROUND(ABS(H936-I936)*P936,1))</f>
        <v/>
      </c>
      <c r="S936" s="15" t="str">
        <f aca="false">IF(OR(R936="",G936="",K936=""),"",R936*K936*G936)</f>
        <v/>
      </c>
      <c r="T936" s="15" t="str">
        <f aca="false">IF(OR(Q936="",G936="",K936=""),"",Q936*K936*G936)</f>
        <v/>
      </c>
      <c r="U936" s="15" t="str">
        <f aca="false">IF(T936="","",T936+N(L936)-N(M936))</f>
        <v/>
      </c>
      <c r="V936" s="16" t="str">
        <f aca="false">IF(OR(U936="",N(S936)=0),"",U936/S936)</f>
        <v/>
      </c>
      <c r="W936" s="13" t="str">
        <f aca="false">IF(U936="","",COUNT($U$7:U936))</f>
        <v/>
      </c>
      <c r="X936" s="17" t="str">
        <f aca="false">IF(U936="","",DATE(YEAR(IF(B936="",A936,B936)),MONTH(IF(B936="",A936,B936)),1))</f>
        <v/>
      </c>
      <c r="Y936" s="15" t="str">
        <f aca="false">IF(U936="","",N($C$3)+SUM($U$7:U936))</f>
        <v/>
      </c>
      <c r="Z936" s="15" t="str">
        <f aca="false">IF(Y936="","",Y936-MAX(N($C$3),MAX($Y$7:Y936)))</f>
        <v/>
      </c>
      <c r="AA936" s="13" t="str">
        <f aca="false">IF(U936="","",IF(U936&gt;0,"Win",IF(U936&lt;0,"Loss","Scratch")))</f>
        <v/>
      </c>
      <c r="AB936" s="18" t="e">
        <f aca="false">IF(W936="",NA(),W936)</f>
        <v>#N/A</v>
      </c>
      <c r="AC936" s="19" t="e">
        <f aca="false">IF(W936="",NA(),Y936)</f>
        <v>#N/A</v>
      </c>
    </row>
    <row r="937" customFormat="false" ht="15" hidden="false" customHeight="false" outlineLevel="0" collapsed="false">
      <c r="A937" s="10"/>
      <c r="B937" s="10"/>
      <c r="C937" s="24"/>
      <c r="D937" s="24"/>
      <c r="E937" s="24"/>
      <c r="F937" s="24"/>
      <c r="G937" s="11"/>
      <c r="H937" s="12"/>
      <c r="I937" s="12"/>
      <c r="J937" s="12"/>
      <c r="K937" s="5"/>
      <c r="L937" s="5"/>
      <c r="M937" s="5"/>
      <c r="N937" s="24"/>
      <c r="O937" s="7"/>
      <c r="P937" s="13" t="str">
        <f aca="false">IF(C937="","",IF(ISNUMBER(SEARCH("JPY",C937)),100,10000))</f>
        <v/>
      </c>
      <c r="Q937" s="14" t="str">
        <f aca="false">IF(OR(C937="",H937="",J937=""),"",ROUND((J937-H937)*P937*IF(D937="Short",-1,1),1))</f>
        <v/>
      </c>
      <c r="R937" s="14" t="str">
        <f aca="false">IF(OR(C937="",H937="",I937=""),"",ROUND(ABS(H937-I937)*P937,1))</f>
        <v/>
      </c>
      <c r="S937" s="15" t="str">
        <f aca="false">IF(OR(R937="",G937="",K937=""),"",R937*K937*G937)</f>
        <v/>
      </c>
      <c r="T937" s="15" t="str">
        <f aca="false">IF(OR(Q937="",G937="",K937=""),"",Q937*K937*G937)</f>
        <v/>
      </c>
      <c r="U937" s="15" t="str">
        <f aca="false">IF(T937="","",T937+N(L937)-N(M937))</f>
        <v/>
      </c>
      <c r="V937" s="16" t="str">
        <f aca="false">IF(OR(U937="",N(S937)=0),"",U937/S937)</f>
        <v/>
      </c>
      <c r="W937" s="13" t="str">
        <f aca="false">IF(U937="","",COUNT($U$7:U937))</f>
        <v/>
      </c>
      <c r="X937" s="17" t="str">
        <f aca="false">IF(U937="","",DATE(YEAR(IF(B937="",A937,B937)),MONTH(IF(B937="",A937,B937)),1))</f>
        <v/>
      </c>
      <c r="Y937" s="15" t="str">
        <f aca="false">IF(U937="","",N($C$3)+SUM($U$7:U937))</f>
        <v/>
      </c>
      <c r="Z937" s="15" t="str">
        <f aca="false">IF(Y937="","",Y937-MAX(N($C$3),MAX($Y$7:Y937)))</f>
        <v/>
      </c>
      <c r="AA937" s="13" t="str">
        <f aca="false">IF(U937="","",IF(U937&gt;0,"Win",IF(U937&lt;0,"Loss","Scratch")))</f>
        <v/>
      </c>
      <c r="AB937" s="18" t="e">
        <f aca="false">IF(W937="",NA(),W937)</f>
        <v>#N/A</v>
      </c>
      <c r="AC937" s="19" t="e">
        <f aca="false">IF(W937="",NA(),Y937)</f>
        <v>#N/A</v>
      </c>
    </row>
    <row r="938" customFormat="false" ht="15" hidden="false" customHeight="false" outlineLevel="0" collapsed="false">
      <c r="A938" s="10"/>
      <c r="B938" s="10"/>
      <c r="C938" s="24"/>
      <c r="D938" s="24"/>
      <c r="E938" s="24"/>
      <c r="F938" s="24"/>
      <c r="G938" s="11"/>
      <c r="H938" s="12"/>
      <c r="I938" s="12"/>
      <c r="J938" s="12"/>
      <c r="K938" s="5"/>
      <c r="L938" s="5"/>
      <c r="M938" s="5"/>
      <c r="N938" s="24"/>
      <c r="O938" s="7"/>
      <c r="P938" s="13" t="str">
        <f aca="false">IF(C938="","",IF(ISNUMBER(SEARCH("JPY",C938)),100,10000))</f>
        <v/>
      </c>
      <c r="Q938" s="14" t="str">
        <f aca="false">IF(OR(C938="",H938="",J938=""),"",ROUND((J938-H938)*P938*IF(D938="Short",-1,1),1))</f>
        <v/>
      </c>
      <c r="R938" s="14" t="str">
        <f aca="false">IF(OR(C938="",H938="",I938=""),"",ROUND(ABS(H938-I938)*P938,1))</f>
        <v/>
      </c>
      <c r="S938" s="15" t="str">
        <f aca="false">IF(OR(R938="",G938="",K938=""),"",R938*K938*G938)</f>
        <v/>
      </c>
      <c r="T938" s="15" t="str">
        <f aca="false">IF(OR(Q938="",G938="",K938=""),"",Q938*K938*G938)</f>
        <v/>
      </c>
      <c r="U938" s="15" t="str">
        <f aca="false">IF(T938="","",T938+N(L938)-N(M938))</f>
        <v/>
      </c>
      <c r="V938" s="16" t="str">
        <f aca="false">IF(OR(U938="",N(S938)=0),"",U938/S938)</f>
        <v/>
      </c>
      <c r="W938" s="13" t="str">
        <f aca="false">IF(U938="","",COUNT($U$7:U938))</f>
        <v/>
      </c>
      <c r="X938" s="17" t="str">
        <f aca="false">IF(U938="","",DATE(YEAR(IF(B938="",A938,B938)),MONTH(IF(B938="",A938,B938)),1))</f>
        <v/>
      </c>
      <c r="Y938" s="15" t="str">
        <f aca="false">IF(U938="","",N($C$3)+SUM($U$7:U938))</f>
        <v/>
      </c>
      <c r="Z938" s="15" t="str">
        <f aca="false">IF(Y938="","",Y938-MAX(N($C$3),MAX($Y$7:Y938)))</f>
        <v/>
      </c>
      <c r="AA938" s="13" t="str">
        <f aca="false">IF(U938="","",IF(U938&gt;0,"Win",IF(U938&lt;0,"Loss","Scratch")))</f>
        <v/>
      </c>
      <c r="AB938" s="18" t="e">
        <f aca="false">IF(W938="",NA(),W938)</f>
        <v>#N/A</v>
      </c>
      <c r="AC938" s="19" t="e">
        <f aca="false">IF(W938="",NA(),Y938)</f>
        <v>#N/A</v>
      </c>
    </row>
    <row r="939" customFormat="false" ht="15" hidden="false" customHeight="false" outlineLevel="0" collapsed="false">
      <c r="A939" s="10"/>
      <c r="B939" s="10"/>
      <c r="C939" s="24"/>
      <c r="D939" s="24"/>
      <c r="E939" s="24"/>
      <c r="F939" s="24"/>
      <c r="G939" s="11"/>
      <c r="H939" s="12"/>
      <c r="I939" s="12"/>
      <c r="J939" s="12"/>
      <c r="K939" s="5"/>
      <c r="L939" s="5"/>
      <c r="M939" s="5"/>
      <c r="N939" s="24"/>
      <c r="O939" s="7"/>
      <c r="P939" s="13" t="str">
        <f aca="false">IF(C939="","",IF(ISNUMBER(SEARCH("JPY",C939)),100,10000))</f>
        <v/>
      </c>
      <c r="Q939" s="14" t="str">
        <f aca="false">IF(OR(C939="",H939="",J939=""),"",ROUND((J939-H939)*P939*IF(D939="Short",-1,1),1))</f>
        <v/>
      </c>
      <c r="R939" s="14" t="str">
        <f aca="false">IF(OR(C939="",H939="",I939=""),"",ROUND(ABS(H939-I939)*P939,1))</f>
        <v/>
      </c>
      <c r="S939" s="15" t="str">
        <f aca="false">IF(OR(R939="",G939="",K939=""),"",R939*K939*G939)</f>
        <v/>
      </c>
      <c r="T939" s="15" t="str">
        <f aca="false">IF(OR(Q939="",G939="",K939=""),"",Q939*K939*G939)</f>
        <v/>
      </c>
      <c r="U939" s="15" t="str">
        <f aca="false">IF(T939="","",T939+N(L939)-N(M939))</f>
        <v/>
      </c>
      <c r="V939" s="16" t="str">
        <f aca="false">IF(OR(U939="",N(S939)=0),"",U939/S939)</f>
        <v/>
      </c>
      <c r="W939" s="13" t="str">
        <f aca="false">IF(U939="","",COUNT($U$7:U939))</f>
        <v/>
      </c>
      <c r="X939" s="17" t="str">
        <f aca="false">IF(U939="","",DATE(YEAR(IF(B939="",A939,B939)),MONTH(IF(B939="",A939,B939)),1))</f>
        <v/>
      </c>
      <c r="Y939" s="15" t="str">
        <f aca="false">IF(U939="","",N($C$3)+SUM($U$7:U939))</f>
        <v/>
      </c>
      <c r="Z939" s="15" t="str">
        <f aca="false">IF(Y939="","",Y939-MAX(N($C$3),MAX($Y$7:Y939)))</f>
        <v/>
      </c>
      <c r="AA939" s="13" t="str">
        <f aca="false">IF(U939="","",IF(U939&gt;0,"Win",IF(U939&lt;0,"Loss","Scratch")))</f>
        <v/>
      </c>
      <c r="AB939" s="18" t="e">
        <f aca="false">IF(W939="",NA(),W939)</f>
        <v>#N/A</v>
      </c>
      <c r="AC939" s="19" t="e">
        <f aca="false">IF(W939="",NA(),Y939)</f>
        <v>#N/A</v>
      </c>
    </row>
    <row r="940" customFormat="false" ht="15" hidden="false" customHeight="false" outlineLevel="0" collapsed="false">
      <c r="A940" s="10"/>
      <c r="B940" s="10"/>
      <c r="C940" s="24"/>
      <c r="D940" s="24"/>
      <c r="E940" s="24"/>
      <c r="F940" s="24"/>
      <c r="G940" s="11"/>
      <c r="H940" s="12"/>
      <c r="I940" s="12"/>
      <c r="J940" s="12"/>
      <c r="K940" s="5"/>
      <c r="L940" s="5"/>
      <c r="M940" s="5"/>
      <c r="N940" s="24"/>
      <c r="O940" s="7"/>
      <c r="P940" s="13" t="str">
        <f aca="false">IF(C940="","",IF(ISNUMBER(SEARCH("JPY",C940)),100,10000))</f>
        <v/>
      </c>
      <c r="Q940" s="14" t="str">
        <f aca="false">IF(OR(C940="",H940="",J940=""),"",ROUND((J940-H940)*P940*IF(D940="Short",-1,1),1))</f>
        <v/>
      </c>
      <c r="R940" s="14" t="str">
        <f aca="false">IF(OR(C940="",H940="",I940=""),"",ROUND(ABS(H940-I940)*P940,1))</f>
        <v/>
      </c>
      <c r="S940" s="15" t="str">
        <f aca="false">IF(OR(R940="",G940="",K940=""),"",R940*K940*G940)</f>
        <v/>
      </c>
      <c r="T940" s="15" t="str">
        <f aca="false">IF(OR(Q940="",G940="",K940=""),"",Q940*K940*G940)</f>
        <v/>
      </c>
      <c r="U940" s="15" t="str">
        <f aca="false">IF(T940="","",T940+N(L940)-N(M940))</f>
        <v/>
      </c>
      <c r="V940" s="16" t="str">
        <f aca="false">IF(OR(U940="",N(S940)=0),"",U940/S940)</f>
        <v/>
      </c>
      <c r="W940" s="13" t="str">
        <f aca="false">IF(U940="","",COUNT($U$7:U940))</f>
        <v/>
      </c>
      <c r="X940" s="17" t="str">
        <f aca="false">IF(U940="","",DATE(YEAR(IF(B940="",A940,B940)),MONTH(IF(B940="",A940,B940)),1))</f>
        <v/>
      </c>
      <c r="Y940" s="15" t="str">
        <f aca="false">IF(U940="","",N($C$3)+SUM($U$7:U940))</f>
        <v/>
      </c>
      <c r="Z940" s="15" t="str">
        <f aca="false">IF(Y940="","",Y940-MAX(N($C$3),MAX($Y$7:Y940)))</f>
        <v/>
      </c>
      <c r="AA940" s="13" t="str">
        <f aca="false">IF(U940="","",IF(U940&gt;0,"Win",IF(U940&lt;0,"Loss","Scratch")))</f>
        <v/>
      </c>
      <c r="AB940" s="18" t="e">
        <f aca="false">IF(W940="",NA(),W940)</f>
        <v>#N/A</v>
      </c>
      <c r="AC940" s="19" t="e">
        <f aca="false">IF(W940="",NA(),Y940)</f>
        <v>#N/A</v>
      </c>
    </row>
    <row r="941" customFormat="false" ht="15" hidden="false" customHeight="false" outlineLevel="0" collapsed="false">
      <c r="A941" s="10"/>
      <c r="B941" s="10"/>
      <c r="C941" s="24"/>
      <c r="D941" s="24"/>
      <c r="E941" s="24"/>
      <c r="F941" s="24"/>
      <c r="G941" s="11"/>
      <c r="H941" s="12"/>
      <c r="I941" s="12"/>
      <c r="J941" s="12"/>
      <c r="K941" s="5"/>
      <c r="L941" s="5"/>
      <c r="M941" s="5"/>
      <c r="N941" s="24"/>
      <c r="O941" s="7"/>
      <c r="P941" s="13" t="str">
        <f aca="false">IF(C941="","",IF(ISNUMBER(SEARCH("JPY",C941)),100,10000))</f>
        <v/>
      </c>
      <c r="Q941" s="14" t="str">
        <f aca="false">IF(OR(C941="",H941="",J941=""),"",ROUND((J941-H941)*P941*IF(D941="Short",-1,1),1))</f>
        <v/>
      </c>
      <c r="R941" s="14" t="str">
        <f aca="false">IF(OR(C941="",H941="",I941=""),"",ROUND(ABS(H941-I941)*P941,1))</f>
        <v/>
      </c>
      <c r="S941" s="15" t="str">
        <f aca="false">IF(OR(R941="",G941="",K941=""),"",R941*K941*G941)</f>
        <v/>
      </c>
      <c r="T941" s="15" t="str">
        <f aca="false">IF(OR(Q941="",G941="",K941=""),"",Q941*K941*G941)</f>
        <v/>
      </c>
      <c r="U941" s="15" t="str">
        <f aca="false">IF(T941="","",T941+N(L941)-N(M941))</f>
        <v/>
      </c>
      <c r="V941" s="16" t="str">
        <f aca="false">IF(OR(U941="",N(S941)=0),"",U941/S941)</f>
        <v/>
      </c>
      <c r="W941" s="13" t="str">
        <f aca="false">IF(U941="","",COUNT($U$7:U941))</f>
        <v/>
      </c>
      <c r="X941" s="17" t="str">
        <f aca="false">IF(U941="","",DATE(YEAR(IF(B941="",A941,B941)),MONTH(IF(B941="",A941,B941)),1))</f>
        <v/>
      </c>
      <c r="Y941" s="15" t="str">
        <f aca="false">IF(U941="","",N($C$3)+SUM($U$7:U941))</f>
        <v/>
      </c>
      <c r="Z941" s="15" t="str">
        <f aca="false">IF(Y941="","",Y941-MAX(N($C$3),MAX($Y$7:Y941)))</f>
        <v/>
      </c>
      <c r="AA941" s="13" t="str">
        <f aca="false">IF(U941="","",IF(U941&gt;0,"Win",IF(U941&lt;0,"Loss","Scratch")))</f>
        <v/>
      </c>
      <c r="AB941" s="18" t="e">
        <f aca="false">IF(W941="",NA(),W941)</f>
        <v>#N/A</v>
      </c>
      <c r="AC941" s="19" t="e">
        <f aca="false">IF(W941="",NA(),Y941)</f>
        <v>#N/A</v>
      </c>
    </row>
    <row r="942" customFormat="false" ht="15" hidden="false" customHeight="false" outlineLevel="0" collapsed="false">
      <c r="A942" s="10"/>
      <c r="B942" s="10"/>
      <c r="C942" s="24"/>
      <c r="D942" s="24"/>
      <c r="E942" s="24"/>
      <c r="F942" s="24"/>
      <c r="G942" s="11"/>
      <c r="H942" s="12"/>
      <c r="I942" s="12"/>
      <c r="J942" s="12"/>
      <c r="K942" s="5"/>
      <c r="L942" s="5"/>
      <c r="M942" s="5"/>
      <c r="N942" s="24"/>
      <c r="O942" s="7"/>
      <c r="P942" s="13" t="str">
        <f aca="false">IF(C942="","",IF(ISNUMBER(SEARCH("JPY",C942)),100,10000))</f>
        <v/>
      </c>
      <c r="Q942" s="14" t="str">
        <f aca="false">IF(OR(C942="",H942="",J942=""),"",ROUND((J942-H942)*P942*IF(D942="Short",-1,1),1))</f>
        <v/>
      </c>
      <c r="R942" s="14" t="str">
        <f aca="false">IF(OR(C942="",H942="",I942=""),"",ROUND(ABS(H942-I942)*P942,1))</f>
        <v/>
      </c>
      <c r="S942" s="15" t="str">
        <f aca="false">IF(OR(R942="",G942="",K942=""),"",R942*K942*G942)</f>
        <v/>
      </c>
      <c r="T942" s="15" t="str">
        <f aca="false">IF(OR(Q942="",G942="",K942=""),"",Q942*K942*G942)</f>
        <v/>
      </c>
      <c r="U942" s="15" t="str">
        <f aca="false">IF(T942="","",T942+N(L942)-N(M942))</f>
        <v/>
      </c>
      <c r="V942" s="16" t="str">
        <f aca="false">IF(OR(U942="",N(S942)=0),"",U942/S942)</f>
        <v/>
      </c>
      <c r="W942" s="13" t="str">
        <f aca="false">IF(U942="","",COUNT($U$7:U942))</f>
        <v/>
      </c>
      <c r="X942" s="17" t="str">
        <f aca="false">IF(U942="","",DATE(YEAR(IF(B942="",A942,B942)),MONTH(IF(B942="",A942,B942)),1))</f>
        <v/>
      </c>
      <c r="Y942" s="15" t="str">
        <f aca="false">IF(U942="","",N($C$3)+SUM($U$7:U942))</f>
        <v/>
      </c>
      <c r="Z942" s="15" t="str">
        <f aca="false">IF(Y942="","",Y942-MAX(N($C$3),MAX($Y$7:Y942)))</f>
        <v/>
      </c>
      <c r="AA942" s="13" t="str">
        <f aca="false">IF(U942="","",IF(U942&gt;0,"Win",IF(U942&lt;0,"Loss","Scratch")))</f>
        <v/>
      </c>
      <c r="AB942" s="18" t="e">
        <f aca="false">IF(W942="",NA(),W942)</f>
        <v>#N/A</v>
      </c>
      <c r="AC942" s="19" t="e">
        <f aca="false">IF(W942="",NA(),Y942)</f>
        <v>#N/A</v>
      </c>
    </row>
    <row r="943" customFormat="false" ht="15" hidden="false" customHeight="false" outlineLevel="0" collapsed="false">
      <c r="A943" s="10"/>
      <c r="B943" s="10"/>
      <c r="C943" s="24"/>
      <c r="D943" s="24"/>
      <c r="E943" s="24"/>
      <c r="F943" s="24"/>
      <c r="G943" s="11"/>
      <c r="H943" s="12"/>
      <c r="I943" s="12"/>
      <c r="J943" s="12"/>
      <c r="K943" s="5"/>
      <c r="L943" s="5"/>
      <c r="M943" s="5"/>
      <c r="N943" s="24"/>
      <c r="O943" s="7"/>
      <c r="P943" s="13" t="str">
        <f aca="false">IF(C943="","",IF(ISNUMBER(SEARCH("JPY",C943)),100,10000))</f>
        <v/>
      </c>
      <c r="Q943" s="14" t="str">
        <f aca="false">IF(OR(C943="",H943="",J943=""),"",ROUND((J943-H943)*P943*IF(D943="Short",-1,1),1))</f>
        <v/>
      </c>
      <c r="R943" s="14" t="str">
        <f aca="false">IF(OR(C943="",H943="",I943=""),"",ROUND(ABS(H943-I943)*P943,1))</f>
        <v/>
      </c>
      <c r="S943" s="15" t="str">
        <f aca="false">IF(OR(R943="",G943="",K943=""),"",R943*K943*G943)</f>
        <v/>
      </c>
      <c r="T943" s="15" t="str">
        <f aca="false">IF(OR(Q943="",G943="",K943=""),"",Q943*K943*G943)</f>
        <v/>
      </c>
      <c r="U943" s="15" t="str">
        <f aca="false">IF(T943="","",T943+N(L943)-N(M943))</f>
        <v/>
      </c>
      <c r="V943" s="16" t="str">
        <f aca="false">IF(OR(U943="",N(S943)=0),"",U943/S943)</f>
        <v/>
      </c>
      <c r="W943" s="13" t="str">
        <f aca="false">IF(U943="","",COUNT($U$7:U943))</f>
        <v/>
      </c>
      <c r="X943" s="17" t="str">
        <f aca="false">IF(U943="","",DATE(YEAR(IF(B943="",A943,B943)),MONTH(IF(B943="",A943,B943)),1))</f>
        <v/>
      </c>
      <c r="Y943" s="15" t="str">
        <f aca="false">IF(U943="","",N($C$3)+SUM($U$7:U943))</f>
        <v/>
      </c>
      <c r="Z943" s="15" t="str">
        <f aca="false">IF(Y943="","",Y943-MAX(N($C$3),MAX($Y$7:Y943)))</f>
        <v/>
      </c>
      <c r="AA943" s="13" t="str">
        <f aca="false">IF(U943="","",IF(U943&gt;0,"Win",IF(U943&lt;0,"Loss","Scratch")))</f>
        <v/>
      </c>
      <c r="AB943" s="18" t="e">
        <f aca="false">IF(W943="",NA(),W943)</f>
        <v>#N/A</v>
      </c>
      <c r="AC943" s="19" t="e">
        <f aca="false">IF(W943="",NA(),Y943)</f>
        <v>#N/A</v>
      </c>
    </row>
    <row r="944" customFormat="false" ht="15" hidden="false" customHeight="false" outlineLevel="0" collapsed="false">
      <c r="A944" s="10"/>
      <c r="B944" s="10"/>
      <c r="C944" s="24"/>
      <c r="D944" s="24"/>
      <c r="E944" s="24"/>
      <c r="F944" s="24"/>
      <c r="G944" s="11"/>
      <c r="H944" s="12"/>
      <c r="I944" s="12"/>
      <c r="J944" s="12"/>
      <c r="K944" s="5"/>
      <c r="L944" s="5"/>
      <c r="M944" s="5"/>
      <c r="N944" s="24"/>
      <c r="O944" s="7"/>
      <c r="P944" s="13" t="str">
        <f aca="false">IF(C944="","",IF(ISNUMBER(SEARCH("JPY",C944)),100,10000))</f>
        <v/>
      </c>
      <c r="Q944" s="14" t="str">
        <f aca="false">IF(OR(C944="",H944="",J944=""),"",ROUND((J944-H944)*P944*IF(D944="Short",-1,1),1))</f>
        <v/>
      </c>
      <c r="R944" s="14" t="str">
        <f aca="false">IF(OR(C944="",H944="",I944=""),"",ROUND(ABS(H944-I944)*P944,1))</f>
        <v/>
      </c>
      <c r="S944" s="15" t="str">
        <f aca="false">IF(OR(R944="",G944="",K944=""),"",R944*K944*G944)</f>
        <v/>
      </c>
      <c r="T944" s="15" t="str">
        <f aca="false">IF(OR(Q944="",G944="",K944=""),"",Q944*K944*G944)</f>
        <v/>
      </c>
      <c r="U944" s="15" t="str">
        <f aca="false">IF(T944="","",T944+N(L944)-N(M944))</f>
        <v/>
      </c>
      <c r="V944" s="16" t="str">
        <f aca="false">IF(OR(U944="",N(S944)=0),"",U944/S944)</f>
        <v/>
      </c>
      <c r="W944" s="13" t="str">
        <f aca="false">IF(U944="","",COUNT($U$7:U944))</f>
        <v/>
      </c>
      <c r="X944" s="17" t="str">
        <f aca="false">IF(U944="","",DATE(YEAR(IF(B944="",A944,B944)),MONTH(IF(B944="",A944,B944)),1))</f>
        <v/>
      </c>
      <c r="Y944" s="15" t="str">
        <f aca="false">IF(U944="","",N($C$3)+SUM($U$7:U944))</f>
        <v/>
      </c>
      <c r="Z944" s="15" t="str">
        <f aca="false">IF(Y944="","",Y944-MAX(N($C$3),MAX($Y$7:Y944)))</f>
        <v/>
      </c>
      <c r="AA944" s="13" t="str">
        <f aca="false">IF(U944="","",IF(U944&gt;0,"Win",IF(U944&lt;0,"Loss","Scratch")))</f>
        <v/>
      </c>
      <c r="AB944" s="18" t="e">
        <f aca="false">IF(W944="",NA(),W944)</f>
        <v>#N/A</v>
      </c>
      <c r="AC944" s="19" t="e">
        <f aca="false">IF(W944="",NA(),Y944)</f>
        <v>#N/A</v>
      </c>
    </row>
    <row r="945" customFormat="false" ht="15" hidden="false" customHeight="false" outlineLevel="0" collapsed="false">
      <c r="A945" s="10"/>
      <c r="B945" s="10"/>
      <c r="C945" s="24"/>
      <c r="D945" s="24"/>
      <c r="E945" s="24"/>
      <c r="F945" s="24"/>
      <c r="G945" s="11"/>
      <c r="H945" s="12"/>
      <c r="I945" s="12"/>
      <c r="J945" s="12"/>
      <c r="K945" s="5"/>
      <c r="L945" s="5"/>
      <c r="M945" s="5"/>
      <c r="N945" s="24"/>
      <c r="O945" s="7"/>
      <c r="P945" s="13" t="str">
        <f aca="false">IF(C945="","",IF(ISNUMBER(SEARCH("JPY",C945)),100,10000))</f>
        <v/>
      </c>
      <c r="Q945" s="14" t="str">
        <f aca="false">IF(OR(C945="",H945="",J945=""),"",ROUND((J945-H945)*P945*IF(D945="Short",-1,1),1))</f>
        <v/>
      </c>
      <c r="R945" s="14" t="str">
        <f aca="false">IF(OR(C945="",H945="",I945=""),"",ROUND(ABS(H945-I945)*P945,1))</f>
        <v/>
      </c>
      <c r="S945" s="15" t="str">
        <f aca="false">IF(OR(R945="",G945="",K945=""),"",R945*K945*G945)</f>
        <v/>
      </c>
      <c r="T945" s="15" t="str">
        <f aca="false">IF(OR(Q945="",G945="",K945=""),"",Q945*K945*G945)</f>
        <v/>
      </c>
      <c r="U945" s="15" t="str">
        <f aca="false">IF(T945="","",T945+N(L945)-N(M945))</f>
        <v/>
      </c>
      <c r="V945" s="16" t="str">
        <f aca="false">IF(OR(U945="",N(S945)=0),"",U945/S945)</f>
        <v/>
      </c>
      <c r="W945" s="13" t="str">
        <f aca="false">IF(U945="","",COUNT($U$7:U945))</f>
        <v/>
      </c>
      <c r="X945" s="17" t="str">
        <f aca="false">IF(U945="","",DATE(YEAR(IF(B945="",A945,B945)),MONTH(IF(B945="",A945,B945)),1))</f>
        <v/>
      </c>
      <c r="Y945" s="15" t="str">
        <f aca="false">IF(U945="","",N($C$3)+SUM($U$7:U945))</f>
        <v/>
      </c>
      <c r="Z945" s="15" t="str">
        <f aca="false">IF(Y945="","",Y945-MAX(N($C$3),MAX($Y$7:Y945)))</f>
        <v/>
      </c>
      <c r="AA945" s="13" t="str">
        <f aca="false">IF(U945="","",IF(U945&gt;0,"Win",IF(U945&lt;0,"Loss","Scratch")))</f>
        <v/>
      </c>
      <c r="AB945" s="18" t="e">
        <f aca="false">IF(W945="",NA(),W945)</f>
        <v>#N/A</v>
      </c>
      <c r="AC945" s="19" t="e">
        <f aca="false">IF(W945="",NA(),Y945)</f>
        <v>#N/A</v>
      </c>
    </row>
    <row r="946" customFormat="false" ht="15" hidden="false" customHeight="false" outlineLevel="0" collapsed="false">
      <c r="A946" s="10"/>
      <c r="B946" s="10"/>
      <c r="C946" s="24"/>
      <c r="D946" s="24"/>
      <c r="E946" s="24"/>
      <c r="F946" s="24"/>
      <c r="G946" s="11"/>
      <c r="H946" s="12"/>
      <c r="I946" s="12"/>
      <c r="J946" s="12"/>
      <c r="K946" s="5"/>
      <c r="L946" s="5"/>
      <c r="M946" s="5"/>
      <c r="N946" s="24"/>
      <c r="O946" s="7"/>
      <c r="P946" s="13" t="str">
        <f aca="false">IF(C946="","",IF(ISNUMBER(SEARCH("JPY",C946)),100,10000))</f>
        <v/>
      </c>
      <c r="Q946" s="14" t="str">
        <f aca="false">IF(OR(C946="",H946="",J946=""),"",ROUND((J946-H946)*P946*IF(D946="Short",-1,1),1))</f>
        <v/>
      </c>
      <c r="R946" s="14" t="str">
        <f aca="false">IF(OR(C946="",H946="",I946=""),"",ROUND(ABS(H946-I946)*P946,1))</f>
        <v/>
      </c>
      <c r="S946" s="15" t="str">
        <f aca="false">IF(OR(R946="",G946="",K946=""),"",R946*K946*G946)</f>
        <v/>
      </c>
      <c r="T946" s="15" t="str">
        <f aca="false">IF(OR(Q946="",G946="",K946=""),"",Q946*K946*G946)</f>
        <v/>
      </c>
      <c r="U946" s="15" t="str">
        <f aca="false">IF(T946="","",T946+N(L946)-N(M946))</f>
        <v/>
      </c>
      <c r="V946" s="16" t="str">
        <f aca="false">IF(OR(U946="",N(S946)=0),"",U946/S946)</f>
        <v/>
      </c>
      <c r="W946" s="13" t="str">
        <f aca="false">IF(U946="","",COUNT($U$7:U946))</f>
        <v/>
      </c>
      <c r="X946" s="17" t="str">
        <f aca="false">IF(U946="","",DATE(YEAR(IF(B946="",A946,B946)),MONTH(IF(B946="",A946,B946)),1))</f>
        <v/>
      </c>
      <c r="Y946" s="15" t="str">
        <f aca="false">IF(U946="","",N($C$3)+SUM($U$7:U946))</f>
        <v/>
      </c>
      <c r="Z946" s="15" t="str">
        <f aca="false">IF(Y946="","",Y946-MAX(N($C$3),MAX($Y$7:Y946)))</f>
        <v/>
      </c>
      <c r="AA946" s="13" t="str">
        <f aca="false">IF(U946="","",IF(U946&gt;0,"Win",IF(U946&lt;0,"Loss","Scratch")))</f>
        <v/>
      </c>
      <c r="AB946" s="18" t="e">
        <f aca="false">IF(W946="",NA(),W946)</f>
        <v>#N/A</v>
      </c>
      <c r="AC946" s="19" t="e">
        <f aca="false">IF(W946="",NA(),Y946)</f>
        <v>#N/A</v>
      </c>
    </row>
    <row r="947" customFormat="false" ht="15" hidden="false" customHeight="false" outlineLevel="0" collapsed="false">
      <c r="A947" s="10"/>
      <c r="B947" s="10"/>
      <c r="C947" s="24"/>
      <c r="D947" s="24"/>
      <c r="E947" s="24"/>
      <c r="F947" s="24"/>
      <c r="G947" s="11"/>
      <c r="H947" s="12"/>
      <c r="I947" s="12"/>
      <c r="J947" s="12"/>
      <c r="K947" s="5"/>
      <c r="L947" s="5"/>
      <c r="M947" s="5"/>
      <c r="N947" s="24"/>
      <c r="O947" s="7"/>
      <c r="P947" s="13" t="str">
        <f aca="false">IF(C947="","",IF(ISNUMBER(SEARCH("JPY",C947)),100,10000))</f>
        <v/>
      </c>
      <c r="Q947" s="14" t="str">
        <f aca="false">IF(OR(C947="",H947="",J947=""),"",ROUND((J947-H947)*P947*IF(D947="Short",-1,1),1))</f>
        <v/>
      </c>
      <c r="R947" s="14" t="str">
        <f aca="false">IF(OR(C947="",H947="",I947=""),"",ROUND(ABS(H947-I947)*P947,1))</f>
        <v/>
      </c>
      <c r="S947" s="15" t="str">
        <f aca="false">IF(OR(R947="",G947="",K947=""),"",R947*K947*G947)</f>
        <v/>
      </c>
      <c r="T947" s="15" t="str">
        <f aca="false">IF(OR(Q947="",G947="",K947=""),"",Q947*K947*G947)</f>
        <v/>
      </c>
      <c r="U947" s="15" t="str">
        <f aca="false">IF(T947="","",T947+N(L947)-N(M947))</f>
        <v/>
      </c>
      <c r="V947" s="16" t="str">
        <f aca="false">IF(OR(U947="",N(S947)=0),"",U947/S947)</f>
        <v/>
      </c>
      <c r="W947" s="13" t="str">
        <f aca="false">IF(U947="","",COUNT($U$7:U947))</f>
        <v/>
      </c>
      <c r="X947" s="17" t="str">
        <f aca="false">IF(U947="","",DATE(YEAR(IF(B947="",A947,B947)),MONTH(IF(B947="",A947,B947)),1))</f>
        <v/>
      </c>
      <c r="Y947" s="15" t="str">
        <f aca="false">IF(U947="","",N($C$3)+SUM($U$7:U947))</f>
        <v/>
      </c>
      <c r="Z947" s="15" t="str">
        <f aca="false">IF(Y947="","",Y947-MAX(N($C$3),MAX($Y$7:Y947)))</f>
        <v/>
      </c>
      <c r="AA947" s="13" t="str">
        <f aca="false">IF(U947="","",IF(U947&gt;0,"Win",IF(U947&lt;0,"Loss","Scratch")))</f>
        <v/>
      </c>
      <c r="AB947" s="18" t="e">
        <f aca="false">IF(W947="",NA(),W947)</f>
        <v>#N/A</v>
      </c>
      <c r="AC947" s="19" t="e">
        <f aca="false">IF(W947="",NA(),Y947)</f>
        <v>#N/A</v>
      </c>
    </row>
    <row r="948" customFormat="false" ht="15" hidden="false" customHeight="false" outlineLevel="0" collapsed="false">
      <c r="A948" s="10"/>
      <c r="B948" s="10"/>
      <c r="C948" s="24"/>
      <c r="D948" s="24"/>
      <c r="E948" s="24"/>
      <c r="F948" s="24"/>
      <c r="G948" s="11"/>
      <c r="H948" s="12"/>
      <c r="I948" s="12"/>
      <c r="J948" s="12"/>
      <c r="K948" s="5"/>
      <c r="L948" s="5"/>
      <c r="M948" s="5"/>
      <c r="N948" s="24"/>
      <c r="O948" s="7"/>
      <c r="P948" s="13" t="str">
        <f aca="false">IF(C948="","",IF(ISNUMBER(SEARCH("JPY",C948)),100,10000))</f>
        <v/>
      </c>
      <c r="Q948" s="14" t="str">
        <f aca="false">IF(OR(C948="",H948="",J948=""),"",ROUND((J948-H948)*P948*IF(D948="Short",-1,1),1))</f>
        <v/>
      </c>
      <c r="R948" s="14" t="str">
        <f aca="false">IF(OR(C948="",H948="",I948=""),"",ROUND(ABS(H948-I948)*P948,1))</f>
        <v/>
      </c>
      <c r="S948" s="15" t="str">
        <f aca="false">IF(OR(R948="",G948="",K948=""),"",R948*K948*G948)</f>
        <v/>
      </c>
      <c r="T948" s="15" t="str">
        <f aca="false">IF(OR(Q948="",G948="",K948=""),"",Q948*K948*G948)</f>
        <v/>
      </c>
      <c r="U948" s="15" t="str">
        <f aca="false">IF(T948="","",T948+N(L948)-N(M948))</f>
        <v/>
      </c>
      <c r="V948" s="16" t="str">
        <f aca="false">IF(OR(U948="",N(S948)=0),"",U948/S948)</f>
        <v/>
      </c>
      <c r="W948" s="13" t="str">
        <f aca="false">IF(U948="","",COUNT($U$7:U948))</f>
        <v/>
      </c>
      <c r="X948" s="17" t="str">
        <f aca="false">IF(U948="","",DATE(YEAR(IF(B948="",A948,B948)),MONTH(IF(B948="",A948,B948)),1))</f>
        <v/>
      </c>
      <c r="Y948" s="15" t="str">
        <f aca="false">IF(U948="","",N($C$3)+SUM($U$7:U948))</f>
        <v/>
      </c>
      <c r="Z948" s="15" t="str">
        <f aca="false">IF(Y948="","",Y948-MAX(N($C$3),MAX($Y$7:Y948)))</f>
        <v/>
      </c>
      <c r="AA948" s="13" t="str">
        <f aca="false">IF(U948="","",IF(U948&gt;0,"Win",IF(U948&lt;0,"Loss","Scratch")))</f>
        <v/>
      </c>
      <c r="AB948" s="18" t="e">
        <f aca="false">IF(W948="",NA(),W948)</f>
        <v>#N/A</v>
      </c>
      <c r="AC948" s="19" t="e">
        <f aca="false">IF(W948="",NA(),Y948)</f>
        <v>#N/A</v>
      </c>
    </row>
    <row r="949" customFormat="false" ht="15" hidden="false" customHeight="false" outlineLevel="0" collapsed="false">
      <c r="A949" s="10"/>
      <c r="B949" s="10"/>
      <c r="C949" s="24"/>
      <c r="D949" s="24"/>
      <c r="E949" s="24"/>
      <c r="F949" s="24"/>
      <c r="G949" s="11"/>
      <c r="H949" s="12"/>
      <c r="I949" s="12"/>
      <c r="J949" s="12"/>
      <c r="K949" s="5"/>
      <c r="L949" s="5"/>
      <c r="M949" s="5"/>
      <c r="N949" s="24"/>
      <c r="O949" s="7"/>
      <c r="P949" s="13" t="str">
        <f aca="false">IF(C949="","",IF(ISNUMBER(SEARCH("JPY",C949)),100,10000))</f>
        <v/>
      </c>
      <c r="Q949" s="14" t="str">
        <f aca="false">IF(OR(C949="",H949="",J949=""),"",ROUND((J949-H949)*P949*IF(D949="Short",-1,1),1))</f>
        <v/>
      </c>
      <c r="R949" s="14" t="str">
        <f aca="false">IF(OR(C949="",H949="",I949=""),"",ROUND(ABS(H949-I949)*P949,1))</f>
        <v/>
      </c>
      <c r="S949" s="15" t="str">
        <f aca="false">IF(OR(R949="",G949="",K949=""),"",R949*K949*G949)</f>
        <v/>
      </c>
      <c r="T949" s="15" t="str">
        <f aca="false">IF(OR(Q949="",G949="",K949=""),"",Q949*K949*G949)</f>
        <v/>
      </c>
      <c r="U949" s="15" t="str">
        <f aca="false">IF(T949="","",T949+N(L949)-N(M949))</f>
        <v/>
      </c>
      <c r="V949" s="16" t="str">
        <f aca="false">IF(OR(U949="",N(S949)=0),"",U949/S949)</f>
        <v/>
      </c>
      <c r="W949" s="13" t="str">
        <f aca="false">IF(U949="","",COUNT($U$7:U949))</f>
        <v/>
      </c>
      <c r="X949" s="17" t="str">
        <f aca="false">IF(U949="","",DATE(YEAR(IF(B949="",A949,B949)),MONTH(IF(B949="",A949,B949)),1))</f>
        <v/>
      </c>
      <c r="Y949" s="15" t="str">
        <f aca="false">IF(U949="","",N($C$3)+SUM($U$7:U949))</f>
        <v/>
      </c>
      <c r="Z949" s="15" t="str">
        <f aca="false">IF(Y949="","",Y949-MAX(N($C$3),MAX($Y$7:Y949)))</f>
        <v/>
      </c>
      <c r="AA949" s="13" t="str">
        <f aca="false">IF(U949="","",IF(U949&gt;0,"Win",IF(U949&lt;0,"Loss","Scratch")))</f>
        <v/>
      </c>
      <c r="AB949" s="18" t="e">
        <f aca="false">IF(W949="",NA(),W949)</f>
        <v>#N/A</v>
      </c>
      <c r="AC949" s="19" t="e">
        <f aca="false">IF(W949="",NA(),Y949)</f>
        <v>#N/A</v>
      </c>
    </row>
    <row r="950" customFormat="false" ht="15" hidden="false" customHeight="false" outlineLevel="0" collapsed="false">
      <c r="A950" s="10"/>
      <c r="B950" s="10"/>
      <c r="C950" s="24"/>
      <c r="D950" s="24"/>
      <c r="E950" s="24"/>
      <c r="F950" s="24"/>
      <c r="G950" s="11"/>
      <c r="H950" s="12"/>
      <c r="I950" s="12"/>
      <c r="J950" s="12"/>
      <c r="K950" s="5"/>
      <c r="L950" s="5"/>
      <c r="M950" s="5"/>
      <c r="N950" s="24"/>
      <c r="O950" s="7"/>
      <c r="P950" s="13" t="str">
        <f aca="false">IF(C950="","",IF(ISNUMBER(SEARCH("JPY",C950)),100,10000))</f>
        <v/>
      </c>
      <c r="Q950" s="14" t="str">
        <f aca="false">IF(OR(C950="",H950="",J950=""),"",ROUND((J950-H950)*P950*IF(D950="Short",-1,1),1))</f>
        <v/>
      </c>
      <c r="R950" s="14" t="str">
        <f aca="false">IF(OR(C950="",H950="",I950=""),"",ROUND(ABS(H950-I950)*P950,1))</f>
        <v/>
      </c>
      <c r="S950" s="15" t="str">
        <f aca="false">IF(OR(R950="",G950="",K950=""),"",R950*K950*G950)</f>
        <v/>
      </c>
      <c r="T950" s="15" t="str">
        <f aca="false">IF(OR(Q950="",G950="",K950=""),"",Q950*K950*G950)</f>
        <v/>
      </c>
      <c r="U950" s="15" t="str">
        <f aca="false">IF(T950="","",T950+N(L950)-N(M950))</f>
        <v/>
      </c>
      <c r="V950" s="16" t="str">
        <f aca="false">IF(OR(U950="",N(S950)=0),"",U950/S950)</f>
        <v/>
      </c>
      <c r="W950" s="13" t="str">
        <f aca="false">IF(U950="","",COUNT($U$7:U950))</f>
        <v/>
      </c>
      <c r="X950" s="17" t="str">
        <f aca="false">IF(U950="","",DATE(YEAR(IF(B950="",A950,B950)),MONTH(IF(B950="",A950,B950)),1))</f>
        <v/>
      </c>
      <c r="Y950" s="15" t="str">
        <f aca="false">IF(U950="","",N($C$3)+SUM($U$7:U950))</f>
        <v/>
      </c>
      <c r="Z950" s="15" t="str">
        <f aca="false">IF(Y950="","",Y950-MAX(N($C$3),MAX($Y$7:Y950)))</f>
        <v/>
      </c>
      <c r="AA950" s="13" t="str">
        <f aca="false">IF(U950="","",IF(U950&gt;0,"Win",IF(U950&lt;0,"Loss","Scratch")))</f>
        <v/>
      </c>
      <c r="AB950" s="18" t="e">
        <f aca="false">IF(W950="",NA(),W950)</f>
        <v>#N/A</v>
      </c>
      <c r="AC950" s="19" t="e">
        <f aca="false">IF(W950="",NA(),Y950)</f>
        <v>#N/A</v>
      </c>
    </row>
    <row r="951" customFormat="false" ht="15" hidden="false" customHeight="false" outlineLevel="0" collapsed="false">
      <c r="A951" s="10"/>
      <c r="B951" s="10"/>
      <c r="C951" s="24"/>
      <c r="D951" s="24"/>
      <c r="E951" s="24"/>
      <c r="F951" s="24"/>
      <c r="G951" s="11"/>
      <c r="H951" s="12"/>
      <c r="I951" s="12"/>
      <c r="J951" s="12"/>
      <c r="K951" s="5"/>
      <c r="L951" s="5"/>
      <c r="M951" s="5"/>
      <c r="N951" s="24"/>
      <c r="O951" s="7"/>
      <c r="P951" s="13" t="str">
        <f aca="false">IF(C951="","",IF(ISNUMBER(SEARCH("JPY",C951)),100,10000))</f>
        <v/>
      </c>
      <c r="Q951" s="14" t="str">
        <f aca="false">IF(OR(C951="",H951="",J951=""),"",ROUND((J951-H951)*P951*IF(D951="Short",-1,1),1))</f>
        <v/>
      </c>
      <c r="R951" s="14" t="str">
        <f aca="false">IF(OR(C951="",H951="",I951=""),"",ROUND(ABS(H951-I951)*P951,1))</f>
        <v/>
      </c>
      <c r="S951" s="15" t="str">
        <f aca="false">IF(OR(R951="",G951="",K951=""),"",R951*K951*G951)</f>
        <v/>
      </c>
      <c r="T951" s="15" t="str">
        <f aca="false">IF(OR(Q951="",G951="",K951=""),"",Q951*K951*G951)</f>
        <v/>
      </c>
      <c r="U951" s="15" t="str">
        <f aca="false">IF(T951="","",T951+N(L951)-N(M951))</f>
        <v/>
      </c>
      <c r="V951" s="16" t="str">
        <f aca="false">IF(OR(U951="",N(S951)=0),"",U951/S951)</f>
        <v/>
      </c>
      <c r="W951" s="13" t="str">
        <f aca="false">IF(U951="","",COUNT($U$7:U951))</f>
        <v/>
      </c>
      <c r="X951" s="17" t="str">
        <f aca="false">IF(U951="","",DATE(YEAR(IF(B951="",A951,B951)),MONTH(IF(B951="",A951,B951)),1))</f>
        <v/>
      </c>
      <c r="Y951" s="15" t="str">
        <f aca="false">IF(U951="","",N($C$3)+SUM($U$7:U951))</f>
        <v/>
      </c>
      <c r="Z951" s="15" t="str">
        <f aca="false">IF(Y951="","",Y951-MAX(N($C$3),MAX($Y$7:Y951)))</f>
        <v/>
      </c>
      <c r="AA951" s="13" t="str">
        <f aca="false">IF(U951="","",IF(U951&gt;0,"Win",IF(U951&lt;0,"Loss","Scratch")))</f>
        <v/>
      </c>
      <c r="AB951" s="18" t="e">
        <f aca="false">IF(W951="",NA(),W951)</f>
        <v>#N/A</v>
      </c>
      <c r="AC951" s="19" t="e">
        <f aca="false">IF(W951="",NA(),Y951)</f>
        <v>#N/A</v>
      </c>
    </row>
    <row r="952" customFormat="false" ht="15" hidden="false" customHeight="false" outlineLevel="0" collapsed="false">
      <c r="A952" s="10"/>
      <c r="B952" s="10"/>
      <c r="C952" s="24"/>
      <c r="D952" s="24"/>
      <c r="E952" s="24"/>
      <c r="F952" s="24"/>
      <c r="G952" s="11"/>
      <c r="H952" s="12"/>
      <c r="I952" s="12"/>
      <c r="J952" s="12"/>
      <c r="K952" s="5"/>
      <c r="L952" s="5"/>
      <c r="M952" s="5"/>
      <c r="N952" s="24"/>
      <c r="O952" s="7"/>
      <c r="P952" s="13" t="str">
        <f aca="false">IF(C952="","",IF(ISNUMBER(SEARCH("JPY",C952)),100,10000))</f>
        <v/>
      </c>
      <c r="Q952" s="14" t="str">
        <f aca="false">IF(OR(C952="",H952="",J952=""),"",ROUND((J952-H952)*P952*IF(D952="Short",-1,1),1))</f>
        <v/>
      </c>
      <c r="R952" s="14" t="str">
        <f aca="false">IF(OR(C952="",H952="",I952=""),"",ROUND(ABS(H952-I952)*P952,1))</f>
        <v/>
      </c>
      <c r="S952" s="15" t="str">
        <f aca="false">IF(OR(R952="",G952="",K952=""),"",R952*K952*G952)</f>
        <v/>
      </c>
      <c r="T952" s="15" t="str">
        <f aca="false">IF(OR(Q952="",G952="",K952=""),"",Q952*K952*G952)</f>
        <v/>
      </c>
      <c r="U952" s="15" t="str">
        <f aca="false">IF(T952="","",T952+N(L952)-N(M952))</f>
        <v/>
      </c>
      <c r="V952" s="16" t="str">
        <f aca="false">IF(OR(U952="",N(S952)=0),"",U952/S952)</f>
        <v/>
      </c>
      <c r="W952" s="13" t="str">
        <f aca="false">IF(U952="","",COUNT($U$7:U952))</f>
        <v/>
      </c>
      <c r="X952" s="17" t="str">
        <f aca="false">IF(U952="","",DATE(YEAR(IF(B952="",A952,B952)),MONTH(IF(B952="",A952,B952)),1))</f>
        <v/>
      </c>
      <c r="Y952" s="15" t="str">
        <f aca="false">IF(U952="","",N($C$3)+SUM($U$7:U952))</f>
        <v/>
      </c>
      <c r="Z952" s="15" t="str">
        <f aca="false">IF(Y952="","",Y952-MAX(N($C$3),MAX($Y$7:Y952)))</f>
        <v/>
      </c>
      <c r="AA952" s="13" t="str">
        <f aca="false">IF(U952="","",IF(U952&gt;0,"Win",IF(U952&lt;0,"Loss","Scratch")))</f>
        <v/>
      </c>
      <c r="AB952" s="18" t="e">
        <f aca="false">IF(W952="",NA(),W952)</f>
        <v>#N/A</v>
      </c>
      <c r="AC952" s="19" t="e">
        <f aca="false">IF(W952="",NA(),Y952)</f>
        <v>#N/A</v>
      </c>
    </row>
    <row r="953" customFormat="false" ht="15" hidden="false" customHeight="false" outlineLevel="0" collapsed="false">
      <c r="A953" s="10"/>
      <c r="B953" s="10"/>
      <c r="C953" s="24"/>
      <c r="D953" s="24"/>
      <c r="E953" s="24"/>
      <c r="F953" s="24"/>
      <c r="G953" s="11"/>
      <c r="H953" s="12"/>
      <c r="I953" s="12"/>
      <c r="J953" s="12"/>
      <c r="K953" s="5"/>
      <c r="L953" s="5"/>
      <c r="M953" s="5"/>
      <c r="N953" s="24"/>
      <c r="O953" s="7"/>
      <c r="P953" s="13" t="str">
        <f aca="false">IF(C953="","",IF(ISNUMBER(SEARCH("JPY",C953)),100,10000))</f>
        <v/>
      </c>
      <c r="Q953" s="14" t="str">
        <f aca="false">IF(OR(C953="",H953="",J953=""),"",ROUND((J953-H953)*P953*IF(D953="Short",-1,1),1))</f>
        <v/>
      </c>
      <c r="R953" s="14" t="str">
        <f aca="false">IF(OR(C953="",H953="",I953=""),"",ROUND(ABS(H953-I953)*P953,1))</f>
        <v/>
      </c>
      <c r="S953" s="15" t="str">
        <f aca="false">IF(OR(R953="",G953="",K953=""),"",R953*K953*G953)</f>
        <v/>
      </c>
      <c r="T953" s="15" t="str">
        <f aca="false">IF(OR(Q953="",G953="",K953=""),"",Q953*K953*G953)</f>
        <v/>
      </c>
      <c r="U953" s="15" t="str">
        <f aca="false">IF(T953="","",T953+N(L953)-N(M953))</f>
        <v/>
      </c>
      <c r="V953" s="16" t="str">
        <f aca="false">IF(OR(U953="",N(S953)=0),"",U953/S953)</f>
        <v/>
      </c>
      <c r="W953" s="13" t="str">
        <f aca="false">IF(U953="","",COUNT($U$7:U953))</f>
        <v/>
      </c>
      <c r="X953" s="17" t="str">
        <f aca="false">IF(U953="","",DATE(YEAR(IF(B953="",A953,B953)),MONTH(IF(B953="",A953,B953)),1))</f>
        <v/>
      </c>
      <c r="Y953" s="15" t="str">
        <f aca="false">IF(U953="","",N($C$3)+SUM($U$7:U953))</f>
        <v/>
      </c>
      <c r="Z953" s="15" t="str">
        <f aca="false">IF(Y953="","",Y953-MAX(N($C$3),MAX($Y$7:Y953)))</f>
        <v/>
      </c>
      <c r="AA953" s="13" t="str">
        <f aca="false">IF(U953="","",IF(U953&gt;0,"Win",IF(U953&lt;0,"Loss","Scratch")))</f>
        <v/>
      </c>
      <c r="AB953" s="18" t="e">
        <f aca="false">IF(W953="",NA(),W953)</f>
        <v>#N/A</v>
      </c>
      <c r="AC953" s="19" t="e">
        <f aca="false">IF(W953="",NA(),Y953)</f>
        <v>#N/A</v>
      </c>
    </row>
    <row r="954" customFormat="false" ht="15" hidden="false" customHeight="false" outlineLevel="0" collapsed="false">
      <c r="A954" s="10"/>
      <c r="B954" s="10"/>
      <c r="C954" s="24"/>
      <c r="D954" s="24"/>
      <c r="E954" s="24"/>
      <c r="F954" s="24"/>
      <c r="G954" s="11"/>
      <c r="H954" s="12"/>
      <c r="I954" s="12"/>
      <c r="J954" s="12"/>
      <c r="K954" s="5"/>
      <c r="L954" s="5"/>
      <c r="M954" s="5"/>
      <c r="N954" s="24"/>
      <c r="O954" s="7"/>
      <c r="P954" s="13" t="str">
        <f aca="false">IF(C954="","",IF(ISNUMBER(SEARCH("JPY",C954)),100,10000))</f>
        <v/>
      </c>
      <c r="Q954" s="14" t="str">
        <f aca="false">IF(OR(C954="",H954="",J954=""),"",ROUND((J954-H954)*P954*IF(D954="Short",-1,1),1))</f>
        <v/>
      </c>
      <c r="R954" s="14" t="str">
        <f aca="false">IF(OR(C954="",H954="",I954=""),"",ROUND(ABS(H954-I954)*P954,1))</f>
        <v/>
      </c>
      <c r="S954" s="15" t="str">
        <f aca="false">IF(OR(R954="",G954="",K954=""),"",R954*K954*G954)</f>
        <v/>
      </c>
      <c r="T954" s="15" t="str">
        <f aca="false">IF(OR(Q954="",G954="",K954=""),"",Q954*K954*G954)</f>
        <v/>
      </c>
      <c r="U954" s="15" t="str">
        <f aca="false">IF(T954="","",T954+N(L954)-N(M954))</f>
        <v/>
      </c>
      <c r="V954" s="16" t="str">
        <f aca="false">IF(OR(U954="",N(S954)=0),"",U954/S954)</f>
        <v/>
      </c>
      <c r="W954" s="13" t="str">
        <f aca="false">IF(U954="","",COUNT($U$7:U954))</f>
        <v/>
      </c>
      <c r="X954" s="17" t="str">
        <f aca="false">IF(U954="","",DATE(YEAR(IF(B954="",A954,B954)),MONTH(IF(B954="",A954,B954)),1))</f>
        <v/>
      </c>
      <c r="Y954" s="15" t="str">
        <f aca="false">IF(U954="","",N($C$3)+SUM($U$7:U954))</f>
        <v/>
      </c>
      <c r="Z954" s="15" t="str">
        <f aca="false">IF(Y954="","",Y954-MAX(N($C$3),MAX($Y$7:Y954)))</f>
        <v/>
      </c>
      <c r="AA954" s="13" t="str">
        <f aca="false">IF(U954="","",IF(U954&gt;0,"Win",IF(U954&lt;0,"Loss","Scratch")))</f>
        <v/>
      </c>
      <c r="AB954" s="18" t="e">
        <f aca="false">IF(W954="",NA(),W954)</f>
        <v>#N/A</v>
      </c>
      <c r="AC954" s="19" t="e">
        <f aca="false">IF(W954="",NA(),Y954)</f>
        <v>#N/A</v>
      </c>
    </row>
    <row r="955" customFormat="false" ht="15" hidden="false" customHeight="false" outlineLevel="0" collapsed="false">
      <c r="A955" s="10"/>
      <c r="B955" s="10"/>
      <c r="C955" s="24"/>
      <c r="D955" s="24"/>
      <c r="E955" s="24"/>
      <c r="F955" s="24"/>
      <c r="G955" s="11"/>
      <c r="H955" s="12"/>
      <c r="I955" s="12"/>
      <c r="J955" s="12"/>
      <c r="K955" s="5"/>
      <c r="L955" s="5"/>
      <c r="M955" s="5"/>
      <c r="N955" s="24"/>
      <c r="O955" s="7"/>
      <c r="P955" s="13" t="str">
        <f aca="false">IF(C955="","",IF(ISNUMBER(SEARCH("JPY",C955)),100,10000))</f>
        <v/>
      </c>
      <c r="Q955" s="14" t="str">
        <f aca="false">IF(OR(C955="",H955="",J955=""),"",ROUND((J955-H955)*P955*IF(D955="Short",-1,1),1))</f>
        <v/>
      </c>
      <c r="R955" s="14" t="str">
        <f aca="false">IF(OR(C955="",H955="",I955=""),"",ROUND(ABS(H955-I955)*P955,1))</f>
        <v/>
      </c>
      <c r="S955" s="15" t="str">
        <f aca="false">IF(OR(R955="",G955="",K955=""),"",R955*K955*G955)</f>
        <v/>
      </c>
      <c r="T955" s="15" t="str">
        <f aca="false">IF(OR(Q955="",G955="",K955=""),"",Q955*K955*G955)</f>
        <v/>
      </c>
      <c r="U955" s="15" t="str">
        <f aca="false">IF(T955="","",T955+N(L955)-N(M955))</f>
        <v/>
      </c>
      <c r="V955" s="16" t="str">
        <f aca="false">IF(OR(U955="",N(S955)=0),"",U955/S955)</f>
        <v/>
      </c>
      <c r="W955" s="13" t="str">
        <f aca="false">IF(U955="","",COUNT($U$7:U955))</f>
        <v/>
      </c>
      <c r="X955" s="17" t="str">
        <f aca="false">IF(U955="","",DATE(YEAR(IF(B955="",A955,B955)),MONTH(IF(B955="",A955,B955)),1))</f>
        <v/>
      </c>
      <c r="Y955" s="15" t="str">
        <f aca="false">IF(U955="","",N($C$3)+SUM($U$7:U955))</f>
        <v/>
      </c>
      <c r="Z955" s="15" t="str">
        <f aca="false">IF(Y955="","",Y955-MAX(N($C$3),MAX($Y$7:Y955)))</f>
        <v/>
      </c>
      <c r="AA955" s="13" t="str">
        <f aca="false">IF(U955="","",IF(U955&gt;0,"Win",IF(U955&lt;0,"Loss","Scratch")))</f>
        <v/>
      </c>
      <c r="AB955" s="18" t="e">
        <f aca="false">IF(W955="",NA(),W955)</f>
        <v>#N/A</v>
      </c>
      <c r="AC955" s="19" t="e">
        <f aca="false">IF(W955="",NA(),Y955)</f>
        <v>#N/A</v>
      </c>
    </row>
    <row r="956" customFormat="false" ht="15" hidden="false" customHeight="false" outlineLevel="0" collapsed="false">
      <c r="A956" s="10"/>
      <c r="B956" s="10"/>
      <c r="C956" s="24"/>
      <c r="D956" s="24"/>
      <c r="E956" s="24"/>
      <c r="F956" s="24"/>
      <c r="G956" s="11"/>
      <c r="H956" s="12"/>
      <c r="I956" s="12"/>
      <c r="J956" s="12"/>
      <c r="K956" s="5"/>
      <c r="L956" s="5"/>
      <c r="M956" s="5"/>
      <c r="N956" s="24"/>
      <c r="O956" s="7"/>
      <c r="P956" s="13" t="str">
        <f aca="false">IF(C956="","",IF(ISNUMBER(SEARCH("JPY",C956)),100,10000))</f>
        <v/>
      </c>
      <c r="Q956" s="14" t="str">
        <f aca="false">IF(OR(C956="",H956="",J956=""),"",ROUND((J956-H956)*P956*IF(D956="Short",-1,1),1))</f>
        <v/>
      </c>
      <c r="R956" s="14" t="str">
        <f aca="false">IF(OR(C956="",H956="",I956=""),"",ROUND(ABS(H956-I956)*P956,1))</f>
        <v/>
      </c>
      <c r="S956" s="15" t="str">
        <f aca="false">IF(OR(R956="",G956="",K956=""),"",R956*K956*G956)</f>
        <v/>
      </c>
      <c r="T956" s="15" t="str">
        <f aca="false">IF(OR(Q956="",G956="",K956=""),"",Q956*K956*G956)</f>
        <v/>
      </c>
      <c r="U956" s="15" t="str">
        <f aca="false">IF(T956="","",T956+N(L956)-N(M956))</f>
        <v/>
      </c>
      <c r="V956" s="16" t="str">
        <f aca="false">IF(OR(U956="",N(S956)=0),"",U956/S956)</f>
        <v/>
      </c>
      <c r="W956" s="13" t="str">
        <f aca="false">IF(U956="","",COUNT($U$7:U956))</f>
        <v/>
      </c>
      <c r="X956" s="17" t="str">
        <f aca="false">IF(U956="","",DATE(YEAR(IF(B956="",A956,B956)),MONTH(IF(B956="",A956,B956)),1))</f>
        <v/>
      </c>
      <c r="Y956" s="15" t="str">
        <f aca="false">IF(U956="","",N($C$3)+SUM($U$7:U956))</f>
        <v/>
      </c>
      <c r="Z956" s="15" t="str">
        <f aca="false">IF(Y956="","",Y956-MAX(N($C$3),MAX($Y$7:Y956)))</f>
        <v/>
      </c>
      <c r="AA956" s="13" t="str">
        <f aca="false">IF(U956="","",IF(U956&gt;0,"Win",IF(U956&lt;0,"Loss","Scratch")))</f>
        <v/>
      </c>
      <c r="AB956" s="18" t="e">
        <f aca="false">IF(W956="",NA(),W956)</f>
        <v>#N/A</v>
      </c>
      <c r="AC956" s="19" t="e">
        <f aca="false">IF(W956="",NA(),Y956)</f>
        <v>#N/A</v>
      </c>
    </row>
    <row r="957" customFormat="false" ht="15" hidden="false" customHeight="false" outlineLevel="0" collapsed="false">
      <c r="A957" s="10"/>
      <c r="B957" s="10"/>
      <c r="C957" s="24"/>
      <c r="D957" s="24"/>
      <c r="E957" s="24"/>
      <c r="F957" s="24"/>
      <c r="G957" s="11"/>
      <c r="H957" s="12"/>
      <c r="I957" s="12"/>
      <c r="J957" s="12"/>
      <c r="K957" s="5"/>
      <c r="L957" s="5"/>
      <c r="M957" s="5"/>
      <c r="N957" s="24"/>
      <c r="O957" s="7"/>
      <c r="P957" s="13" t="str">
        <f aca="false">IF(C957="","",IF(ISNUMBER(SEARCH("JPY",C957)),100,10000))</f>
        <v/>
      </c>
      <c r="Q957" s="14" t="str">
        <f aca="false">IF(OR(C957="",H957="",J957=""),"",ROUND((J957-H957)*P957*IF(D957="Short",-1,1),1))</f>
        <v/>
      </c>
      <c r="R957" s="14" t="str">
        <f aca="false">IF(OR(C957="",H957="",I957=""),"",ROUND(ABS(H957-I957)*P957,1))</f>
        <v/>
      </c>
      <c r="S957" s="15" t="str">
        <f aca="false">IF(OR(R957="",G957="",K957=""),"",R957*K957*G957)</f>
        <v/>
      </c>
      <c r="T957" s="15" t="str">
        <f aca="false">IF(OR(Q957="",G957="",K957=""),"",Q957*K957*G957)</f>
        <v/>
      </c>
      <c r="U957" s="15" t="str">
        <f aca="false">IF(T957="","",T957+N(L957)-N(M957))</f>
        <v/>
      </c>
      <c r="V957" s="16" t="str">
        <f aca="false">IF(OR(U957="",N(S957)=0),"",U957/S957)</f>
        <v/>
      </c>
      <c r="W957" s="13" t="str">
        <f aca="false">IF(U957="","",COUNT($U$7:U957))</f>
        <v/>
      </c>
      <c r="X957" s="17" t="str">
        <f aca="false">IF(U957="","",DATE(YEAR(IF(B957="",A957,B957)),MONTH(IF(B957="",A957,B957)),1))</f>
        <v/>
      </c>
      <c r="Y957" s="15" t="str">
        <f aca="false">IF(U957="","",N($C$3)+SUM($U$7:U957))</f>
        <v/>
      </c>
      <c r="Z957" s="15" t="str">
        <f aca="false">IF(Y957="","",Y957-MAX(N($C$3),MAX($Y$7:Y957)))</f>
        <v/>
      </c>
      <c r="AA957" s="13" t="str">
        <f aca="false">IF(U957="","",IF(U957&gt;0,"Win",IF(U957&lt;0,"Loss","Scratch")))</f>
        <v/>
      </c>
      <c r="AB957" s="18" t="e">
        <f aca="false">IF(W957="",NA(),W957)</f>
        <v>#N/A</v>
      </c>
      <c r="AC957" s="19" t="e">
        <f aca="false">IF(W957="",NA(),Y957)</f>
        <v>#N/A</v>
      </c>
    </row>
    <row r="958" customFormat="false" ht="15" hidden="false" customHeight="false" outlineLevel="0" collapsed="false">
      <c r="A958" s="10"/>
      <c r="B958" s="10"/>
      <c r="C958" s="24"/>
      <c r="D958" s="24"/>
      <c r="E958" s="24"/>
      <c r="F958" s="24"/>
      <c r="G958" s="11"/>
      <c r="H958" s="12"/>
      <c r="I958" s="12"/>
      <c r="J958" s="12"/>
      <c r="K958" s="5"/>
      <c r="L958" s="5"/>
      <c r="M958" s="5"/>
      <c r="N958" s="24"/>
      <c r="O958" s="7"/>
      <c r="P958" s="13" t="str">
        <f aca="false">IF(C958="","",IF(ISNUMBER(SEARCH("JPY",C958)),100,10000))</f>
        <v/>
      </c>
      <c r="Q958" s="14" t="str">
        <f aca="false">IF(OR(C958="",H958="",J958=""),"",ROUND((J958-H958)*P958*IF(D958="Short",-1,1),1))</f>
        <v/>
      </c>
      <c r="R958" s="14" t="str">
        <f aca="false">IF(OR(C958="",H958="",I958=""),"",ROUND(ABS(H958-I958)*P958,1))</f>
        <v/>
      </c>
      <c r="S958" s="15" t="str">
        <f aca="false">IF(OR(R958="",G958="",K958=""),"",R958*K958*G958)</f>
        <v/>
      </c>
      <c r="T958" s="15" t="str">
        <f aca="false">IF(OR(Q958="",G958="",K958=""),"",Q958*K958*G958)</f>
        <v/>
      </c>
      <c r="U958" s="15" t="str">
        <f aca="false">IF(T958="","",T958+N(L958)-N(M958))</f>
        <v/>
      </c>
      <c r="V958" s="16" t="str">
        <f aca="false">IF(OR(U958="",N(S958)=0),"",U958/S958)</f>
        <v/>
      </c>
      <c r="W958" s="13" t="str">
        <f aca="false">IF(U958="","",COUNT($U$7:U958))</f>
        <v/>
      </c>
      <c r="X958" s="17" t="str">
        <f aca="false">IF(U958="","",DATE(YEAR(IF(B958="",A958,B958)),MONTH(IF(B958="",A958,B958)),1))</f>
        <v/>
      </c>
      <c r="Y958" s="15" t="str">
        <f aca="false">IF(U958="","",N($C$3)+SUM($U$7:U958))</f>
        <v/>
      </c>
      <c r="Z958" s="15" t="str">
        <f aca="false">IF(Y958="","",Y958-MAX(N($C$3),MAX($Y$7:Y958)))</f>
        <v/>
      </c>
      <c r="AA958" s="13" t="str">
        <f aca="false">IF(U958="","",IF(U958&gt;0,"Win",IF(U958&lt;0,"Loss","Scratch")))</f>
        <v/>
      </c>
      <c r="AB958" s="18" t="e">
        <f aca="false">IF(W958="",NA(),W958)</f>
        <v>#N/A</v>
      </c>
      <c r="AC958" s="19" t="e">
        <f aca="false">IF(W958="",NA(),Y958)</f>
        <v>#N/A</v>
      </c>
    </row>
    <row r="959" customFormat="false" ht="15" hidden="false" customHeight="false" outlineLevel="0" collapsed="false">
      <c r="A959" s="10"/>
      <c r="B959" s="10"/>
      <c r="C959" s="24"/>
      <c r="D959" s="24"/>
      <c r="E959" s="24"/>
      <c r="F959" s="24"/>
      <c r="G959" s="11"/>
      <c r="H959" s="12"/>
      <c r="I959" s="12"/>
      <c r="J959" s="12"/>
      <c r="K959" s="5"/>
      <c r="L959" s="5"/>
      <c r="M959" s="5"/>
      <c r="N959" s="24"/>
      <c r="O959" s="7"/>
      <c r="P959" s="13" t="str">
        <f aca="false">IF(C959="","",IF(ISNUMBER(SEARCH("JPY",C959)),100,10000))</f>
        <v/>
      </c>
      <c r="Q959" s="14" t="str">
        <f aca="false">IF(OR(C959="",H959="",J959=""),"",ROUND((J959-H959)*P959*IF(D959="Short",-1,1),1))</f>
        <v/>
      </c>
      <c r="R959" s="14" t="str">
        <f aca="false">IF(OR(C959="",H959="",I959=""),"",ROUND(ABS(H959-I959)*P959,1))</f>
        <v/>
      </c>
      <c r="S959" s="15" t="str">
        <f aca="false">IF(OR(R959="",G959="",K959=""),"",R959*K959*G959)</f>
        <v/>
      </c>
      <c r="T959" s="15" t="str">
        <f aca="false">IF(OR(Q959="",G959="",K959=""),"",Q959*K959*G959)</f>
        <v/>
      </c>
      <c r="U959" s="15" t="str">
        <f aca="false">IF(T959="","",T959+N(L959)-N(M959))</f>
        <v/>
      </c>
      <c r="V959" s="16" t="str">
        <f aca="false">IF(OR(U959="",N(S959)=0),"",U959/S959)</f>
        <v/>
      </c>
      <c r="W959" s="13" t="str">
        <f aca="false">IF(U959="","",COUNT($U$7:U959))</f>
        <v/>
      </c>
      <c r="X959" s="17" t="str">
        <f aca="false">IF(U959="","",DATE(YEAR(IF(B959="",A959,B959)),MONTH(IF(B959="",A959,B959)),1))</f>
        <v/>
      </c>
      <c r="Y959" s="15" t="str">
        <f aca="false">IF(U959="","",N($C$3)+SUM($U$7:U959))</f>
        <v/>
      </c>
      <c r="Z959" s="15" t="str">
        <f aca="false">IF(Y959="","",Y959-MAX(N($C$3),MAX($Y$7:Y959)))</f>
        <v/>
      </c>
      <c r="AA959" s="13" t="str">
        <f aca="false">IF(U959="","",IF(U959&gt;0,"Win",IF(U959&lt;0,"Loss","Scratch")))</f>
        <v/>
      </c>
      <c r="AB959" s="18" t="e">
        <f aca="false">IF(W959="",NA(),W959)</f>
        <v>#N/A</v>
      </c>
      <c r="AC959" s="19" t="e">
        <f aca="false">IF(W959="",NA(),Y959)</f>
        <v>#N/A</v>
      </c>
    </row>
    <row r="960" customFormat="false" ht="15" hidden="false" customHeight="false" outlineLevel="0" collapsed="false">
      <c r="A960" s="10"/>
      <c r="B960" s="10"/>
      <c r="C960" s="24"/>
      <c r="D960" s="24"/>
      <c r="E960" s="24"/>
      <c r="F960" s="24"/>
      <c r="G960" s="11"/>
      <c r="H960" s="12"/>
      <c r="I960" s="12"/>
      <c r="J960" s="12"/>
      <c r="K960" s="5"/>
      <c r="L960" s="5"/>
      <c r="M960" s="5"/>
      <c r="N960" s="24"/>
      <c r="O960" s="7"/>
      <c r="P960" s="13" t="str">
        <f aca="false">IF(C960="","",IF(ISNUMBER(SEARCH("JPY",C960)),100,10000))</f>
        <v/>
      </c>
      <c r="Q960" s="14" t="str">
        <f aca="false">IF(OR(C960="",H960="",J960=""),"",ROUND((J960-H960)*P960*IF(D960="Short",-1,1),1))</f>
        <v/>
      </c>
      <c r="R960" s="14" t="str">
        <f aca="false">IF(OR(C960="",H960="",I960=""),"",ROUND(ABS(H960-I960)*P960,1))</f>
        <v/>
      </c>
      <c r="S960" s="15" t="str">
        <f aca="false">IF(OR(R960="",G960="",K960=""),"",R960*K960*G960)</f>
        <v/>
      </c>
      <c r="T960" s="15" t="str">
        <f aca="false">IF(OR(Q960="",G960="",K960=""),"",Q960*K960*G960)</f>
        <v/>
      </c>
      <c r="U960" s="15" t="str">
        <f aca="false">IF(T960="","",T960+N(L960)-N(M960))</f>
        <v/>
      </c>
      <c r="V960" s="16" t="str">
        <f aca="false">IF(OR(U960="",N(S960)=0),"",U960/S960)</f>
        <v/>
      </c>
      <c r="W960" s="13" t="str">
        <f aca="false">IF(U960="","",COUNT($U$7:U960))</f>
        <v/>
      </c>
      <c r="X960" s="17" t="str">
        <f aca="false">IF(U960="","",DATE(YEAR(IF(B960="",A960,B960)),MONTH(IF(B960="",A960,B960)),1))</f>
        <v/>
      </c>
      <c r="Y960" s="15" t="str">
        <f aca="false">IF(U960="","",N($C$3)+SUM($U$7:U960))</f>
        <v/>
      </c>
      <c r="Z960" s="15" t="str">
        <f aca="false">IF(Y960="","",Y960-MAX(N($C$3),MAX($Y$7:Y960)))</f>
        <v/>
      </c>
      <c r="AA960" s="13" t="str">
        <f aca="false">IF(U960="","",IF(U960&gt;0,"Win",IF(U960&lt;0,"Loss","Scratch")))</f>
        <v/>
      </c>
      <c r="AB960" s="18" t="e">
        <f aca="false">IF(W960="",NA(),W960)</f>
        <v>#N/A</v>
      </c>
      <c r="AC960" s="19" t="e">
        <f aca="false">IF(W960="",NA(),Y960)</f>
        <v>#N/A</v>
      </c>
    </row>
    <row r="961" customFormat="false" ht="15" hidden="false" customHeight="false" outlineLevel="0" collapsed="false">
      <c r="A961" s="10"/>
      <c r="B961" s="10"/>
      <c r="C961" s="24"/>
      <c r="D961" s="24"/>
      <c r="E961" s="24"/>
      <c r="F961" s="24"/>
      <c r="G961" s="11"/>
      <c r="H961" s="12"/>
      <c r="I961" s="12"/>
      <c r="J961" s="12"/>
      <c r="K961" s="5"/>
      <c r="L961" s="5"/>
      <c r="M961" s="5"/>
      <c r="N961" s="24"/>
      <c r="O961" s="7"/>
      <c r="P961" s="13" t="str">
        <f aca="false">IF(C961="","",IF(ISNUMBER(SEARCH("JPY",C961)),100,10000))</f>
        <v/>
      </c>
      <c r="Q961" s="14" t="str">
        <f aca="false">IF(OR(C961="",H961="",J961=""),"",ROUND((J961-H961)*P961*IF(D961="Short",-1,1),1))</f>
        <v/>
      </c>
      <c r="R961" s="14" t="str">
        <f aca="false">IF(OR(C961="",H961="",I961=""),"",ROUND(ABS(H961-I961)*P961,1))</f>
        <v/>
      </c>
      <c r="S961" s="15" t="str">
        <f aca="false">IF(OR(R961="",G961="",K961=""),"",R961*K961*G961)</f>
        <v/>
      </c>
      <c r="T961" s="15" t="str">
        <f aca="false">IF(OR(Q961="",G961="",K961=""),"",Q961*K961*G961)</f>
        <v/>
      </c>
      <c r="U961" s="15" t="str">
        <f aca="false">IF(T961="","",T961+N(L961)-N(M961))</f>
        <v/>
      </c>
      <c r="V961" s="16" t="str">
        <f aca="false">IF(OR(U961="",N(S961)=0),"",U961/S961)</f>
        <v/>
      </c>
      <c r="W961" s="13" t="str">
        <f aca="false">IF(U961="","",COUNT($U$7:U961))</f>
        <v/>
      </c>
      <c r="X961" s="17" t="str">
        <f aca="false">IF(U961="","",DATE(YEAR(IF(B961="",A961,B961)),MONTH(IF(B961="",A961,B961)),1))</f>
        <v/>
      </c>
      <c r="Y961" s="15" t="str">
        <f aca="false">IF(U961="","",N($C$3)+SUM($U$7:U961))</f>
        <v/>
      </c>
      <c r="Z961" s="15" t="str">
        <f aca="false">IF(Y961="","",Y961-MAX(N($C$3),MAX($Y$7:Y961)))</f>
        <v/>
      </c>
      <c r="AA961" s="13" t="str">
        <f aca="false">IF(U961="","",IF(U961&gt;0,"Win",IF(U961&lt;0,"Loss","Scratch")))</f>
        <v/>
      </c>
      <c r="AB961" s="18" t="e">
        <f aca="false">IF(W961="",NA(),W961)</f>
        <v>#N/A</v>
      </c>
      <c r="AC961" s="19" t="e">
        <f aca="false">IF(W961="",NA(),Y961)</f>
        <v>#N/A</v>
      </c>
    </row>
    <row r="962" customFormat="false" ht="15" hidden="false" customHeight="false" outlineLevel="0" collapsed="false">
      <c r="A962" s="10"/>
      <c r="B962" s="10"/>
      <c r="C962" s="24"/>
      <c r="D962" s="24"/>
      <c r="E962" s="24"/>
      <c r="F962" s="24"/>
      <c r="G962" s="11"/>
      <c r="H962" s="12"/>
      <c r="I962" s="12"/>
      <c r="J962" s="12"/>
      <c r="K962" s="5"/>
      <c r="L962" s="5"/>
      <c r="M962" s="5"/>
      <c r="N962" s="24"/>
      <c r="O962" s="7"/>
      <c r="P962" s="13" t="str">
        <f aca="false">IF(C962="","",IF(ISNUMBER(SEARCH("JPY",C962)),100,10000))</f>
        <v/>
      </c>
      <c r="Q962" s="14" t="str">
        <f aca="false">IF(OR(C962="",H962="",J962=""),"",ROUND((J962-H962)*P962*IF(D962="Short",-1,1),1))</f>
        <v/>
      </c>
      <c r="R962" s="14" t="str">
        <f aca="false">IF(OR(C962="",H962="",I962=""),"",ROUND(ABS(H962-I962)*P962,1))</f>
        <v/>
      </c>
      <c r="S962" s="15" t="str">
        <f aca="false">IF(OR(R962="",G962="",K962=""),"",R962*K962*G962)</f>
        <v/>
      </c>
      <c r="T962" s="15" t="str">
        <f aca="false">IF(OR(Q962="",G962="",K962=""),"",Q962*K962*G962)</f>
        <v/>
      </c>
      <c r="U962" s="15" t="str">
        <f aca="false">IF(T962="","",T962+N(L962)-N(M962))</f>
        <v/>
      </c>
      <c r="V962" s="16" t="str">
        <f aca="false">IF(OR(U962="",N(S962)=0),"",U962/S962)</f>
        <v/>
      </c>
      <c r="W962" s="13" t="str">
        <f aca="false">IF(U962="","",COUNT($U$7:U962))</f>
        <v/>
      </c>
      <c r="X962" s="17" t="str">
        <f aca="false">IF(U962="","",DATE(YEAR(IF(B962="",A962,B962)),MONTH(IF(B962="",A962,B962)),1))</f>
        <v/>
      </c>
      <c r="Y962" s="15" t="str">
        <f aca="false">IF(U962="","",N($C$3)+SUM($U$7:U962))</f>
        <v/>
      </c>
      <c r="Z962" s="15" t="str">
        <f aca="false">IF(Y962="","",Y962-MAX(N($C$3),MAX($Y$7:Y962)))</f>
        <v/>
      </c>
      <c r="AA962" s="13" t="str">
        <f aca="false">IF(U962="","",IF(U962&gt;0,"Win",IF(U962&lt;0,"Loss","Scratch")))</f>
        <v/>
      </c>
      <c r="AB962" s="18" t="e">
        <f aca="false">IF(W962="",NA(),W962)</f>
        <v>#N/A</v>
      </c>
      <c r="AC962" s="19" t="e">
        <f aca="false">IF(W962="",NA(),Y962)</f>
        <v>#N/A</v>
      </c>
    </row>
    <row r="963" customFormat="false" ht="15" hidden="false" customHeight="false" outlineLevel="0" collapsed="false">
      <c r="A963" s="10"/>
      <c r="B963" s="10"/>
      <c r="C963" s="24"/>
      <c r="D963" s="24"/>
      <c r="E963" s="24"/>
      <c r="F963" s="24"/>
      <c r="G963" s="11"/>
      <c r="H963" s="12"/>
      <c r="I963" s="12"/>
      <c r="J963" s="12"/>
      <c r="K963" s="5"/>
      <c r="L963" s="5"/>
      <c r="M963" s="5"/>
      <c r="N963" s="24"/>
      <c r="O963" s="7"/>
      <c r="P963" s="13" t="str">
        <f aca="false">IF(C963="","",IF(ISNUMBER(SEARCH("JPY",C963)),100,10000))</f>
        <v/>
      </c>
      <c r="Q963" s="14" t="str">
        <f aca="false">IF(OR(C963="",H963="",J963=""),"",ROUND((J963-H963)*P963*IF(D963="Short",-1,1),1))</f>
        <v/>
      </c>
      <c r="R963" s="14" t="str">
        <f aca="false">IF(OR(C963="",H963="",I963=""),"",ROUND(ABS(H963-I963)*P963,1))</f>
        <v/>
      </c>
      <c r="S963" s="15" t="str">
        <f aca="false">IF(OR(R963="",G963="",K963=""),"",R963*K963*G963)</f>
        <v/>
      </c>
      <c r="T963" s="15" t="str">
        <f aca="false">IF(OR(Q963="",G963="",K963=""),"",Q963*K963*G963)</f>
        <v/>
      </c>
      <c r="U963" s="15" t="str">
        <f aca="false">IF(T963="","",T963+N(L963)-N(M963))</f>
        <v/>
      </c>
      <c r="V963" s="16" t="str">
        <f aca="false">IF(OR(U963="",N(S963)=0),"",U963/S963)</f>
        <v/>
      </c>
      <c r="W963" s="13" t="str">
        <f aca="false">IF(U963="","",COUNT($U$7:U963))</f>
        <v/>
      </c>
      <c r="X963" s="17" t="str">
        <f aca="false">IF(U963="","",DATE(YEAR(IF(B963="",A963,B963)),MONTH(IF(B963="",A963,B963)),1))</f>
        <v/>
      </c>
      <c r="Y963" s="15" t="str">
        <f aca="false">IF(U963="","",N($C$3)+SUM($U$7:U963))</f>
        <v/>
      </c>
      <c r="Z963" s="15" t="str">
        <f aca="false">IF(Y963="","",Y963-MAX(N($C$3),MAX($Y$7:Y963)))</f>
        <v/>
      </c>
      <c r="AA963" s="13" t="str">
        <f aca="false">IF(U963="","",IF(U963&gt;0,"Win",IF(U963&lt;0,"Loss","Scratch")))</f>
        <v/>
      </c>
      <c r="AB963" s="18" t="e">
        <f aca="false">IF(W963="",NA(),W963)</f>
        <v>#N/A</v>
      </c>
      <c r="AC963" s="19" t="e">
        <f aca="false">IF(W963="",NA(),Y963)</f>
        <v>#N/A</v>
      </c>
    </row>
    <row r="964" customFormat="false" ht="15" hidden="false" customHeight="false" outlineLevel="0" collapsed="false">
      <c r="A964" s="10"/>
      <c r="B964" s="10"/>
      <c r="C964" s="24"/>
      <c r="D964" s="24"/>
      <c r="E964" s="24"/>
      <c r="F964" s="24"/>
      <c r="G964" s="11"/>
      <c r="H964" s="12"/>
      <c r="I964" s="12"/>
      <c r="J964" s="12"/>
      <c r="K964" s="5"/>
      <c r="L964" s="5"/>
      <c r="M964" s="5"/>
      <c r="N964" s="24"/>
      <c r="O964" s="7"/>
      <c r="P964" s="13" t="str">
        <f aca="false">IF(C964="","",IF(ISNUMBER(SEARCH("JPY",C964)),100,10000))</f>
        <v/>
      </c>
      <c r="Q964" s="14" t="str">
        <f aca="false">IF(OR(C964="",H964="",J964=""),"",ROUND((J964-H964)*P964*IF(D964="Short",-1,1),1))</f>
        <v/>
      </c>
      <c r="R964" s="14" t="str">
        <f aca="false">IF(OR(C964="",H964="",I964=""),"",ROUND(ABS(H964-I964)*P964,1))</f>
        <v/>
      </c>
      <c r="S964" s="15" t="str">
        <f aca="false">IF(OR(R964="",G964="",K964=""),"",R964*K964*G964)</f>
        <v/>
      </c>
      <c r="T964" s="15" t="str">
        <f aca="false">IF(OR(Q964="",G964="",K964=""),"",Q964*K964*G964)</f>
        <v/>
      </c>
      <c r="U964" s="15" t="str">
        <f aca="false">IF(T964="","",T964+N(L964)-N(M964))</f>
        <v/>
      </c>
      <c r="V964" s="16" t="str">
        <f aca="false">IF(OR(U964="",N(S964)=0),"",U964/S964)</f>
        <v/>
      </c>
      <c r="W964" s="13" t="str">
        <f aca="false">IF(U964="","",COUNT($U$7:U964))</f>
        <v/>
      </c>
      <c r="X964" s="17" t="str">
        <f aca="false">IF(U964="","",DATE(YEAR(IF(B964="",A964,B964)),MONTH(IF(B964="",A964,B964)),1))</f>
        <v/>
      </c>
      <c r="Y964" s="15" t="str">
        <f aca="false">IF(U964="","",N($C$3)+SUM($U$7:U964))</f>
        <v/>
      </c>
      <c r="Z964" s="15" t="str">
        <f aca="false">IF(Y964="","",Y964-MAX(N($C$3),MAX($Y$7:Y964)))</f>
        <v/>
      </c>
      <c r="AA964" s="13" t="str">
        <f aca="false">IF(U964="","",IF(U964&gt;0,"Win",IF(U964&lt;0,"Loss","Scratch")))</f>
        <v/>
      </c>
      <c r="AB964" s="18" t="e">
        <f aca="false">IF(W964="",NA(),W964)</f>
        <v>#N/A</v>
      </c>
      <c r="AC964" s="19" t="e">
        <f aca="false">IF(W964="",NA(),Y964)</f>
        <v>#N/A</v>
      </c>
    </row>
    <row r="965" customFormat="false" ht="15" hidden="false" customHeight="false" outlineLevel="0" collapsed="false">
      <c r="A965" s="10"/>
      <c r="B965" s="10"/>
      <c r="C965" s="24"/>
      <c r="D965" s="24"/>
      <c r="E965" s="24"/>
      <c r="F965" s="24"/>
      <c r="G965" s="11"/>
      <c r="H965" s="12"/>
      <c r="I965" s="12"/>
      <c r="J965" s="12"/>
      <c r="K965" s="5"/>
      <c r="L965" s="5"/>
      <c r="M965" s="5"/>
      <c r="N965" s="24"/>
      <c r="O965" s="7"/>
      <c r="P965" s="13" t="str">
        <f aca="false">IF(C965="","",IF(ISNUMBER(SEARCH("JPY",C965)),100,10000))</f>
        <v/>
      </c>
      <c r="Q965" s="14" t="str">
        <f aca="false">IF(OR(C965="",H965="",J965=""),"",ROUND((J965-H965)*P965*IF(D965="Short",-1,1),1))</f>
        <v/>
      </c>
      <c r="R965" s="14" t="str">
        <f aca="false">IF(OR(C965="",H965="",I965=""),"",ROUND(ABS(H965-I965)*P965,1))</f>
        <v/>
      </c>
      <c r="S965" s="15" t="str">
        <f aca="false">IF(OR(R965="",G965="",K965=""),"",R965*K965*G965)</f>
        <v/>
      </c>
      <c r="T965" s="15" t="str">
        <f aca="false">IF(OR(Q965="",G965="",K965=""),"",Q965*K965*G965)</f>
        <v/>
      </c>
      <c r="U965" s="15" t="str">
        <f aca="false">IF(T965="","",T965+N(L965)-N(M965))</f>
        <v/>
      </c>
      <c r="V965" s="16" t="str">
        <f aca="false">IF(OR(U965="",N(S965)=0),"",U965/S965)</f>
        <v/>
      </c>
      <c r="W965" s="13" t="str">
        <f aca="false">IF(U965="","",COUNT($U$7:U965))</f>
        <v/>
      </c>
      <c r="X965" s="17" t="str">
        <f aca="false">IF(U965="","",DATE(YEAR(IF(B965="",A965,B965)),MONTH(IF(B965="",A965,B965)),1))</f>
        <v/>
      </c>
      <c r="Y965" s="15" t="str">
        <f aca="false">IF(U965="","",N($C$3)+SUM($U$7:U965))</f>
        <v/>
      </c>
      <c r="Z965" s="15" t="str">
        <f aca="false">IF(Y965="","",Y965-MAX(N($C$3),MAX($Y$7:Y965)))</f>
        <v/>
      </c>
      <c r="AA965" s="13" t="str">
        <f aca="false">IF(U965="","",IF(U965&gt;0,"Win",IF(U965&lt;0,"Loss","Scratch")))</f>
        <v/>
      </c>
      <c r="AB965" s="18" t="e">
        <f aca="false">IF(W965="",NA(),W965)</f>
        <v>#N/A</v>
      </c>
      <c r="AC965" s="19" t="e">
        <f aca="false">IF(W965="",NA(),Y965)</f>
        <v>#N/A</v>
      </c>
    </row>
    <row r="966" customFormat="false" ht="15" hidden="false" customHeight="false" outlineLevel="0" collapsed="false">
      <c r="A966" s="10"/>
      <c r="B966" s="10"/>
      <c r="C966" s="24"/>
      <c r="D966" s="24"/>
      <c r="E966" s="24"/>
      <c r="F966" s="24"/>
      <c r="G966" s="11"/>
      <c r="H966" s="12"/>
      <c r="I966" s="12"/>
      <c r="J966" s="12"/>
      <c r="K966" s="5"/>
      <c r="L966" s="5"/>
      <c r="M966" s="5"/>
      <c r="N966" s="24"/>
      <c r="O966" s="7"/>
      <c r="P966" s="13" t="str">
        <f aca="false">IF(C966="","",IF(ISNUMBER(SEARCH("JPY",C966)),100,10000))</f>
        <v/>
      </c>
      <c r="Q966" s="14" t="str">
        <f aca="false">IF(OR(C966="",H966="",J966=""),"",ROUND((J966-H966)*P966*IF(D966="Short",-1,1),1))</f>
        <v/>
      </c>
      <c r="R966" s="14" t="str">
        <f aca="false">IF(OR(C966="",H966="",I966=""),"",ROUND(ABS(H966-I966)*P966,1))</f>
        <v/>
      </c>
      <c r="S966" s="15" t="str">
        <f aca="false">IF(OR(R966="",G966="",K966=""),"",R966*K966*G966)</f>
        <v/>
      </c>
      <c r="T966" s="15" t="str">
        <f aca="false">IF(OR(Q966="",G966="",K966=""),"",Q966*K966*G966)</f>
        <v/>
      </c>
      <c r="U966" s="15" t="str">
        <f aca="false">IF(T966="","",T966+N(L966)-N(M966))</f>
        <v/>
      </c>
      <c r="V966" s="16" t="str">
        <f aca="false">IF(OR(U966="",N(S966)=0),"",U966/S966)</f>
        <v/>
      </c>
      <c r="W966" s="13" t="str">
        <f aca="false">IF(U966="","",COUNT($U$7:U966))</f>
        <v/>
      </c>
      <c r="X966" s="17" t="str">
        <f aca="false">IF(U966="","",DATE(YEAR(IF(B966="",A966,B966)),MONTH(IF(B966="",A966,B966)),1))</f>
        <v/>
      </c>
      <c r="Y966" s="15" t="str">
        <f aca="false">IF(U966="","",N($C$3)+SUM($U$7:U966))</f>
        <v/>
      </c>
      <c r="Z966" s="15" t="str">
        <f aca="false">IF(Y966="","",Y966-MAX(N($C$3),MAX($Y$7:Y966)))</f>
        <v/>
      </c>
      <c r="AA966" s="13" t="str">
        <f aca="false">IF(U966="","",IF(U966&gt;0,"Win",IF(U966&lt;0,"Loss","Scratch")))</f>
        <v/>
      </c>
      <c r="AB966" s="18" t="e">
        <f aca="false">IF(W966="",NA(),W966)</f>
        <v>#N/A</v>
      </c>
      <c r="AC966" s="19" t="e">
        <f aca="false">IF(W966="",NA(),Y966)</f>
        <v>#N/A</v>
      </c>
    </row>
    <row r="967" customFormat="false" ht="15" hidden="false" customHeight="false" outlineLevel="0" collapsed="false">
      <c r="A967" s="10"/>
      <c r="B967" s="10"/>
      <c r="C967" s="24"/>
      <c r="D967" s="24"/>
      <c r="E967" s="24"/>
      <c r="F967" s="24"/>
      <c r="G967" s="11"/>
      <c r="H967" s="12"/>
      <c r="I967" s="12"/>
      <c r="J967" s="12"/>
      <c r="K967" s="5"/>
      <c r="L967" s="5"/>
      <c r="M967" s="5"/>
      <c r="N967" s="24"/>
      <c r="O967" s="7"/>
      <c r="P967" s="13" t="str">
        <f aca="false">IF(C967="","",IF(ISNUMBER(SEARCH("JPY",C967)),100,10000))</f>
        <v/>
      </c>
      <c r="Q967" s="14" t="str">
        <f aca="false">IF(OR(C967="",H967="",J967=""),"",ROUND((J967-H967)*P967*IF(D967="Short",-1,1),1))</f>
        <v/>
      </c>
      <c r="R967" s="14" t="str">
        <f aca="false">IF(OR(C967="",H967="",I967=""),"",ROUND(ABS(H967-I967)*P967,1))</f>
        <v/>
      </c>
      <c r="S967" s="15" t="str">
        <f aca="false">IF(OR(R967="",G967="",K967=""),"",R967*K967*G967)</f>
        <v/>
      </c>
      <c r="T967" s="15" t="str">
        <f aca="false">IF(OR(Q967="",G967="",K967=""),"",Q967*K967*G967)</f>
        <v/>
      </c>
      <c r="U967" s="15" t="str">
        <f aca="false">IF(T967="","",T967+N(L967)-N(M967))</f>
        <v/>
      </c>
      <c r="V967" s="16" t="str">
        <f aca="false">IF(OR(U967="",N(S967)=0),"",U967/S967)</f>
        <v/>
      </c>
      <c r="W967" s="13" t="str">
        <f aca="false">IF(U967="","",COUNT($U$7:U967))</f>
        <v/>
      </c>
      <c r="X967" s="17" t="str">
        <f aca="false">IF(U967="","",DATE(YEAR(IF(B967="",A967,B967)),MONTH(IF(B967="",A967,B967)),1))</f>
        <v/>
      </c>
      <c r="Y967" s="15" t="str">
        <f aca="false">IF(U967="","",N($C$3)+SUM($U$7:U967))</f>
        <v/>
      </c>
      <c r="Z967" s="15" t="str">
        <f aca="false">IF(Y967="","",Y967-MAX(N($C$3),MAX($Y$7:Y967)))</f>
        <v/>
      </c>
      <c r="AA967" s="13" t="str">
        <f aca="false">IF(U967="","",IF(U967&gt;0,"Win",IF(U967&lt;0,"Loss","Scratch")))</f>
        <v/>
      </c>
      <c r="AB967" s="18" t="e">
        <f aca="false">IF(W967="",NA(),W967)</f>
        <v>#N/A</v>
      </c>
      <c r="AC967" s="19" t="e">
        <f aca="false">IF(W967="",NA(),Y967)</f>
        <v>#N/A</v>
      </c>
    </row>
    <row r="968" customFormat="false" ht="15" hidden="false" customHeight="false" outlineLevel="0" collapsed="false">
      <c r="A968" s="10"/>
      <c r="B968" s="10"/>
      <c r="C968" s="24"/>
      <c r="D968" s="24"/>
      <c r="E968" s="24"/>
      <c r="F968" s="24"/>
      <c r="G968" s="11"/>
      <c r="H968" s="12"/>
      <c r="I968" s="12"/>
      <c r="J968" s="12"/>
      <c r="K968" s="5"/>
      <c r="L968" s="5"/>
      <c r="M968" s="5"/>
      <c r="N968" s="24"/>
      <c r="O968" s="7"/>
      <c r="P968" s="13" t="str">
        <f aca="false">IF(C968="","",IF(ISNUMBER(SEARCH("JPY",C968)),100,10000))</f>
        <v/>
      </c>
      <c r="Q968" s="14" t="str">
        <f aca="false">IF(OR(C968="",H968="",J968=""),"",ROUND((J968-H968)*P968*IF(D968="Short",-1,1),1))</f>
        <v/>
      </c>
      <c r="R968" s="14" t="str">
        <f aca="false">IF(OR(C968="",H968="",I968=""),"",ROUND(ABS(H968-I968)*P968,1))</f>
        <v/>
      </c>
      <c r="S968" s="15" t="str">
        <f aca="false">IF(OR(R968="",G968="",K968=""),"",R968*K968*G968)</f>
        <v/>
      </c>
      <c r="T968" s="15" t="str">
        <f aca="false">IF(OR(Q968="",G968="",K968=""),"",Q968*K968*G968)</f>
        <v/>
      </c>
      <c r="U968" s="15" t="str">
        <f aca="false">IF(T968="","",T968+N(L968)-N(M968))</f>
        <v/>
      </c>
      <c r="V968" s="16" t="str">
        <f aca="false">IF(OR(U968="",N(S968)=0),"",U968/S968)</f>
        <v/>
      </c>
      <c r="W968" s="13" t="str">
        <f aca="false">IF(U968="","",COUNT($U$7:U968))</f>
        <v/>
      </c>
      <c r="X968" s="17" t="str">
        <f aca="false">IF(U968="","",DATE(YEAR(IF(B968="",A968,B968)),MONTH(IF(B968="",A968,B968)),1))</f>
        <v/>
      </c>
      <c r="Y968" s="15" t="str">
        <f aca="false">IF(U968="","",N($C$3)+SUM($U$7:U968))</f>
        <v/>
      </c>
      <c r="Z968" s="15" t="str">
        <f aca="false">IF(Y968="","",Y968-MAX(N($C$3),MAX($Y$7:Y968)))</f>
        <v/>
      </c>
      <c r="AA968" s="13" t="str">
        <f aca="false">IF(U968="","",IF(U968&gt;0,"Win",IF(U968&lt;0,"Loss","Scratch")))</f>
        <v/>
      </c>
      <c r="AB968" s="18" t="e">
        <f aca="false">IF(W968="",NA(),W968)</f>
        <v>#N/A</v>
      </c>
      <c r="AC968" s="19" t="e">
        <f aca="false">IF(W968="",NA(),Y968)</f>
        <v>#N/A</v>
      </c>
    </row>
    <row r="969" customFormat="false" ht="15" hidden="false" customHeight="false" outlineLevel="0" collapsed="false">
      <c r="A969" s="10"/>
      <c r="B969" s="10"/>
      <c r="C969" s="24"/>
      <c r="D969" s="24"/>
      <c r="E969" s="24"/>
      <c r="F969" s="24"/>
      <c r="G969" s="11"/>
      <c r="H969" s="12"/>
      <c r="I969" s="12"/>
      <c r="J969" s="12"/>
      <c r="K969" s="5"/>
      <c r="L969" s="5"/>
      <c r="M969" s="5"/>
      <c r="N969" s="24"/>
      <c r="O969" s="7"/>
      <c r="P969" s="13" t="str">
        <f aca="false">IF(C969="","",IF(ISNUMBER(SEARCH("JPY",C969)),100,10000))</f>
        <v/>
      </c>
      <c r="Q969" s="14" t="str">
        <f aca="false">IF(OR(C969="",H969="",J969=""),"",ROUND((J969-H969)*P969*IF(D969="Short",-1,1),1))</f>
        <v/>
      </c>
      <c r="R969" s="14" t="str">
        <f aca="false">IF(OR(C969="",H969="",I969=""),"",ROUND(ABS(H969-I969)*P969,1))</f>
        <v/>
      </c>
      <c r="S969" s="15" t="str">
        <f aca="false">IF(OR(R969="",G969="",K969=""),"",R969*K969*G969)</f>
        <v/>
      </c>
      <c r="T969" s="15" t="str">
        <f aca="false">IF(OR(Q969="",G969="",K969=""),"",Q969*K969*G969)</f>
        <v/>
      </c>
      <c r="U969" s="15" t="str">
        <f aca="false">IF(T969="","",T969+N(L969)-N(M969))</f>
        <v/>
      </c>
      <c r="V969" s="16" t="str">
        <f aca="false">IF(OR(U969="",N(S969)=0),"",U969/S969)</f>
        <v/>
      </c>
      <c r="W969" s="13" t="str">
        <f aca="false">IF(U969="","",COUNT($U$7:U969))</f>
        <v/>
      </c>
      <c r="X969" s="17" t="str">
        <f aca="false">IF(U969="","",DATE(YEAR(IF(B969="",A969,B969)),MONTH(IF(B969="",A969,B969)),1))</f>
        <v/>
      </c>
      <c r="Y969" s="15" t="str">
        <f aca="false">IF(U969="","",N($C$3)+SUM($U$7:U969))</f>
        <v/>
      </c>
      <c r="Z969" s="15" t="str">
        <f aca="false">IF(Y969="","",Y969-MAX(N($C$3),MAX($Y$7:Y969)))</f>
        <v/>
      </c>
      <c r="AA969" s="13" t="str">
        <f aca="false">IF(U969="","",IF(U969&gt;0,"Win",IF(U969&lt;0,"Loss","Scratch")))</f>
        <v/>
      </c>
      <c r="AB969" s="18" t="e">
        <f aca="false">IF(W969="",NA(),W969)</f>
        <v>#N/A</v>
      </c>
      <c r="AC969" s="19" t="e">
        <f aca="false">IF(W969="",NA(),Y969)</f>
        <v>#N/A</v>
      </c>
    </row>
    <row r="970" customFormat="false" ht="15" hidden="false" customHeight="false" outlineLevel="0" collapsed="false">
      <c r="A970" s="10"/>
      <c r="B970" s="10"/>
      <c r="C970" s="24"/>
      <c r="D970" s="24"/>
      <c r="E970" s="24"/>
      <c r="F970" s="24"/>
      <c r="G970" s="11"/>
      <c r="H970" s="12"/>
      <c r="I970" s="12"/>
      <c r="J970" s="12"/>
      <c r="K970" s="5"/>
      <c r="L970" s="5"/>
      <c r="M970" s="5"/>
      <c r="N970" s="24"/>
      <c r="O970" s="7"/>
      <c r="P970" s="13" t="str">
        <f aca="false">IF(C970="","",IF(ISNUMBER(SEARCH("JPY",C970)),100,10000))</f>
        <v/>
      </c>
      <c r="Q970" s="14" t="str">
        <f aca="false">IF(OR(C970="",H970="",J970=""),"",ROUND((J970-H970)*P970*IF(D970="Short",-1,1),1))</f>
        <v/>
      </c>
      <c r="R970" s="14" t="str">
        <f aca="false">IF(OR(C970="",H970="",I970=""),"",ROUND(ABS(H970-I970)*P970,1))</f>
        <v/>
      </c>
      <c r="S970" s="15" t="str">
        <f aca="false">IF(OR(R970="",G970="",K970=""),"",R970*K970*G970)</f>
        <v/>
      </c>
      <c r="T970" s="15" t="str">
        <f aca="false">IF(OR(Q970="",G970="",K970=""),"",Q970*K970*G970)</f>
        <v/>
      </c>
      <c r="U970" s="15" t="str">
        <f aca="false">IF(T970="","",T970+N(L970)-N(M970))</f>
        <v/>
      </c>
      <c r="V970" s="16" t="str">
        <f aca="false">IF(OR(U970="",N(S970)=0),"",U970/S970)</f>
        <v/>
      </c>
      <c r="W970" s="13" t="str">
        <f aca="false">IF(U970="","",COUNT($U$7:U970))</f>
        <v/>
      </c>
      <c r="X970" s="17" t="str">
        <f aca="false">IF(U970="","",DATE(YEAR(IF(B970="",A970,B970)),MONTH(IF(B970="",A970,B970)),1))</f>
        <v/>
      </c>
      <c r="Y970" s="15" t="str">
        <f aca="false">IF(U970="","",N($C$3)+SUM($U$7:U970))</f>
        <v/>
      </c>
      <c r="Z970" s="15" t="str">
        <f aca="false">IF(Y970="","",Y970-MAX(N($C$3),MAX($Y$7:Y970)))</f>
        <v/>
      </c>
      <c r="AA970" s="13" t="str">
        <f aca="false">IF(U970="","",IF(U970&gt;0,"Win",IF(U970&lt;0,"Loss","Scratch")))</f>
        <v/>
      </c>
      <c r="AB970" s="18" t="e">
        <f aca="false">IF(W970="",NA(),W970)</f>
        <v>#N/A</v>
      </c>
      <c r="AC970" s="19" t="e">
        <f aca="false">IF(W970="",NA(),Y970)</f>
        <v>#N/A</v>
      </c>
    </row>
    <row r="971" customFormat="false" ht="15" hidden="false" customHeight="false" outlineLevel="0" collapsed="false">
      <c r="A971" s="10"/>
      <c r="B971" s="10"/>
      <c r="C971" s="24"/>
      <c r="D971" s="24"/>
      <c r="E971" s="24"/>
      <c r="F971" s="24"/>
      <c r="G971" s="11"/>
      <c r="H971" s="12"/>
      <c r="I971" s="12"/>
      <c r="J971" s="12"/>
      <c r="K971" s="5"/>
      <c r="L971" s="5"/>
      <c r="M971" s="5"/>
      <c r="N971" s="24"/>
      <c r="O971" s="7"/>
      <c r="P971" s="13" t="str">
        <f aca="false">IF(C971="","",IF(ISNUMBER(SEARCH("JPY",C971)),100,10000))</f>
        <v/>
      </c>
      <c r="Q971" s="14" t="str">
        <f aca="false">IF(OR(C971="",H971="",J971=""),"",ROUND((J971-H971)*P971*IF(D971="Short",-1,1),1))</f>
        <v/>
      </c>
      <c r="R971" s="14" t="str">
        <f aca="false">IF(OR(C971="",H971="",I971=""),"",ROUND(ABS(H971-I971)*P971,1))</f>
        <v/>
      </c>
      <c r="S971" s="15" t="str">
        <f aca="false">IF(OR(R971="",G971="",K971=""),"",R971*K971*G971)</f>
        <v/>
      </c>
      <c r="T971" s="15" t="str">
        <f aca="false">IF(OR(Q971="",G971="",K971=""),"",Q971*K971*G971)</f>
        <v/>
      </c>
      <c r="U971" s="15" t="str">
        <f aca="false">IF(T971="","",T971+N(L971)-N(M971))</f>
        <v/>
      </c>
      <c r="V971" s="16" t="str">
        <f aca="false">IF(OR(U971="",N(S971)=0),"",U971/S971)</f>
        <v/>
      </c>
      <c r="W971" s="13" t="str">
        <f aca="false">IF(U971="","",COUNT($U$7:U971))</f>
        <v/>
      </c>
      <c r="X971" s="17" t="str">
        <f aca="false">IF(U971="","",DATE(YEAR(IF(B971="",A971,B971)),MONTH(IF(B971="",A971,B971)),1))</f>
        <v/>
      </c>
      <c r="Y971" s="15" t="str">
        <f aca="false">IF(U971="","",N($C$3)+SUM($U$7:U971))</f>
        <v/>
      </c>
      <c r="Z971" s="15" t="str">
        <f aca="false">IF(Y971="","",Y971-MAX(N($C$3),MAX($Y$7:Y971)))</f>
        <v/>
      </c>
      <c r="AA971" s="13" t="str">
        <f aca="false">IF(U971="","",IF(U971&gt;0,"Win",IF(U971&lt;0,"Loss","Scratch")))</f>
        <v/>
      </c>
      <c r="AB971" s="18" t="e">
        <f aca="false">IF(W971="",NA(),W971)</f>
        <v>#N/A</v>
      </c>
      <c r="AC971" s="19" t="e">
        <f aca="false">IF(W971="",NA(),Y971)</f>
        <v>#N/A</v>
      </c>
    </row>
    <row r="972" customFormat="false" ht="15" hidden="false" customHeight="false" outlineLevel="0" collapsed="false">
      <c r="A972" s="10"/>
      <c r="B972" s="10"/>
      <c r="C972" s="24"/>
      <c r="D972" s="24"/>
      <c r="E972" s="24"/>
      <c r="F972" s="24"/>
      <c r="G972" s="11"/>
      <c r="H972" s="12"/>
      <c r="I972" s="12"/>
      <c r="J972" s="12"/>
      <c r="K972" s="5"/>
      <c r="L972" s="5"/>
      <c r="M972" s="5"/>
      <c r="N972" s="24"/>
      <c r="O972" s="7"/>
      <c r="P972" s="13" t="str">
        <f aca="false">IF(C972="","",IF(ISNUMBER(SEARCH("JPY",C972)),100,10000))</f>
        <v/>
      </c>
      <c r="Q972" s="14" t="str">
        <f aca="false">IF(OR(C972="",H972="",J972=""),"",ROUND((J972-H972)*P972*IF(D972="Short",-1,1),1))</f>
        <v/>
      </c>
      <c r="R972" s="14" t="str">
        <f aca="false">IF(OR(C972="",H972="",I972=""),"",ROUND(ABS(H972-I972)*P972,1))</f>
        <v/>
      </c>
      <c r="S972" s="15" t="str">
        <f aca="false">IF(OR(R972="",G972="",K972=""),"",R972*K972*G972)</f>
        <v/>
      </c>
      <c r="T972" s="15" t="str">
        <f aca="false">IF(OR(Q972="",G972="",K972=""),"",Q972*K972*G972)</f>
        <v/>
      </c>
      <c r="U972" s="15" t="str">
        <f aca="false">IF(T972="","",T972+N(L972)-N(M972))</f>
        <v/>
      </c>
      <c r="V972" s="16" t="str">
        <f aca="false">IF(OR(U972="",N(S972)=0),"",U972/S972)</f>
        <v/>
      </c>
      <c r="W972" s="13" t="str">
        <f aca="false">IF(U972="","",COUNT($U$7:U972))</f>
        <v/>
      </c>
      <c r="X972" s="17" t="str">
        <f aca="false">IF(U972="","",DATE(YEAR(IF(B972="",A972,B972)),MONTH(IF(B972="",A972,B972)),1))</f>
        <v/>
      </c>
      <c r="Y972" s="15" t="str">
        <f aca="false">IF(U972="","",N($C$3)+SUM($U$7:U972))</f>
        <v/>
      </c>
      <c r="Z972" s="15" t="str">
        <f aca="false">IF(Y972="","",Y972-MAX(N($C$3),MAX($Y$7:Y972)))</f>
        <v/>
      </c>
      <c r="AA972" s="13" t="str">
        <f aca="false">IF(U972="","",IF(U972&gt;0,"Win",IF(U972&lt;0,"Loss","Scratch")))</f>
        <v/>
      </c>
      <c r="AB972" s="18" t="e">
        <f aca="false">IF(W972="",NA(),W972)</f>
        <v>#N/A</v>
      </c>
      <c r="AC972" s="19" t="e">
        <f aca="false">IF(W972="",NA(),Y972)</f>
        <v>#N/A</v>
      </c>
    </row>
    <row r="973" customFormat="false" ht="15" hidden="false" customHeight="false" outlineLevel="0" collapsed="false">
      <c r="A973" s="10"/>
      <c r="B973" s="10"/>
      <c r="C973" s="24"/>
      <c r="D973" s="24"/>
      <c r="E973" s="24"/>
      <c r="F973" s="24"/>
      <c r="G973" s="11"/>
      <c r="H973" s="12"/>
      <c r="I973" s="12"/>
      <c r="J973" s="12"/>
      <c r="K973" s="5"/>
      <c r="L973" s="5"/>
      <c r="M973" s="5"/>
      <c r="N973" s="24"/>
      <c r="O973" s="7"/>
      <c r="P973" s="13" t="str">
        <f aca="false">IF(C973="","",IF(ISNUMBER(SEARCH("JPY",C973)),100,10000))</f>
        <v/>
      </c>
      <c r="Q973" s="14" t="str">
        <f aca="false">IF(OR(C973="",H973="",J973=""),"",ROUND((J973-H973)*P973*IF(D973="Short",-1,1),1))</f>
        <v/>
      </c>
      <c r="R973" s="14" t="str">
        <f aca="false">IF(OR(C973="",H973="",I973=""),"",ROUND(ABS(H973-I973)*P973,1))</f>
        <v/>
      </c>
      <c r="S973" s="15" t="str">
        <f aca="false">IF(OR(R973="",G973="",K973=""),"",R973*K973*G973)</f>
        <v/>
      </c>
      <c r="T973" s="15" t="str">
        <f aca="false">IF(OR(Q973="",G973="",K973=""),"",Q973*K973*G973)</f>
        <v/>
      </c>
      <c r="U973" s="15" t="str">
        <f aca="false">IF(T973="","",T973+N(L973)-N(M973))</f>
        <v/>
      </c>
      <c r="V973" s="16" t="str">
        <f aca="false">IF(OR(U973="",N(S973)=0),"",U973/S973)</f>
        <v/>
      </c>
      <c r="W973" s="13" t="str">
        <f aca="false">IF(U973="","",COUNT($U$7:U973))</f>
        <v/>
      </c>
      <c r="X973" s="17" t="str">
        <f aca="false">IF(U973="","",DATE(YEAR(IF(B973="",A973,B973)),MONTH(IF(B973="",A973,B973)),1))</f>
        <v/>
      </c>
      <c r="Y973" s="15" t="str">
        <f aca="false">IF(U973="","",N($C$3)+SUM($U$7:U973))</f>
        <v/>
      </c>
      <c r="Z973" s="15" t="str">
        <f aca="false">IF(Y973="","",Y973-MAX(N($C$3),MAX($Y$7:Y973)))</f>
        <v/>
      </c>
      <c r="AA973" s="13" t="str">
        <f aca="false">IF(U973="","",IF(U973&gt;0,"Win",IF(U973&lt;0,"Loss","Scratch")))</f>
        <v/>
      </c>
      <c r="AB973" s="18" t="e">
        <f aca="false">IF(W973="",NA(),W973)</f>
        <v>#N/A</v>
      </c>
      <c r="AC973" s="19" t="e">
        <f aca="false">IF(W973="",NA(),Y973)</f>
        <v>#N/A</v>
      </c>
    </row>
    <row r="974" customFormat="false" ht="15" hidden="false" customHeight="false" outlineLevel="0" collapsed="false">
      <c r="A974" s="10"/>
      <c r="B974" s="10"/>
      <c r="C974" s="24"/>
      <c r="D974" s="24"/>
      <c r="E974" s="24"/>
      <c r="F974" s="24"/>
      <c r="G974" s="11"/>
      <c r="H974" s="12"/>
      <c r="I974" s="12"/>
      <c r="J974" s="12"/>
      <c r="K974" s="5"/>
      <c r="L974" s="5"/>
      <c r="M974" s="5"/>
      <c r="N974" s="24"/>
      <c r="O974" s="7"/>
      <c r="P974" s="13" t="str">
        <f aca="false">IF(C974="","",IF(ISNUMBER(SEARCH("JPY",C974)),100,10000))</f>
        <v/>
      </c>
      <c r="Q974" s="14" t="str">
        <f aca="false">IF(OR(C974="",H974="",J974=""),"",ROUND((J974-H974)*P974*IF(D974="Short",-1,1),1))</f>
        <v/>
      </c>
      <c r="R974" s="14" t="str">
        <f aca="false">IF(OR(C974="",H974="",I974=""),"",ROUND(ABS(H974-I974)*P974,1))</f>
        <v/>
      </c>
      <c r="S974" s="15" t="str">
        <f aca="false">IF(OR(R974="",G974="",K974=""),"",R974*K974*G974)</f>
        <v/>
      </c>
      <c r="T974" s="15" t="str">
        <f aca="false">IF(OR(Q974="",G974="",K974=""),"",Q974*K974*G974)</f>
        <v/>
      </c>
      <c r="U974" s="15" t="str">
        <f aca="false">IF(T974="","",T974+N(L974)-N(M974))</f>
        <v/>
      </c>
      <c r="V974" s="16" t="str">
        <f aca="false">IF(OR(U974="",N(S974)=0),"",U974/S974)</f>
        <v/>
      </c>
      <c r="W974" s="13" t="str">
        <f aca="false">IF(U974="","",COUNT($U$7:U974))</f>
        <v/>
      </c>
      <c r="X974" s="17" t="str">
        <f aca="false">IF(U974="","",DATE(YEAR(IF(B974="",A974,B974)),MONTH(IF(B974="",A974,B974)),1))</f>
        <v/>
      </c>
      <c r="Y974" s="15" t="str">
        <f aca="false">IF(U974="","",N($C$3)+SUM($U$7:U974))</f>
        <v/>
      </c>
      <c r="Z974" s="15" t="str">
        <f aca="false">IF(Y974="","",Y974-MAX(N($C$3),MAX($Y$7:Y974)))</f>
        <v/>
      </c>
      <c r="AA974" s="13" t="str">
        <f aca="false">IF(U974="","",IF(U974&gt;0,"Win",IF(U974&lt;0,"Loss","Scratch")))</f>
        <v/>
      </c>
      <c r="AB974" s="18" t="e">
        <f aca="false">IF(W974="",NA(),W974)</f>
        <v>#N/A</v>
      </c>
      <c r="AC974" s="19" t="e">
        <f aca="false">IF(W974="",NA(),Y974)</f>
        <v>#N/A</v>
      </c>
    </row>
    <row r="975" customFormat="false" ht="15" hidden="false" customHeight="false" outlineLevel="0" collapsed="false">
      <c r="A975" s="10"/>
      <c r="B975" s="10"/>
      <c r="C975" s="24"/>
      <c r="D975" s="24"/>
      <c r="E975" s="24"/>
      <c r="F975" s="24"/>
      <c r="G975" s="11"/>
      <c r="H975" s="12"/>
      <c r="I975" s="12"/>
      <c r="J975" s="12"/>
      <c r="K975" s="5"/>
      <c r="L975" s="5"/>
      <c r="M975" s="5"/>
      <c r="N975" s="24"/>
      <c r="O975" s="7"/>
      <c r="P975" s="13" t="str">
        <f aca="false">IF(C975="","",IF(ISNUMBER(SEARCH("JPY",C975)),100,10000))</f>
        <v/>
      </c>
      <c r="Q975" s="14" t="str">
        <f aca="false">IF(OR(C975="",H975="",J975=""),"",ROUND((J975-H975)*P975*IF(D975="Short",-1,1),1))</f>
        <v/>
      </c>
      <c r="R975" s="14" t="str">
        <f aca="false">IF(OR(C975="",H975="",I975=""),"",ROUND(ABS(H975-I975)*P975,1))</f>
        <v/>
      </c>
      <c r="S975" s="15" t="str">
        <f aca="false">IF(OR(R975="",G975="",K975=""),"",R975*K975*G975)</f>
        <v/>
      </c>
      <c r="T975" s="15" t="str">
        <f aca="false">IF(OR(Q975="",G975="",K975=""),"",Q975*K975*G975)</f>
        <v/>
      </c>
      <c r="U975" s="15" t="str">
        <f aca="false">IF(T975="","",T975+N(L975)-N(M975))</f>
        <v/>
      </c>
      <c r="V975" s="16" t="str">
        <f aca="false">IF(OR(U975="",N(S975)=0),"",U975/S975)</f>
        <v/>
      </c>
      <c r="W975" s="13" t="str">
        <f aca="false">IF(U975="","",COUNT($U$7:U975))</f>
        <v/>
      </c>
      <c r="X975" s="17" t="str">
        <f aca="false">IF(U975="","",DATE(YEAR(IF(B975="",A975,B975)),MONTH(IF(B975="",A975,B975)),1))</f>
        <v/>
      </c>
      <c r="Y975" s="15" t="str">
        <f aca="false">IF(U975="","",N($C$3)+SUM($U$7:U975))</f>
        <v/>
      </c>
      <c r="Z975" s="15" t="str">
        <f aca="false">IF(Y975="","",Y975-MAX(N($C$3),MAX($Y$7:Y975)))</f>
        <v/>
      </c>
      <c r="AA975" s="13" t="str">
        <f aca="false">IF(U975="","",IF(U975&gt;0,"Win",IF(U975&lt;0,"Loss","Scratch")))</f>
        <v/>
      </c>
      <c r="AB975" s="18" t="e">
        <f aca="false">IF(W975="",NA(),W975)</f>
        <v>#N/A</v>
      </c>
      <c r="AC975" s="19" t="e">
        <f aca="false">IF(W975="",NA(),Y975)</f>
        <v>#N/A</v>
      </c>
    </row>
    <row r="976" customFormat="false" ht="15" hidden="false" customHeight="false" outlineLevel="0" collapsed="false">
      <c r="A976" s="10"/>
      <c r="B976" s="10"/>
      <c r="C976" s="24"/>
      <c r="D976" s="24"/>
      <c r="E976" s="24"/>
      <c r="F976" s="24"/>
      <c r="G976" s="11"/>
      <c r="H976" s="12"/>
      <c r="I976" s="12"/>
      <c r="J976" s="12"/>
      <c r="K976" s="5"/>
      <c r="L976" s="5"/>
      <c r="M976" s="5"/>
      <c r="N976" s="24"/>
      <c r="O976" s="7"/>
      <c r="P976" s="13" t="str">
        <f aca="false">IF(C976="","",IF(ISNUMBER(SEARCH("JPY",C976)),100,10000))</f>
        <v/>
      </c>
      <c r="Q976" s="14" t="str">
        <f aca="false">IF(OR(C976="",H976="",J976=""),"",ROUND((J976-H976)*P976*IF(D976="Short",-1,1),1))</f>
        <v/>
      </c>
      <c r="R976" s="14" t="str">
        <f aca="false">IF(OR(C976="",H976="",I976=""),"",ROUND(ABS(H976-I976)*P976,1))</f>
        <v/>
      </c>
      <c r="S976" s="15" t="str">
        <f aca="false">IF(OR(R976="",G976="",K976=""),"",R976*K976*G976)</f>
        <v/>
      </c>
      <c r="T976" s="15" t="str">
        <f aca="false">IF(OR(Q976="",G976="",K976=""),"",Q976*K976*G976)</f>
        <v/>
      </c>
      <c r="U976" s="15" t="str">
        <f aca="false">IF(T976="","",T976+N(L976)-N(M976))</f>
        <v/>
      </c>
      <c r="V976" s="16" t="str">
        <f aca="false">IF(OR(U976="",N(S976)=0),"",U976/S976)</f>
        <v/>
      </c>
      <c r="W976" s="13" t="str">
        <f aca="false">IF(U976="","",COUNT($U$7:U976))</f>
        <v/>
      </c>
      <c r="X976" s="17" t="str">
        <f aca="false">IF(U976="","",DATE(YEAR(IF(B976="",A976,B976)),MONTH(IF(B976="",A976,B976)),1))</f>
        <v/>
      </c>
      <c r="Y976" s="15" t="str">
        <f aca="false">IF(U976="","",N($C$3)+SUM($U$7:U976))</f>
        <v/>
      </c>
      <c r="Z976" s="15" t="str">
        <f aca="false">IF(Y976="","",Y976-MAX(N($C$3),MAX($Y$7:Y976)))</f>
        <v/>
      </c>
      <c r="AA976" s="13" t="str">
        <f aca="false">IF(U976="","",IF(U976&gt;0,"Win",IF(U976&lt;0,"Loss","Scratch")))</f>
        <v/>
      </c>
      <c r="AB976" s="18" t="e">
        <f aca="false">IF(W976="",NA(),W976)</f>
        <v>#N/A</v>
      </c>
      <c r="AC976" s="19" t="e">
        <f aca="false">IF(W976="",NA(),Y976)</f>
        <v>#N/A</v>
      </c>
    </row>
    <row r="977" customFormat="false" ht="15" hidden="false" customHeight="false" outlineLevel="0" collapsed="false">
      <c r="A977" s="10"/>
      <c r="B977" s="10"/>
      <c r="C977" s="24"/>
      <c r="D977" s="24"/>
      <c r="E977" s="24"/>
      <c r="F977" s="24"/>
      <c r="G977" s="11"/>
      <c r="H977" s="12"/>
      <c r="I977" s="12"/>
      <c r="J977" s="12"/>
      <c r="K977" s="5"/>
      <c r="L977" s="5"/>
      <c r="M977" s="5"/>
      <c r="N977" s="24"/>
      <c r="O977" s="7"/>
      <c r="P977" s="13" t="str">
        <f aca="false">IF(C977="","",IF(ISNUMBER(SEARCH("JPY",C977)),100,10000))</f>
        <v/>
      </c>
      <c r="Q977" s="14" t="str">
        <f aca="false">IF(OR(C977="",H977="",J977=""),"",ROUND((J977-H977)*P977*IF(D977="Short",-1,1),1))</f>
        <v/>
      </c>
      <c r="R977" s="14" t="str">
        <f aca="false">IF(OR(C977="",H977="",I977=""),"",ROUND(ABS(H977-I977)*P977,1))</f>
        <v/>
      </c>
      <c r="S977" s="15" t="str">
        <f aca="false">IF(OR(R977="",G977="",K977=""),"",R977*K977*G977)</f>
        <v/>
      </c>
      <c r="T977" s="15" t="str">
        <f aca="false">IF(OR(Q977="",G977="",K977=""),"",Q977*K977*G977)</f>
        <v/>
      </c>
      <c r="U977" s="15" t="str">
        <f aca="false">IF(T977="","",T977+N(L977)-N(M977))</f>
        <v/>
      </c>
      <c r="V977" s="16" t="str">
        <f aca="false">IF(OR(U977="",N(S977)=0),"",U977/S977)</f>
        <v/>
      </c>
      <c r="W977" s="13" t="str">
        <f aca="false">IF(U977="","",COUNT($U$7:U977))</f>
        <v/>
      </c>
      <c r="X977" s="17" t="str">
        <f aca="false">IF(U977="","",DATE(YEAR(IF(B977="",A977,B977)),MONTH(IF(B977="",A977,B977)),1))</f>
        <v/>
      </c>
      <c r="Y977" s="15" t="str">
        <f aca="false">IF(U977="","",N($C$3)+SUM($U$7:U977))</f>
        <v/>
      </c>
      <c r="Z977" s="15" t="str">
        <f aca="false">IF(Y977="","",Y977-MAX(N($C$3),MAX($Y$7:Y977)))</f>
        <v/>
      </c>
      <c r="AA977" s="13" t="str">
        <f aca="false">IF(U977="","",IF(U977&gt;0,"Win",IF(U977&lt;0,"Loss","Scratch")))</f>
        <v/>
      </c>
      <c r="AB977" s="18" t="e">
        <f aca="false">IF(W977="",NA(),W977)</f>
        <v>#N/A</v>
      </c>
      <c r="AC977" s="19" t="e">
        <f aca="false">IF(W977="",NA(),Y977)</f>
        <v>#N/A</v>
      </c>
    </row>
    <row r="978" customFormat="false" ht="15" hidden="false" customHeight="false" outlineLevel="0" collapsed="false">
      <c r="A978" s="10"/>
      <c r="B978" s="10"/>
      <c r="C978" s="24"/>
      <c r="D978" s="24"/>
      <c r="E978" s="24"/>
      <c r="F978" s="24"/>
      <c r="G978" s="11"/>
      <c r="H978" s="12"/>
      <c r="I978" s="12"/>
      <c r="J978" s="12"/>
      <c r="K978" s="5"/>
      <c r="L978" s="5"/>
      <c r="M978" s="5"/>
      <c r="N978" s="24"/>
      <c r="O978" s="7"/>
      <c r="P978" s="13" t="str">
        <f aca="false">IF(C978="","",IF(ISNUMBER(SEARCH("JPY",C978)),100,10000))</f>
        <v/>
      </c>
      <c r="Q978" s="14" t="str">
        <f aca="false">IF(OR(C978="",H978="",J978=""),"",ROUND((J978-H978)*P978*IF(D978="Short",-1,1),1))</f>
        <v/>
      </c>
      <c r="R978" s="14" t="str">
        <f aca="false">IF(OR(C978="",H978="",I978=""),"",ROUND(ABS(H978-I978)*P978,1))</f>
        <v/>
      </c>
      <c r="S978" s="15" t="str">
        <f aca="false">IF(OR(R978="",G978="",K978=""),"",R978*K978*G978)</f>
        <v/>
      </c>
      <c r="T978" s="15" t="str">
        <f aca="false">IF(OR(Q978="",G978="",K978=""),"",Q978*K978*G978)</f>
        <v/>
      </c>
      <c r="U978" s="15" t="str">
        <f aca="false">IF(T978="","",T978+N(L978)-N(M978))</f>
        <v/>
      </c>
      <c r="V978" s="16" t="str">
        <f aca="false">IF(OR(U978="",N(S978)=0),"",U978/S978)</f>
        <v/>
      </c>
      <c r="W978" s="13" t="str">
        <f aca="false">IF(U978="","",COUNT($U$7:U978))</f>
        <v/>
      </c>
      <c r="X978" s="17" t="str">
        <f aca="false">IF(U978="","",DATE(YEAR(IF(B978="",A978,B978)),MONTH(IF(B978="",A978,B978)),1))</f>
        <v/>
      </c>
      <c r="Y978" s="15" t="str">
        <f aca="false">IF(U978="","",N($C$3)+SUM($U$7:U978))</f>
        <v/>
      </c>
      <c r="Z978" s="15" t="str">
        <f aca="false">IF(Y978="","",Y978-MAX(N($C$3),MAX($Y$7:Y978)))</f>
        <v/>
      </c>
      <c r="AA978" s="13" t="str">
        <f aca="false">IF(U978="","",IF(U978&gt;0,"Win",IF(U978&lt;0,"Loss","Scratch")))</f>
        <v/>
      </c>
      <c r="AB978" s="18" t="e">
        <f aca="false">IF(W978="",NA(),W978)</f>
        <v>#N/A</v>
      </c>
      <c r="AC978" s="19" t="e">
        <f aca="false">IF(W978="",NA(),Y978)</f>
        <v>#N/A</v>
      </c>
    </row>
    <row r="979" customFormat="false" ht="15" hidden="false" customHeight="false" outlineLevel="0" collapsed="false">
      <c r="A979" s="10"/>
      <c r="B979" s="10"/>
      <c r="C979" s="24"/>
      <c r="D979" s="24"/>
      <c r="E979" s="24"/>
      <c r="F979" s="24"/>
      <c r="G979" s="11"/>
      <c r="H979" s="12"/>
      <c r="I979" s="12"/>
      <c r="J979" s="12"/>
      <c r="K979" s="5"/>
      <c r="L979" s="5"/>
      <c r="M979" s="5"/>
      <c r="N979" s="24"/>
      <c r="O979" s="7"/>
      <c r="P979" s="13" t="str">
        <f aca="false">IF(C979="","",IF(ISNUMBER(SEARCH("JPY",C979)),100,10000))</f>
        <v/>
      </c>
      <c r="Q979" s="14" t="str">
        <f aca="false">IF(OR(C979="",H979="",J979=""),"",ROUND((J979-H979)*P979*IF(D979="Short",-1,1),1))</f>
        <v/>
      </c>
      <c r="R979" s="14" t="str">
        <f aca="false">IF(OR(C979="",H979="",I979=""),"",ROUND(ABS(H979-I979)*P979,1))</f>
        <v/>
      </c>
      <c r="S979" s="15" t="str">
        <f aca="false">IF(OR(R979="",G979="",K979=""),"",R979*K979*G979)</f>
        <v/>
      </c>
      <c r="T979" s="15" t="str">
        <f aca="false">IF(OR(Q979="",G979="",K979=""),"",Q979*K979*G979)</f>
        <v/>
      </c>
      <c r="U979" s="15" t="str">
        <f aca="false">IF(T979="","",T979+N(L979)-N(M979))</f>
        <v/>
      </c>
      <c r="V979" s="16" t="str">
        <f aca="false">IF(OR(U979="",N(S979)=0),"",U979/S979)</f>
        <v/>
      </c>
      <c r="W979" s="13" t="str">
        <f aca="false">IF(U979="","",COUNT($U$7:U979))</f>
        <v/>
      </c>
      <c r="X979" s="17" t="str">
        <f aca="false">IF(U979="","",DATE(YEAR(IF(B979="",A979,B979)),MONTH(IF(B979="",A979,B979)),1))</f>
        <v/>
      </c>
      <c r="Y979" s="15" t="str">
        <f aca="false">IF(U979="","",N($C$3)+SUM($U$7:U979))</f>
        <v/>
      </c>
      <c r="Z979" s="15" t="str">
        <f aca="false">IF(Y979="","",Y979-MAX(N($C$3),MAX($Y$7:Y979)))</f>
        <v/>
      </c>
      <c r="AA979" s="13" t="str">
        <f aca="false">IF(U979="","",IF(U979&gt;0,"Win",IF(U979&lt;0,"Loss","Scratch")))</f>
        <v/>
      </c>
      <c r="AB979" s="18" t="e">
        <f aca="false">IF(W979="",NA(),W979)</f>
        <v>#N/A</v>
      </c>
      <c r="AC979" s="19" t="e">
        <f aca="false">IF(W979="",NA(),Y979)</f>
        <v>#N/A</v>
      </c>
    </row>
    <row r="980" customFormat="false" ht="15" hidden="false" customHeight="false" outlineLevel="0" collapsed="false">
      <c r="A980" s="10"/>
      <c r="B980" s="10"/>
      <c r="C980" s="24"/>
      <c r="D980" s="24"/>
      <c r="E980" s="24"/>
      <c r="F980" s="24"/>
      <c r="G980" s="11"/>
      <c r="H980" s="12"/>
      <c r="I980" s="12"/>
      <c r="J980" s="12"/>
      <c r="K980" s="5"/>
      <c r="L980" s="5"/>
      <c r="M980" s="5"/>
      <c r="N980" s="24"/>
      <c r="O980" s="7"/>
      <c r="P980" s="13" t="str">
        <f aca="false">IF(C980="","",IF(ISNUMBER(SEARCH("JPY",C980)),100,10000))</f>
        <v/>
      </c>
      <c r="Q980" s="14" t="str">
        <f aca="false">IF(OR(C980="",H980="",J980=""),"",ROUND((J980-H980)*P980*IF(D980="Short",-1,1),1))</f>
        <v/>
      </c>
      <c r="R980" s="14" t="str">
        <f aca="false">IF(OR(C980="",H980="",I980=""),"",ROUND(ABS(H980-I980)*P980,1))</f>
        <v/>
      </c>
      <c r="S980" s="15" t="str">
        <f aca="false">IF(OR(R980="",G980="",K980=""),"",R980*K980*G980)</f>
        <v/>
      </c>
      <c r="T980" s="15" t="str">
        <f aca="false">IF(OR(Q980="",G980="",K980=""),"",Q980*K980*G980)</f>
        <v/>
      </c>
      <c r="U980" s="15" t="str">
        <f aca="false">IF(T980="","",T980+N(L980)-N(M980))</f>
        <v/>
      </c>
      <c r="V980" s="16" t="str">
        <f aca="false">IF(OR(U980="",N(S980)=0),"",U980/S980)</f>
        <v/>
      </c>
      <c r="W980" s="13" t="str">
        <f aca="false">IF(U980="","",COUNT($U$7:U980))</f>
        <v/>
      </c>
      <c r="X980" s="17" t="str">
        <f aca="false">IF(U980="","",DATE(YEAR(IF(B980="",A980,B980)),MONTH(IF(B980="",A980,B980)),1))</f>
        <v/>
      </c>
      <c r="Y980" s="15" t="str">
        <f aca="false">IF(U980="","",N($C$3)+SUM($U$7:U980))</f>
        <v/>
      </c>
      <c r="Z980" s="15" t="str">
        <f aca="false">IF(Y980="","",Y980-MAX(N($C$3),MAX($Y$7:Y980)))</f>
        <v/>
      </c>
      <c r="AA980" s="13" t="str">
        <f aca="false">IF(U980="","",IF(U980&gt;0,"Win",IF(U980&lt;0,"Loss","Scratch")))</f>
        <v/>
      </c>
      <c r="AB980" s="18" t="e">
        <f aca="false">IF(W980="",NA(),W980)</f>
        <v>#N/A</v>
      </c>
      <c r="AC980" s="19" t="e">
        <f aca="false">IF(W980="",NA(),Y980)</f>
        <v>#N/A</v>
      </c>
    </row>
    <row r="981" customFormat="false" ht="15" hidden="false" customHeight="false" outlineLevel="0" collapsed="false">
      <c r="A981" s="10"/>
      <c r="B981" s="10"/>
      <c r="C981" s="24"/>
      <c r="D981" s="24"/>
      <c r="E981" s="24"/>
      <c r="F981" s="24"/>
      <c r="G981" s="11"/>
      <c r="H981" s="12"/>
      <c r="I981" s="12"/>
      <c r="J981" s="12"/>
      <c r="K981" s="5"/>
      <c r="L981" s="5"/>
      <c r="M981" s="5"/>
      <c r="N981" s="24"/>
      <c r="O981" s="7"/>
      <c r="P981" s="13" t="str">
        <f aca="false">IF(C981="","",IF(ISNUMBER(SEARCH("JPY",C981)),100,10000))</f>
        <v/>
      </c>
      <c r="Q981" s="14" t="str">
        <f aca="false">IF(OR(C981="",H981="",J981=""),"",ROUND((J981-H981)*P981*IF(D981="Short",-1,1),1))</f>
        <v/>
      </c>
      <c r="R981" s="14" t="str">
        <f aca="false">IF(OR(C981="",H981="",I981=""),"",ROUND(ABS(H981-I981)*P981,1))</f>
        <v/>
      </c>
      <c r="S981" s="15" t="str">
        <f aca="false">IF(OR(R981="",G981="",K981=""),"",R981*K981*G981)</f>
        <v/>
      </c>
      <c r="T981" s="15" t="str">
        <f aca="false">IF(OR(Q981="",G981="",K981=""),"",Q981*K981*G981)</f>
        <v/>
      </c>
      <c r="U981" s="15" t="str">
        <f aca="false">IF(T981="","",T981+N(L981)-N(M981))</f>
        <v/>
      </c>
      <c r="V981" s="16" t="str">
        <f aca="false">IF(OR(U981="",N(S981)=0),"",U981/S981)</f>
        <v/>
      </c>
      <c r="W981" s="13" t="str">
        <f aca="false">IF(U981="","",COUNT($U$7:U981))</f>
        <v/>
      </c>
      <c r="X981" s="17" t="str">
        <f aca="false">IF(U981="","",DATE(YEAR(IF(B981="",A981,B981)),MONTH(IF(B981="",A981,B981)),1))</f>
        <v/>
      </c>
      <c r="Y981" s="15" t="str">
        <f aca="false">IF(U981="","",N($C$3)+SUM($U$7:U981))</f>
        <v/>
      </c>
      <c r="Z981" s="15" t="str">
        <f aca="false">IF(Y981="","",Y981-MAX(N($C$3),MAX($Y$7:Y981)))</f>
        <v/>
      </c>
      <c r="AA981" s="13" t="str">
        <f aca="false">IF(U981="","",IF(U981&gt;0,"Win",IF(U981&lt;0,"Loss","Scratch")))</f>
        <v/>
      </c>
      <c r="AB981" s="18" t="e">
        <f aca="false">IF(W981="",NA(),W981)</f>
        <v>#N/A</v>
      </c>
      <c r="AC981" s="19" t="e">
        <f aca="false">IF(W981="",NA(),Y981)</f>
        <v>#N/A</v>
      </c>
    </row>
    <row r="982" customFormat="false" ht="15" hidden="false" customHeight="false" outlineLevel="0" collapsed="false">
      <c r="A982" s="10"/>
      <c r="B982" s="10"/>
      <c r="C982" s="24"/>
      <c r="D982" s="24"/>
      <c r="E982" s="24"/>
      <c r="F982" s="24"/>
      <c r="G982" s="11"/>
      <c r="H982" s="12"/>
      <c r="I982" s="12"/>
      <c r="J982" s="12"/>
      <c r="K982" s="5"/>
      <c r="L982" s="5"/>
      <c r="M982" s="5"/>
      <c r="N982" s="24"/>
      <c r="O982" s="7"/>
      <c r="P982" s="13" t="str">
        <f aca="false">IF(C982="","",IF(ISNUMBER(SEARCH("JPY",C982)),100,10000))</f>
        <v/>
      </c>
      <c r="Q982" s="14" t="str">
        <f aca="false">IF(OR(C982="",H982="",J982=""),"",ROUND((J982-H982)*P982*IF(D982="Short",-1,1),1))</f>
        <v/>
      </c>
      <c r="R982" s="14" t="str">
        <f aca="false">IF(OR(C982="",H982="",I982=""),"",ROUND(ABS(H982-I982)*P982,1))</f>
        <v/>
      </c>
      <c r="S982" s="15" t="str">
        <f aca="false">IF(OR(R982="",G982="",K982=""),"",R982*K982*G982)</f>
        <v/>
      </c>
      <c r="T982" s="15" t="str">
        <f aca="false">IF(OR(Q982="",G982="",K982=""),"",Q982*K982*G982)</f>
        <v/>
      </c>
      <c r="U982" s="15" t="str">
        <f aca="false">IF(T982="","",T982+N(L982)-N(M982))</f>
        <v/>
      </c>
      <c r="V982" s="16" t="str">
        <f aca="false">IF(OR(U982="",N(S982)=0),"",U982/S982)</f>
        <v/>
      </c>
      <c r="W982" s="13" t="str">
        <f aca="false">IF(U982="","",COUNT($U$7:U982))</f>
        <v/>
      </c>
      <c r="X982" s="17" t="str">
        <f aca="false">IF(U982="","",DATE(YEAR(IF(B982="",A982,B982)),MONTH(IF(B982="",A982,B982)),1))</f>
        <v/>
      </c>
      <c r="Y982" s="15" t="str">
        <f aca="false">IF(U982="","",N($C$3)+SUM($U$7:U982))</f>
        <v/>
      </c>
      <c r="Z982" s="15" t="str">
        <f aca="false">IF(Y982="","",Y982-MAX(N($C$3),MAX($Y$7:Y982)))</f>
        <v/>
      </c>
      <c r="AA982" s="13" t="str">
        <f aca="false">IF(U982="","",IF(U982&gt;0,"Win",IF(U982&lt;0,"Loss","Scratch")))</f>
        <v/>
      </c>
      <c r="AB982" s="18" t="e">
        <f aca="false">IF(W982="",NA(),W982)</f>
        <v>#N/A</v>
      </c>
      <c r="AC982" s="19" t="e">
        <f aca="false">IF(W982="",NA(),Y982)</f>
        <v>#N/A</v>
      </c>
    </row>
    <row r="983" customFormat="false" ht="15" hidden="false" customHeight="false" outlineLevel="0" collapsed="false">
      <c r="A983" s="10"/>
      <c r="B983" s="10"/>
      <c r="C983" s="24"/>
      <c r="D983" s="24"/>
      <c r="E983" s="24"/>
      <c r="F983" s="24"/>
      <c r="G983" s="11"/>
      <c r="H983" s="12"/>
      <c r="I983" s="12"/>
      <c r="J983" s="12"/>
      <c r="K983" s="5"/>
      <c r="L983" s="5"/>
      <c r="M983" s="5"/>
      <c r="N983" s="24"/>
      <c r="O983" s="7"/>
      <c r="P983" s="13" t="str">
        <f aca="false">IF(C983="","",IF(ISNUMBER(SEARCH("JPY",C983)),100,10000))</f>
        <v/>
      </c>
      <c r="Q983" s="14" t="str">
        <f aca="false">IF(OR(C983="",H983="",J983=""),"",ROUND((J983-H983)*P983*IF(D983="Short",-1,1),1))</f>
        <v/>
      </c>
      <c r="R983" s="14" t="str">
        <f aca="false">IF(OR(C983="",H983="",I983=""),"",ROUND(ABS(H983-I983)*P983,1))</f>
        <v/>
      </c>
      <c r="S983" s="15" t="str">
        <f aca="false">IF(OR(R983="",G983="",K983=""),"",R983*K983*G983)</f>
        <v/>
      </c>
      <c r="T983" s="15" t="str">
        <f aca="false">IF(OR(Q983="",G983="",K983=""),"",Q983*K983*G983)</f>
        <v/>
      </c>
      <c r="U983" s="15" t="str">
        <f aca="false">IF(T983="","",T983+N(L983)-N(M983))</f>
        <v/>
      </c>
      <c r="V983" s="16" t="str">
        <f aca="false">IF(OR(U983="",N(S983)=0),"",U983/S983)</f>
        <v/>
      </c>
      <c r="W983" s="13" t="str">
        <f aca="false">IF(U983="","",COUNT($U$7:U983))</f>
        <v/>
      </c>
      <c r="X983" s="17" t="str">
        <f aca="false">IF(U983="","",DATE(YEAR(IF(B983="",A983,B983)),MONTH(IF(B983="",A983,B983)),1))</f>
        <v/>
      </c>
      <c r="Y983" s="15" t="str">
        <f aca="false">IF(U983="","",N($C$3)+SUM($U$7:U983))</f>
        <v/>
      </c>
      <c r="Z983" s="15" t="str">
        <f aca="false">IF(Y983="","",Y983-MAX(N($C$3),MAX($Y$7:Y983)))</f>
        <v/>
      </c>
      <c r="AA983" s="13" t="str">
        <f aca="false">IF(U983="","",IF(U983&gt;0,"Win",IF(U983&lt;0,"Loss","Scratch")))</f>
        <v/>
      </c>
      <c r="AB983" s="18" t="e">
        <f aca="false">IF(W983="",NA(),W983)</f>
        <v>#N/A</v>
      </c>
      <c r="AC983" s="19" t="e">
        <f aca="false">IF(W983="",NA(),Y983)</f>
        <v>#N/A</v>
      </c>
    </row>
    <row r="984" customFormat="false" ht="15" hidden="false" customHeight="false" outlineLevel="0" collapsed="false">
      <c r="A984" s="10"/>
      <c r="B984" s="10"/>
      <c r="C984" s="24"/>
      <c r="D984" s="24"/>
      <c r="E984" s="24"/>
      <c r="F984" s="24"/>
      <c r="G984" s="11"/>
      <c r="H984" s="12"/>
      <c r="I984" s="12"/>
      <c r="J984" s="12"/>
      <c r="K984" s="5"/>
      <c r="L984" s="5"/>
      <c r="M984" s="5"/>
      <c r="N984" s="24"/>
      <c r="O984" s="7"/>
      <c r="P984" s="13" t="str">
        <f aca="false">IF(C984="","",IF(ISNUMBER(SEARCH("JPY",C984)),100,10000))</f>
        <v/>
      </c>
      <c r="Q984" s="14" t="str">
        <f aca="false">IF(OR(C984="",H984="",J984=""),"",ROUND((J984-H984)*P984*IF(D984="Short",-1,1),1))</f>
        <v/>
      </c>
      <c r="R984" s="14" t="str">
        <f aca="false">IF(OR(C984="",H984="",I984=""),"",ROUND(ABS(H984-I984)*P984,1))</f>
        <v/>
      </c>
      <c r="S984" s="15" t="str">
        <f aca="false">IF(OR(R984="",G984="",K984=""),"",R984*K984*G984)</f>
        <v/>
      </c>
      <c r="T984" s="15" t="str">
        <f aca="false">IF(OR(Q984="",G984="",K984=""),"",Q984*K984*G984)</f>
        <v/>
      </c>
      <c r="U984" s="15" t="str">
        <f aca="false">IF(T984="","",T984+N(L984)-N(M984))</f>
        <v/>
      </c>
      <c r="V984" s="16" t="str">
        <f aca="false">IF(OR(U984="",N(S984)=0),"",U984/S984)</f>
        <v/>
      </c>
      <c r="W984" s="13" t="str">
        <f aca="false">IF(U984="","",COUNT($U$7:U984))</f>
        <v/>
      </c>
      <c r="X984" s="17" t="str">
        <f aca="false">IF(U984="","",DATE(YEAR(IF(B984="",A984,B984)),MONTH(IF(B984="",A984,B984)),1))</f>
        <v/>
      </c>
      <c r="Y984" s="15" t="str">
        <f aca="false">IF(U984="","",N($C$3)+SUM($U$7:U984))</f>
        <v/>
      </c>
      <c r="Z984" s="15" t="str">
        <f aca="false">IF(Y984="","",Y984-MAX(N($C$3),MAX($Y$7:Y984)))</f>
        <v/>
      </c>
      <c r="AA984" s="13" t="str">
        <f aca="false">IF(U984="","",IF(U984&gt;0,"Win",IF(U984&lt;0,"Loss","Scratch")))</f>
        <v/>
      </c>
      <c r="AB984" s="18" t="e">
        <f aca="false">IF(W984="",NA(),W984)</f>
        <v>#N/A</v>
      </c>
      <c r="AC984" s="19" t="e">
        <f aca="false">IF(W984="",NA(),Y984)</f>
        <v>#N/A</v>
      </c>
    </row>
    <row r="985" customFormat="false" ht="15" hidden="false" customHeight="false" outlineLevel="0" collapsed="false">
      <c r="A985" s="10"/>
      <c r="B985" s="10"/>
      <c r="C985" s="24"/>
      <c r="D985" s="24"/>
      <c r="E985" s="24"/>
      <c r="F985" s="24"/>
      <c r="G985" s="11"/>
      <c r="H985" s="12"/>
      <c r="I985" s="12"/>
      <c r="J985" s="12"/>
      <c r="K985" s="5"/>
      <c r="L985" s="5"/>
      <c r="M985" s="5"/>
      <c r="N985" s="24"/>
      <c r="O985" s="7"/>
      <c r="P985" s="13" t="str">
        <f aca="false">IF(C985="","",IF(ISNUMBER(SEARCH("JPY",C985)),100,10000))</f>
        <v/>
      </c>
      <c r="Q985" s="14" t="str">
        <f aca="false">IF(OR(C985="",H985="",J985=""),"",ROUND((J985-H985)*P985*IF(D985="Short",-1,1),1))</f>
        <v/>
      </c>
      <c r="R985" s="14" t="str">
        <f aca="false">IF(OR(C985="",H985="",I985=""),"",ROUND(ABS(H985-I985)*P985,1))</f>
        <v/>
      </c>
      <c r="S985" s="15" t="str">
        <f aca="false">IF(OR(R985="",G985="",K985=""),"",R985*K985*G985)</f>
        <v/>
      </c>
      <c r="T985" s="15" t="str">
        <f aca="false">IF(OR(Q985="",G985="",K985=""),"",Q985*K985*G985)</f>
        <v/>
      </c>
      <c r="U985" s="15" t="str">
        <f aca="false">IF(T985="","",T985+N(L985)-N(M985))</f>
        <v/>
      </c>
      <c r="V985" s="16" t="str">
        <f aca="false">IF(OR(U985="",N(S985)=0),"",U985/S985)</f>
        <v/>
      </c>
      <c r="W985" s="13" t="str">
        <f aca="false">IF(U985="","",COUNT($U$7:U985))</f>
        <v/>
      </c>
      <c r="X985" s="17" t="str">
        <f aca="false">IF(U985="","",DATE(YEAR(IF(B985="",A985,B985)),MONTH(IF(B985="",A985,B985)),1))</f>
        <v/>
      </c>
      <c r="Y985" s="15" t="str">
        <f aca="false">IF(U985="","",N($C$3)+SUM($U$7:U985))</f>
        <v/>
      </c>
      <c r="Z985" s="15" t="str">
        <f aca="false">IF(Y985="","",Y985-MAX(N($C$3),MAX($Y$7:Y985)))</f>
        <v/>
      </c>
      <c r="AA985" s="13" t="str">
        <f aca="false">IF(U985="","",IF(U985&gt;0,"Win",IF(U985&lt;0,"Loss","Scratch")))</f>
        <v/>
      </c>
      <c r="AB985" s="18" t="e">
        <f aca="false">IF(W985="",NA(),W985)</f>
        <v>#N/A</v>
      </c>
      <c r="AC985" s="19" t="e">
        <f aca="false">IF(W985="",NA(),Y985)</f>
        <v>#N/A</v>
      </c>
    </row>
    <row r="986" customFormat="false" ht="15" hidden="false" customHeight="false" outlineLevel="0" collapsed="false">
      <c r="A986" s="10"/>
      <c r="B986" s="10"/>
      <c r="C986" s="24"/>
      <c r="D986" s="24"/>
      <c r="E986" s="24"/>
      <c r="F986" s="24"/>
      <c r="G986" s="11"/>
      <c r="H986" s="12"/>
      <c r="I986" s="12"/>
      <c r="J986" s="12"/>
      <c r="K986" s="5"/>
      <c r="L986" s="5"/>
      <c r="M986" s="5"/>
      <c r="N986" s="24"/>
      <c r="O986" s="7"/>
      <c r="P986" s="13" t="str">
        <f aca="false">IF(C986="","",IF(ISNUMBER(SEARCH("JPY",C986)),100,10000))</f>
        <v/>
      </c>
      <c r="Q986" s="14" t="str">
        <f aca="false">IF(OR(C986="",H986="",J986=""),"",ROUND((J986-H986)*P986*IF(D986="Short",-1,1),1))</f>
        <v/>
      </c>
      <c r="R986" s="14" t="str">
        <f aca="false">IF(OR(C986="",H986="",I986=""),"",ROUND(ABS(H986-I986)*P986,1))</f>
        <v/>
      </c>
      <c r="S986" s="15" t="str">
        <f aca="false">IF(OR(R986="",G986="",K986=""),"",R986*K986*G986)</f>
        <v/>
      </c>
      <c r="T986" s="15" t="str">
        <f aca="false">IF(OR(Q986="",G986="",K986=""),"",Q986*K986*G986)</f>
        <v/>
      </c>
      <c r="U986" s="15" t="str">
        <f aca="false">IF(T986="","",T986+N(L986)-N(M986))</f>
        <v/>
      </c>
      <c r="V986" s="16" t="str">
        <f aca="false">IF(OR(U986="",N(S986)=0),"",U986/S986)</f>
        <v/>
      </c>
      <c r="W986" s="13" t="str">
        <f aca="false">IF(U986="","",COUNT($U$7:U986))</f>
        <v/>
      </c>
      <c r="X986" s="17" t="str">
        <f aca="false">IF(U986="","",DATE(YEAR(IF(B986="",A986,B986)),MONTH(IF(B986="",A986,B986)),1))</f>
        <v/>
      </c>
      <c r="Y986" s="15" t="str">
        <f aca="false">IF(U986="","",N($C$3)+SUM($U$7:U986))</f>
        <v/>
      </c>
      <c r="Z986" s="15" t="str">
        <f aca="false">IF(Y986="","",Y986-MAX(N($C$3),MAX($Y$7:Y986)))</f>
        <v/>
      </c>
      <c r="AA986" s="13" t="str">
        <f aca="false">IF(U986="","",IF(U986&gt;0,"Win",IF(U986&lt;0,"Loss","Scratch")))</f>
        <v/>
      </c>
      <c r="AB986" s="18" t="e">
        <f aca="false">IF(W986="",NA(),W986)</f>
        <v>#N/A</v>
      </c>
      <c r="AC986" s="19" t="e">
        <f aca="false">IF(W986="",NA(),Y986)</f>
        <v>#N/A</v>
      </c>
    </row>
    <row r="987" customFormat="false" ht="15" hidden="false" customHeight="false" outlineLevel="0" collapsed="false">
      <c r="A987" s="10"/>
      <c r="B987" s="10"/>
      <c r="C987" s="24"/>
      <c r="D987" s="24"/>
      <c r="E987" s="24"/>
      <c r="F987" s="24"/>
      <c r="G987" s="11"/>
      <c r="H987" s="12"/>
      <c r="I987" s="12"/>
      <c r="J987" s="12"/>
      <c r="K987" s="5"/>
      <c r="L987" s="5"/>
      <c r="M987" s="5"/>
      <c r="N987" s="24"/>
      <c r="O987" s="7"/>
      <c r="P987" s="13" t="str">
        <f aca="false">IF(C987="","",IF(ISNUMBER(SEARCH("JPY",C987)),100,10000))</f>
        <v/>
      </c>
      <c r="Q987" s="14" t="str">
        <f aca="false">IF(OR(C987="",H987="",J987=""),"",ROUND((J987-H987)*P987*IF(D987="Short",-1,1),1))</f>
        <v/>
      </c>
      <c r="R987" s="14" t="str">
        <f aca="false">IF(OR(C987="",H987="",I987=""),"",ROUND(ABS(H987-I987)*P987,1))</f>
        <v/>
      </c>
      <c r="S987" s="15" t="str">
        <f aca="false">IF(OR(R987="",G987="",K987=""),"",R987*K987*G987)</f>
        <v/>
      </c>
      <c r="T987" s="15" t="str">
        <f aca="false">IF(OR(Q987="",G987="",K987=""),"",Q987*K987*G987)</f>
        <v/>
      </c>
      <c r="U987" s="15" t="str">
        <f aca="false">IF(T987="","",T987+N(L987)-N(M987))</f>
        <v/>
      </c>
      <c r="V987" s="16" t="str">
        <f aca="false">IF(OR(U987="",N(S987)=0),"",U987/S987)</f>
        <v/>
      </c>
      <c r="W987" s="13" t="str">
        <f aca="false">IF(U987="","",COUNT($U$7:U987))</f>
        <v/>
      </c>
      <c r="X987" s="17" t="str">
        <f aca="false">IF(U987="","",DATE(YEAR(IF(B987="",A987,B987)),MONTH(IF(B987="",A987,B987)),1))</f>
        <v/>
      </c>
      <c r="Y987" s="15" t="str">
        <f aca="false">IF(U987="","",N($C$3)+SUM($U$7:U987))</f>
        <v/>
      </c>
      <c r="Z987" s="15" t="str">
        <f aca="false">IF(Y987="","",Y987-MAX(N($C$3),MAX($Y$7:Y987)))</f>
        <v/>
      </c>
      <c r="AA987" s="13" t="str">
        <f aca="false">IF(U987="","",IF(U987&gt;0,"Win",IF(U987&lt;0,"Loss","Scratch")))</f>
        <v/>
      </c>
      <c r="AB987" s="18" t="e">
        <f aca="false">IF(W987="",NA(),W987)</f>
        <v>#N/A</v>
      </c>
      <c r="AC987" s="19" t="e">
        <f aca="false">IF(W987="",NA(),Y987)</f>
        <v>#N/A</v>
      </c>
    </row>
    <row r="988" customFormat="false" ht="15" hidden="false" customHeight="false" outlineLevel="0" collapsed="false">
      <c r="A988" s="10"/>
      <c r="B988" s="10"/>
      <c r="C988" s="24"/>
      <c r="D988" s="24"/>
      <c r="E988" s="24"/>
      <c r="F988" s="24"/>
      <c r="G988" s="11"/>
      <c r="H988" s="12"/>
      <c r="I988" s="12"/>
      <c r="J988" s="12"/>
      <c r="K988" s="5"/>
      <c r="L988" s="5"/>
      <c r="M988" s="5"/>
      <c r="N988" s="24"/>
      <c r="O988" s="7"/>
      <c r="P988" s="13" t="str">
        <f aca="false">IF(C988="","",IF(ISNUMBER(SEARCH("JPY",C988)),100,10000))</f>
        <v/>
      </c>
      <c r="Q988" s="14" t="str">
        <f aca="false">IF(OR(C988="",H988="",J988=""),"",ROUND((J988-H988)*P988*IF(D988="Short",-1,1),1))</f>
        <v/>
      </c>
      <c r="R988" s="14" t="str">
        <f aca="false">IF(OR(C988="",H988="",I988=""),"",ROUND(ABS(H988-I988)*P988,1))</f>
        <v/>
      </c>
      <c r="S988" s="15" t="str">
        <f aca="false">IF(OR(R988="",G988="",K988=""),"",R988*K988*G988)</f>
        <v/>
      </c>
      <c r="T988" s="15" t="str">
        <f aca="false">IF(OR(Q988="",G988="",K988=""),"",Q988*K988*G988)</f>
        <v/>
      </c>
      <c r="U988" s="15" t="str">
        <f aca="false">IF(T988="","",T988+N(L988)-N(M988))</f>
        <v/>
      </c>
      <c r="V988" s="16" t="str">
        <f aca="false">IF(OR(U988="",N(S988)=0),"",U988/S988)</f>
        <v/>
      </c>
      <c r="W988" s="13" t="str">
        <f aca="false">IF(U988="","",COUNT($U$7:U988))</f>
        <v/>
      </c>
      <c r="X988" s="17" t="str">
        <f aca="false">IF(U988="","",DATE(YEAR(IF(B988="",A988,B988)),MONTH(IF(B988="",A988,B988)),1))</f>
        <v/>
      </c>
      <c r="Y988" s="15" t="str">
        <f aca="false">IF(U988="","",N($C$3)+SUM($U$7:U988))</f>
        <v/>
      </c>
      <c r="Z988" s="15" t="str">
        <f aca="false">IF(Y988="","",Y988-MAX(N($C$3),MAX($Y$7:Y988)))</f>
        <v/>
      </c>
      <c r="AA988" s="13" t="str">
        <f aca="false">IF(U988="","",IF(U988&gt;0,"Win",IF(U988&lt;0,"Loss","Scratch")))</f>
        <v/>
      </c>
      <c r="AB988" s="18" t="e">
        <f aca="false">IF(W988="",NA(),W988)</f>
        <v>#N/A</v>
      </c>
      <c r="AC988" s="19" t="e">
        <f aca="false">IF(W988="",NA(),Y988)</f>
        <v>#N/A</v>
      </c>
    </row>
    <row r="989" customFormat="false" ht="15" hidden="false" customHeight="false" outlineLevel="0" collapsed="false">
      <c r="A989" s="10"/>
      <c r="B989" s="10"/>
      <c r="C989" s="24"/>
      <c r="D989" s="24"/>
      <c r="E989" s="24"/>
      <c r="F989" s="24"/>
      <c r="G989" s="11"/>
      <c r="H989" s="12"/>
      <c r="I989" s="12"/>
      <c r="J989" s="12"/>
      <c r="K989" s="5"/>
      <c r="L989" s="5"/>
      <c r="M989" s="5"/>
      <c r="N989" s="24"/>
      <c r="O989" s="7"/>
      <c r="P989" s="13" t="str">
        <f aca="false">IF(C989="","",IF(ISNUMBER(SEARCH("JPY",C989)),100,10000))</f>
        <v/>
      </c>
      <c r="Q989" s="14" t="str">
        <f aca="false">IF(OR(C989="",H989="",J989=""),"",ROUND((J989-H989)*P989*IF(D989="Short",-1,1),1))</f>
        <v/>
      </c>
      <c r="R989" s="14" t="str">
        <f aca="false">IF(OR(C989="",H989="",I989=""),"",ROUND(ABS(H989-I989)*P989,1))</f>
        <v/>
      </c>
      <c r="S989" s="15" t="str">
        <f aca="false">IF(OR(R989="",G989="",K989=""),"",R989*K989*G989)</f>
        <v/>
      </c>
      <c r="T989" s="15" t="str">
        <f aca="false">IF(OR(Q989="",G989="",K989=""),"",Q989*K989*G989)</f>
        <v/>
      </c>
      <c r="U989" s="15" t="str">
        <f aca="false">IF(T989="","",T989+N(L989)-N(M989))</f>
        <v/>
      </c>
      <c r="V989" s="16" t="str">
        <f aca="false">IF(OR(U989="",N(S989)=0),"",U989/S989)</f>
        <v/>
      </c>
      <c r="W989" s="13" t="str">
        <f aca="false">IF(U989="","",COUNT($U$7:U989))</f>
        <v/>
      </c>
      <c r="X989" s="17" t="str">
        <f aca="false">IF(U989="","",DATE(YEAR(IF(B989="",A989,B989)),MONTH(IF(B989="",A989,B989)),1))</f>
        <v/>
      </c>
      <c r="Y989" s="15" t="str">
        <f aca="false">IF(U989="","",N($C$3)+SUM($U$7:U989))</f>
        <v/>
      </c>
      <c r="Z989" s="15" t="str">
        <f aca="false">IF(Y989="","",Y989-MAX(N($C$3),MAX($Y$7:Y989)))</f>
        <v/>
      </c>
      <c r="AA989" s="13" t="str">
        <f aca="false">IF(U989="","",IF(U989&gt;0,"Win",IF(U989&lt;0,"Loss","Scratch")))</f>
        <v/>
      </c>
      <c r="AB989" s="18" t="e">
        <f aca="false">IF(W989="",NA(),W989)</f>
        <v>#N/A</v>
      </c>
      <c r="AC989" s="19" t="e">
        <f aca="false">IF(W989="",NA(),Y989)</f>
        <v>#N/A</v>
      </c>
    </row>
    <row r="990" customFormat="false" ht="15" hidden="false" customHeight="false" outlineLevel="0" collapsed="false">
      <c r="A990" s="10"/>
      <c r="B990" s="10"/>
      <c r="C990" s="24"/>
      <c r="D990" s="24"/>
      <c r="E990" s="24"/>
      <c r="F990" s="24"/>
      <c r="G990" s="11"/>
      <c r="H990" s="12"/>
      <c r="I990" s="12"/>
      <c r="J990" s="12"/>
      <c r="K990" s="5"/>
      <c r="L990" s="5"/>
      <c r="M990" s="5"/>
      <c r="N990" s="24"/>
      <c r="O990" s="7"/>
      <c r="P990" s="13" t="str">
        <f aca="false">IF(C990="","",IF(ISNUMBER(SEARCH("JPY",C990)),100,10000))</f>
        <v/>
      </c>
      <c r="Q990" s="14" t="str">
        <f aca="false">IF(OR(C990="",H990="",J990=""),"",ROUND((J990-H990)*P990*IF(D990="Short",-1,1),1))</f>
        <v/>
      </c>
      <c r="R990" s="14" t="str">
        <f aca="false">IF(OR(C990="",H990="",I990=""),"",ROUND(ABS(H990-I990)*P990,1))</f>
        <v/>
      </c>
      <c r="S990" s="15" t="str">
        <f aca="false">IF(OR(R990="",G990="",K990=""),"",R990*K990*G990)</f>
        <v/>
      </c>
      <c r="T990" s="15" t="str">
        <f aca="false">IF(OR(Q990="",G990="",K990=""),"",Q990*K990*G990)</f>
        <v/>
      </c>
      <c r="U990" s="15" t="str">
        <f aca="false">IF(T990="","",T990+N(L990)-N(M990))</f>
        <v/>
      </c>
      <c r="V990" s="16" t="str">
        <f aca="false">IF(OR(U990="",N(S990)=0),"",U990/S990)</f>
        <v/>
      </c>
      <c r="W990" s="13" t="str">
        <f aca="false">IF(U990="","",COUNT($U$7:U990))</f>
        <v/>
      </c>
      <c r="X990" s="17" t="str">
        <f aca="false">IF(U990="","",DATE(YEAR(IF(B990="",A990,B990)),MONTH(IF(B990="",A990,B990)),1))</f>
        <v/>
      </c>
      <c r="Y990" s="15" t="str">
        <f aca="false">IF(U990="","",N($C$3)+SUM($U$7:U990))</f>
        <v/>
      </c>
      <c r="Z990" s="15" t="str">
        <f aca="false">IF(Y990="","",Y990-MAX(N($C$3),MAX($Y$7:Y990)))</f>
        <v/>
      </c>
      <c r="AA990" s="13" t="str">
        <f aca="false">IF(U990="","",IF(U990&gt;0,"Win",IF(U990&lt;0,"Loss","Scratch")))</f>
        <v/>
      </c>
      <c r="AB990" s="18" t="e">
        <f aca="false">IF(W990="",NA(),W990)</f>
        <v>#N/A</v>
      </c>
      <c r="AC990" s="19" t="e">
        <f aca="false">IF(W990="",NA(),Y990)</f>
        <v>#N/A</v>
      </c>
    </row>
    <row r="991" customFormat="false" ht="15" hidden="false" customHeight="false" outlineLevel="0" collapsed="false">
      <c r="A991" s="10"/>
      <c r="B991" s="10"/>
      <c r="C991" s="24"/>
      <c r="D991" s="24"/>
      <c r="E991" s="24"/>
      <c r="F991" s="24"/>
      <c r="G991" s="11"/>
      <c r="H991" s="12"/>
      <c r="I991" s="12"/>
      <c r="J991" s="12"/>
      <c r="K991" s="5"/>
      <c r="L991" s="5"/>
      <c r="M991" s="5"/>
      <c r="N991" s="24"/>
      <c r="O991" s="7"/>
      <c r="P991" s="13" t="str">
        <f aca="false">IF(C991="","",IF(ISNUMBER(SEARCH("JPY",C991)),100,10000))</f>
        <v/>
      </c>
      <c r="Q991" s="14" t="str">
        <f aca="false">IF(OR(C991="",H991="",J991=""),"",ROUND((J991-H991)*P991*IF(D991="Short",-1,1),1))</f>
        <v/>
      </c>
      <c r="R991" s="14" t="str">
        <f aca="false">IF(OR(C991="",H991="",I991=""),"",ROUND(ABS(H991-I991)*P991,1))</f>
        <v/>
      </c>
      <c r="S991" s="15" t="str">
        <f aca="false">IF(OR(R991="",G991="",K991=""),"",R991*K991*G991)</f>
        <v/>
      </c>
      <c r="T991" s="15" t="str">
        <f aca="false">IF(OR(Q991="",G991="",K991=""),"",Q991*K991*G991)</f>
        <v/>
      </c>
      <c r="U991" s="15" t="str">
        <f aca="false">IF(T991="","",T991+N(L991)-N(M991))</f>
        <v/>
      </c>
      <c r="V991" s="16" t="str">
        <f aca="false">IF(OR(U991="",N(S991)=0),"",U991/S991)</f>
        <v/>
      </c>
      <c r="W991" s="13" t="str">
        <f aca="false">IF(U991="","",COUNT($U$7:U991))</f>
        <v/>
      </c>
      <c r="X991" s="17" t="str">
        <f aca="false">IF(U991="","",DATE(YEAR(IF(B991="",A991,B991)),MONTH(IF(B991="",A991,B991)),1))</f>
        <v/>
      </c>
      <c r="Y991" s="15" t="str">
        <f aca="false">IF(U991="","",N($C$3)+SUM($U$7:U991))</f>
        <v/>
      </c>
      <c r="Z991" s="15" t="str">
        <f aca="false">IF(Y991="","",Y991-MAX(N($C$3),MAX($Y$7:Y991)))</f>
        <v/>
      </c>
      <c r="AA991" s="13" t="str">
        <f aca="false">IF(U991="","",IF(U991&gt;0,"Win",IF(U991&lt;0,"Loss","Scratch")))</f>
        <v/>
      </c>
      <c r="AB991" s="18" t="e">
        <f aca="false">IF(W991="",NA(),W991)</f>
        <v>#N/A</v>
      </c>
      <c r="AC991" s="19" t="e">
        <f aca="false">IF(W991="",NA(),Y991)</f>
        <v>#N/A</v>
      </c>
    </row>
    <row r="992" customFormat="false" ht="15" hidden="false" customHeight="false" outlineLevel="0" collapsed="false">
      <c r="A992" s="10"/>
      <c r="B992" s="10"/>
      <c r="C992" s="24"/>
      <c r="D992" s="24"/>
      <c r="E992" s="24"/>
      <c r="F992" s="24"/>
      <c r="G992" s="11"/>
      <c r="H992" s="12"/>
      <c r="I992" s="12"/>
      <c r="J992" s="12"/>
      <c r="K992" s="5"/>
      <c r="L992" s="5"/>
      <c r="M992" s="5"/>
      <c r="N992" s="24"/>
      <c r="O992" s="7"/>
      <c r="P992" s="13" t="str">
        <f aca="false">IF(C992="","",IF(ISNUMBER(SEARCH("JPY",C992)),100,10000))</f>
        <v/>
      </c>
      <c r="Q992" s="14" t="str">
        <f aca="false">IF(OR(C992="",H992="",J992=""),"",ROUND((J992-H992)*P992*IF(D992="Short",-1,1),1))</f>
        <v/>
      </c>
      <c r="R992" s="14" t="str">
        <f aca="false">IF(OR(C992="",H992="",I992=""),"",ROUND(ABS(H992-I992)*P992,1))</f>
        <v/>
      </c>
      <c r="S992" s="15" t="str">
        <f aca="false">IF(OR(R992="",G992="",K992=""),"",R992*K992*G992)</f>
        <v/>
      </c>
      <c r="T992" s="15" t="str">
        <f aca="false">IF(OR(Q992="",G992="",K992=""),"",Q992*K992*G992)</f>
        <v/>
      </c>
      <c r="U992" s="15" t="str">
        <f aca="false">IF(T992="","",T992+N(L992)-N(M992))</f>
        <v/>
      </c>
      <c r="V992" s="16" t="str">
        <f aca="false">IF(OR(U992="",N(S992)=0),"",U992/S992)</f>
        <v/>
      </c>
      <c r="W992" s="13" t="str">
        <f aca="false">IF(U992="","",COUNT($U$7:U992))</f>
        <v/>
      </c>
      <c r="X992" s="17" t="str">
        <f aca="false">IF(U992="","",DATE(YEAR(IF(B992="",A992,B992)),MONTH(IF(B992="",A992,B992)),1))</f>
        <v/>
      </c>
      <c r="Y992" s="15" t="str">
        <f aca="false">IF(U992="","",N($C$3)+SUM($U$7:U992))</f>
        <v/>
      </c>
      <c r="Z992" s="15" t="str">
        <f aca="false">IF(Y992="","",Y992-MAX(N($C$3),MAX($Y$7:Y992)))</f>
        <v/>
      </c>
      <c r="AA992" s="13" t="str">
        <f aca="false">IF(U992="","",IF(U992&gt;0,"Win",IF(U992&lt;0,"Loss","Scratch")))</f>
        <v/>
      </c>
      <c r="AB992" s="18" t="e">
        <f aca="false">IF(W992="",NA(),W992)</f>
        <v>#N/A</v>
      </c>
      <c r="AC992" s="19" t="e">
        <f aca="false">IF(W992="",NA(),Y992)</f>
        <v>#N/A</v>
      </c>
    </row>
    <row r="993" customFormat="false" ht="15" hidden="false" customHeight="false" outlineLevel="0" collapsed="false">
      <c r="A993" s="10"/>
      <c r="B993" s="10"/>
      <c r="C993" s="24"/>
      <c r="D993" s="24"/>
      <c r="E993" s="24"/>
      <c r="F993" s="24"/>
      <c r="G993" s="11"/>
      <c r="H993" s="12"/>
      <c r="I993" s="12"/>
      <c r="J993" s="12"/>
      <c r="K993" s="5"/>
      <c r="L993" s="5"/>
      <c r="M993" s="5"/>
      <c r="N993" s="24"/>
      <c r="O993" s="7"/>
      <c r="P993" s="13" t="str">
        <f aca="false">IF(C993="","",IF(ISNUMBER(SEARCH("JPY",C993)),100,10000))</f>
        <v/>
      </c>
      <c r="Q993" s="14" t="str">
        <f aca="false">IF(OR(C993="",H993="",J993=""),"",ROUND((J993-H993)*P993*IF(D993="Short",-1,1),1))</f>
        <v/>
      </c>
      <c r="R993" s="14" t="str">
        <f aca="false">IF(OR(C993="",H993="",I993=""),"",ROUND(ABS(H993-I993)*P993,1))</f>
        <v/>
      </c>
      <c r="S993" s="15" t="str">
        <f aca="false">IF(OR(R993="",G993="",K993=""),"",R993*K993*G993)</f>
        <v/>
      </c>
      <c r="T993" s="15" t="str">
        <f aca="false">IF(OR(Q993="",G993="",K993=""),"",Q993*K993*G993)</f>
        <v/>
      </c>
      <c r="U993" s="15" t="str">
        <f aca="false">IF(T993="","",T993+N(L993)-N(M993))</f>
        <v/>
      </c>
      <c r="V993" s="16" t="str">
        <f aca="false">IF(OR(U993="",N(S993)=0),"",U993/S993)</f>
        <v/>
      </c>
      <c r="W993" s="13" t="str">
        <f aca="false">IF(U993="","",COUNT($U$7:U993))</f>
        <v/>
      </c>
      <c r="X993" s="17" t="str">
        <f aca="false">IF(U993="","",DATE(YEAR(IF(B993="",A993,B993)),MONTH(IF(B993="",A993,B993)),1))</f>
        <v/>
      </c>
      <c r="Y993" s="15" t="str">
        <f aca="false">IF(U993="","",N($C$3)+SUM($U$7:U993))</f>
        <v/>
      </c>
      <c r="Z993" s="15" t="str">
        <f aca="false">IF(Y993="","",Y993-MAX(N($C$3),MAX($Y$7:Y993)))</f>
        <v/>
      </c>
      <c r="AA993" s="13" t="str">
        <f aca="false">IF(U993="","",IF(U993&gt;0,"Win",IF(U993&lt;0,"Loss","Scratch")))</f>
        <v/>
      </c>
      <c r="AB993" s="18" t="e">
        <f aca="false">IF(W993="",NA(),W993)</f>
        <v>#N/A</v>
      </c>
      <c r="AC993" s="19" t="e">
        <f aca="false">IF(W993="",NA(),Y993)</f>
        <v>#N/A</v>
      </c>
    </row>
    <row r="994" customFormat="false" ht="15" hidden="false" customHeight="false" outlineLevel="0" collapsed="false">
      <c r="A994" s="10"/>
      <c r="B994" s="10"/>
      <c r="C994" s="24"/>
      <c r="D994" s="24"/>
      <c r="E994" s="24"/>
      <c r="F994" s="24"/>
      <c r="G994" s="11"/>
      <c r="H994" s="12"/>
      <c r="I994" s="12"/>
      <c r="J994" s="12"/>
      <c r="K994" s="5"/>
      <c r="L994" s="5"/>
      <c r="M994" s="5"/>
      <c r="N994" s="24"/>
      <c r="O994" s="7"/>
      <c r="P994" s="13" t="str">
        <f aca="false">IF(C994="","",IF(ISNUMBER(SEARCH("JPY",C994)),100,10000))</f>
        <v/>
      </c>
      <c r="Q994" s="14" t="str">
        <f aca="false">IF(OR(C994="",H994="",J994=""),"",ROUND((J994-H994)*P994*IF(D994="Short",-1,1),1))</f>
        <v/>
      </c>
      <c r="R994" s="14" t="str">
        <f aca="false">IF(OR(C994="",H994="",I994=""),"",ROUND(ABS(H994-I994)*P994,1))</f>
        <v/>
      </c>
      <c r="S994" s="15" t="str">
        <f aca="false">IF(OR(R994="",G994="",K994=""),"",R994*K994*G994)</f>
        <v/>
      </c>
      <c r="T994" s="15" t="str">
        <f aca="false">IF(OR(Q994="",G994="",K994=""),"",Q994*K994*G994)</f>
        <v/>
      </c>
      <c r="U994" s="15" t="str">
        <f aca="false">IF(T994="","",T994+N(L994)-N(M994))</f>
        <v/>
      </c>
      <c r="V994" s="16" t="str">
        <f aca="false">IF(OR(U994="",N(S994)=0),"",U994/S994)</f>
        <v/>
      </c>
      <c r="W994" s="13" t="str">
        <f aca="false">IF(U994="","",COUNT($U$7:U994))</f>
        <v/>
      </c>
      <c r="X994" s="17" t="str">
        <f aca="false">IF(U994="","",DATE(YEAR(IF(B994="",A994,B994)),MONTH(IF(B994="",A994,B994)),1))</f>
        <v/>
      </c>
      <c r="Y994" s="15" t="str">
        <f aca="false">IF(U994="","",N($C$3)+SUM($U$7:U994))</f>
        <v/>
      </c>
      <c r="Z994" s="15" t="str">
        <f aca="false">IF(Y994="","",Y994-MAX(N($C$3),MAX($Y$7:Y994)))</f>
        <v/>
      </c>
      <c r="AA994" s="13" t="str">
        <f aca="false">IF(U994="","",IF(U994&gt;0,"Win",IF(U994&lt;0,"Loss","Scratch")))</f>
        <v/>
      </c>
      <c r="AB994" s="18" t="e">
        <f aca="false">IF(W994="",NA(),W994)</f>
        <v>#N/A</v>
      </c>
      <c r="AC994" s="19" t="e">
        <f aca="false">IF(W994="",NA(),Y994)</f>
        <v>#N/A</v>
      </c>
    </row>
    <row r="995" customFormat="false" ht="15" hidden="false" customHeight="false" outlineLevel="0" collapsed="false">
      <c r="A995" s="10"/>
      <c r="B995" s="10"/>
      <c r="C995" s="24"/>
      <c r="D995" s="24"/>
      <c r="E995" s="24"/>
      <c r="F995" s="24"/>
      <c r="G995" s="11"/>
      <c r="H995" s="12"/>
      <c r="I995" s="12"/>
      <c r="J995" s="12"/>
      <c r="K995" s="5"/>
      <c r="L995" s="5"/>
      <c r="M995" s="5"/>
      <c r="N995" s="24"/>
      <c r="O995" s="7"/>
      <c r="P995" s="13" t="str">
        <f aca="false">IF(C995="","",IF(ISNUMBER(SEARCH("JPY",C995)),100,10000))</f>
        <v/>
      </c>
      <c r="Q995" s="14" t="str">
        <f aca="false">IF(OR(C995="",H995="",J995=""),"",ROUND((J995-H995)*P995*IF(D995="Short",-1,1),1))</f>
        <v/>
      </c>
      <c r="R995" s="14" t="str">
        <f aca="false">IF(OR(C995="",H995="",I995=""),"",ROUND(ABS(H995-I995)*P995,1))</f>
        <v/>
      </c>
      <c r="S995" s="15" t="str">
        <f aca="false">IF(OR(R995="",G995="",K995=""),"",R995*K995*G995)</f>
        <v/>
      </c>
      <c r="T995" s="15" t="str">
        <f aca="false">IF(OR(Q995="",G995="",K995=""),"",Q995*K995*G995)</f>
        <v/>
      </c>
      <c r="U995" s="15" t="str">
        <f aca="false">IF(T995="","",T995+N(L995)-N(M995))</f>
        <v/>
      </c>
      <c r="V995" s="16" t="str">
        <f aca="false">IF(OR(U995="",N(S995)=0),"",U995/S995)</f>
        <v/>
      </c>
      <c r="W995" s="13" t="str">
        <f aca="false">IF(U995="","",COUNT($U$7:U995))</f>
        <v/>
      </c>
      <c r="X995" s="17" t="str">
        <f aca="false">IF(U995="","",DATE(YEAR(IF(B995="",A995,B995)),MONTH(IF(B995="",A995,B995)),1))</f>
        <v/>
      </c>
      <c r="Y995" s="15" t="str">
        <f aca="false">IF(U995="","",N($C$3)+SUM($U$7:U995))</f>
        <v/>
      </c>
      <c r="Z995" s="15" t="str">
        <f aca="false">IF(Y995="","",Y995-MAX(N($C$3),MAX($Y$7:Y995)))</f>
        <v/>
      </c>
      <c r="AA995" s="13" t="str">
        <f aca="false">IF(U995="","",IF(U995&gt;0,"Win",IF(U995&lt;0,"Loss","Scratch")))</f>
        <v/>
      </c>
      <c r="AB995" s="18" t="e">
        <f aca="false">IF(W995="",NA(),W995)</f>
        <v>#N/A</v>
      </c>
      <c r="AC995" s="19" t="e">
        <f aca="false">IF(W995="",NA(),Y995)</f>
        <v>#N/A</v>
      </c>
    </row>
    <row r="996" customFormat="false" ht="15" hidden="false" customHeight="false" outlineLevel="0" collapsed="false">
      <c r="A996" s="10"/>
      <c r="B996" s="10"/>
      <c r="C996" s="24"/>
      <c r="D996" s="24"/>
      <c r="E996" s="24"/>
      <c r="F996" s="24"/>
      <c r="G996" s="11"/>
      <c r="H996" s="12"/>
      <c r="I996" s="12"/>
      <c r="J996" s="12"/>
      <c r="K996" s="5"/>
      <c r="L996" s="5"/>
      <c r="M996" s="5"/>
      <c r="N996" s="24"/>
      <c r="O996" s="7"/>
      <c r="P996" s="13" t="str">
        <f aca="false">IF(C996="","",IF(ISNUMBER(SEARCH("JPY",C996)),100,10000))</f>
        <v/>
      </c>
      <c r="Q996" s="14" t="str">
        <f aca="false">IF(OR(C996="",H996="",J996=""),"",ROUND((J996-H996)*P996*IF(D996="Short",-1,1),1))</f>
        <v/>
      </c>
      <c r="R996" s="14" t="str">
        <f aca="false">IF(OR(C996="",H996="",I996=""),"",ROUND(ABS(H996-I996)*P996,1))</f>
        <v/>
      </c>
      <c r="S996" s="15" t="str">
        <f aca="false">IF(OR(R996="",G996="",K996=""),"",R996*K996*G996)</f>
        <v/>
      </c>
      <c r="T996" s="15" t="str">
        <f aca="false">IF(OR(Q996="",G996="",K996=""),"",Q996*K996*G996)</f>
        <v/>
      </c>
      <c r="U996" s="15" t="str">
        <f aca="false">IF(T996="","",T996+N(L996)-N(M996))</f>
        <v/>
      </c>
      <c r="V996" s="16" t="str">
        <f aca="false">IF(OR(U996="",N(S996)=0),"",U996/S996)</f>
        <v/>
      </c>
      <c r="W996" s="13" t="str">
        <f aca="false">IF(U996="","",COUNT($U$7:U996))</f>
        <v/>
      </c>
      <c r="X996" s="17" t="str">
        <f aca="false">IF(U996="","",DATE(YEAR(IF(B996="",A996,B996)),MONTH(IF(B996="",A996,B996)),1))</f>
        <v/>
      </c>
      <c r="Y996" s="15" t="str">
        <f aca="false">IF(U996="","",N($C$3)+SUM($U$7:U996))</f>
        <v/>
      </c>
      <c r="Z996" s="15" t="str">
        <f aca="false">IF(Y996="","",Y996-MAX(N($C$3),MAX($Y$7:Y996)))</f>
        <v/>
      </c>
      <c r="AA996" s="13" t="str">
        <f aca="false">IF(U996="","",IF(U996&gt;0,"Win",IF(U996&lt;0,"Loss","Scratch")))</f>
        <v/>
      </c>
      <c r="AB996" s="18" t="e">
        <f aca="false">IF(W996="",NA(),W996)</f>
        <v>#N/A</v>
      </c>
      <c r="AC996" s="19" t="e">
        <f aca="false">IF(W996="",NA(),Y996)</f>
        <v>#N/A</v>
      </c>
    </row>
    <row r="997" customFormat="false" ht="15" hidden="false" customHeight="false" outlineLevel="0" collapsed="false">
      <c r="A997" s="10"/>
      <c r="B997" s="10"/>
      <c r="C997" s="24"/>
      <c r="D997" s="24"/>
      <c r="E997" s="24"/>
      <c r="F997" s="24"/>
      <c r="G997" s="11"/>
      <c r="H997" s="12"/>
      <c r="I997" s="12"/>
      <c r="J997" s="12"/>
      <c r="K997" s="5"/>
      <c r="L997" s="5"/>
      <c r="M997" s="5"/>
      <c r="N997" s="24"/>
      <c r="O997" s="7"/>
      <c r="P997" s="13" t="str">
        <f aca="false">IF(C997="","",IF(ISNUMBER(SEARCH("JPY",C997)),100,10000))</f>
        <v/>
      </c>
      <c r="Q997" s="14" t="str">
        <f aca="false">IF(OR(C997="",H997="",J997=""),"",ROUND((J997-H997)*P997*IF(D997="Short",-1,1),1))</f>
        <v/>
      </c>
      <c r="R997" s="14" t="str">
        <f aca="false">IF(OR(C997="",H997="",I997=""),"",ROUND(ABS(H997-I997)*P997,1))</f>
        <v/>
      </c>
      <c r="S997" s="15" t="str">
        <f aca="false">IF(OR(R997="",G997="",K997=""),"",R997*K997*G997)</f>
        <v/>
      </c>
      <c r="T997" s="15" t="str">
        <f aca="false">IF(OR(Q997="",G997="",K997=""),"",Q997*K997*G997)</f>
        <v/>
      </c>
      <c r="U997" s="15" t="str">
        <f aca="false">IF(T997="","",T997+N(L997)-N(M997))</f>
        <v/>
      </c>
      <c r="V997" s="16" t="str">
        <f aca="false">IF(OR(U997="",N(S997)=0),"",U997/S997)</f>
        <v/>
      </c>
      <c r="W997" s="13" t="str">
        <f aca="false">IF(U997="","",COUNT($U$7:U997))</f>
        <v/>
      </c>
      <c r="X997" s="17" t="str">
        <f aca="false">IF(U997="","",DATE(YEAR(IF(B997="",A997,B997)),MONTH(IF(B997="",A997,B997)),1))</f>
        <v/>
      </c>
      <c r="Y997" s="15" t="str">
        <f aca="false">IF(U997="","",N($C$3)+SUM($U$7:U997))</f>
        <v/>
      </c>
      <c r="Z997" s="15" t="str">
        <f aca="false">IF(Y997="","",Y997-MAX(N($C$3),MAX($Y$7:Y997)))</f>
        <v/>
      </c>
      <c r="AA997" s="13" t="str">
        <f aca="false">IF(U997="","",IF(U997&gt;0,"Win",IF(U997&lt;0,"Loss","Scratch")))</f>
        <v/>
      </c>
      <c r="AB997" s="18" t="e">
        <f aca="false">IF(W997="",NA(),W997)</f>
        <v>#N/A</v>
      </c>
      <c r="AC997" s="19" t="e">
        <f aca="false">IF(W997="",NA(),Y997)</f>
        <v>#N/A</v>
      </c>
    </row>
    <row r="998" customFormat="false" ht="15" hidden="false" customHeight="false" outlineLevel="0" collapsed="false">
      <c r="A998" s="10"/>
      <c r="B998" s="10"/>
      <c r="C998" s="24"/>
      <c r="D998" s="24"/>
      <c r="E998" s="24"/>
      <c r="F998" s="24"/>
      <c r="G998" s="11"/>
      <c r="H998" s="12"/>
      <c r="I998" s="12"/>
      <c r="J998" s="12"/>
      <c r="K998" s="5"/>
      <c r="L998" s="5"/>
      <c r="M998" s="5"/>
      <c r="N998" s="24"/>
      <c r="O998" s="7"/>
      <c r="P998" s="13" t="str">
        <f aca="false">IF(C998="","",IF(ISNUMBER(SEARCH("JPY",C998)),100,10000))</f>
        <v/>
      </c>
      <c r="Q998" s="14" t="str">
        <f aca="false">IF(OR(C998="",H998="",J998=""),"",ROUND((J998-H998)*P998*IF(D998="Short",-1,1),1))</f>
        <v/>
      </c>
      <c r="R998" s="14" t="str">
        <f aca="false">IF(OR(C998="",H998="",I998=""),"",ROUND(ABS(H998-I998)*P998,1))</f>
        <v/>
      </c>
      <c r="S998" s="15" t="str">
        <f aca="false">IF(OR(R998="",G998="",K998=""),"",R998*K998*G998)</f>
        <v/>
      </c>
      <c r="T998" s="15" t="str">
        <f aca="false">IF(OR(Q998="",G998="",K998=""),"",Q998*K998*G998)</f>
        <v/>
      </c>
      <c r="U998" s="15" t="str">
        <f aca="false">IF(T998="","",T998+N(L998)-N(M998))</f>
        <v/>
      </c>
      <c r="V998" s="16" t="str">
        <f aca="false">IF(OR(U998="",N(S998)=0),"",U998/S998)</f>
        <v/>
      </c>
      <c r="W998" s="13" t="str">
        <f aca="false">IF(U998="","",COUNT($U$7:U998))</f>
        <v/>
      </c>
      <c r="X998" s="17" t="str">
        <f aca="false">IF(U998="","",DATE(YEAR(IF(B998="",A998,B998)),MONTH(IF(B998="",A998,B998)),1))</f>
        <v/>
      </c>
      <c r="Y998" s="15" t="str">
        <f aca="false">IF(U998="","",N($C$3)+SUM($U$7:U998))</f>
        <v/>
      </c>
      <c r="Z998" s="15" t="str">
        <f aca="false">IF(Y998="","",Y998-MAX(N($C$3),MAX($Y$7:Y998)))</f>
        <v/>
      </c>
      <c r="AA998" s="13" t="str">
        <f aca="false">IF(U998="","",IF(U998&gt;0,"Win",IF(U998&lt;0,"Loss","Scratch")))</f>
        <v/>
      </c>
      <c r="AB998" s="18" t="e">
        <f aca="false">IF(W998="",NA(),W998)</f>
        <v>#N/A</v>
      </c>
      <c r="AC998" s="19" t="e">
        <f aca="false">IF(W998="",NA(),Y998)</f>
        <v>#N/A</v>
      </c>
    </row>
    <row r="999" customFormat="false" ht="15" hidden="false" customHeight="false" outlineLevel="0" collapsed="false">
      <c r="A999" s="10"/>
      <c r="B999" s="10"/>
      <c r="C999" s="24"/>
      <c r="D999" s="24"/>
      <c r="E999" s="24"/>
      <c r="F999" s="24"/>
      <c r="G999" s="11"/>
      <c r="H999" s="12"/>
      <c r="I999" s="12"/>
      <c r="J999" s="12"/>
      <c r="K999" s="5"/>
      <c r="L999" s="5"/>
      <c r="M999" s="5"/>
      <c r="N999" s="24"/>
      <c r="O999" s="7"/>
      <c r="P999" s="13" t="str">
        <f aca="false">IF(C999="","",IF(ISNUMBER(SEARCH("JPY",C999)),100,10000))</f>
        <v/>
      </c>
      <c r="Q999" s="14" t="str">
        <f aca="false">IF(OR(C999="",H999="",J999=""),"",ROUND((J999-H999)*P999*IF(D999="Short",-1,1),1))</f>
        <v/>
      </c>
      <c r="R999" s="14" t="str">
        <f aca="false">IF(OR(C999="",H999="",I999=""),"",ROUND(ABS(H999-I999)*P999,1))</f>
        <v/>
      </c>
      <c r="S999" s="15" t="str">
        <f aca="false">IF(OR(R999="",G999="",K999=""),"",R999*K999*G999)</f>
        <v/>
      </c>
      <c r="T999" s="15" t="str">
        <f aca="false">IF(OR(Q999="",G999="",K999=""),"",Q999*K999*G999)</f>
        <v/>
      </c>
      <c r="U999" s="15" t="str">
        <f aca="false">IF(T999="","",T999+N(L999)-N(M999))</f>
        <v/>
      </c>
      <c r="V999" s="16" t="str">
        <f aca="false">IF(OR(U999="",N(S999)=0),"",U999/S999)</f>
        <v/>
      </c>
      <c r="W999" s="13" t="str">
        <f aca="false">IF(U999="","",COUNT($U$7:U999))</f>
        <v/>
      </c>
      <c r="X999" s="17" t="str">
        <f aca="false">IF(U999="","",DATE(YEAR(IF(B999="",A999,B999)),MONTH(IF(B999="",A999,B999)),1))</f>
        <v/>
      </c>
      <c r="Y999" s="15" t="str">
        <f aca="false">IF(U999="","",N($C$3)+SUM($U$7:U999))</f>
        <v/>
      </c>
      <c r="Z999" s="15" t="str">
        <f aca="false">IF(Y999="","",Y999-MAX(N($C$3),MAX($Y$7:Y999)))</f>
        <v/>
      </c>
      <c r="AA999" s="13" t="str">
        <f aca="false">IF(U999="","",IF(U999&gt;0,"Win",IF(U999&lt;0,"Loss","Scratch")))</f>
        <v/>
      </c>
      <c r="AB999" s="18" t="e">
        <f aca="false">IF(W999="",NA(),W999)</f>
        <v>#N/A</v>
      </c>
      <c r="AC999" s="19" t="e">
        <f aca="false">IF(W999="",NA(),Y999)</f>
        <v>#N/A</v>
      </c>
    </row>
    <row r="1000" customFormat="false" ht="15" hidden="false" customHeight="false" outlineLevel="0" collapsed="false">
      <c r="A1000" s="10"/>
      <c r="B1000" s="10"/>
      <c r="C1000" s="24"/>
      <c r="D1000" s="24"/>
      <c r="E1000" s="24"/>
      <c r="F1000" s="24"/>
      <c r="G1000" s="11"/>
      <c r="H1000" s="12"/>
      <c r="I1000" s="12"/>
      <c r="J1000" s="12"/>
      <c r="K1000" s="5"/>
      <c r="L1000" s="5"/>
      <c r="M1000" s="5"/>
      <c r="N1000" s="24"/>
      <c r="O1000" s="7"/>
      <c r="P1000" s="13" t="str">
        <f aca="false">IF(C1000="","",IF(ISNUMBER(SEARCH("JPY",C1000)),100,10000))</f>
        <v/>
      </c>
      <c r="Q1000" s="14" t="str">
        <f aca="false">IF(OR(C1000="",H1000="",J1000=""),"",ROUND((J1000-H1000)*P1000*IF(D1000="Short",-1,1),1))</f>
        <v/>
      </c>
      <c r="R1000" s="14" t="str">
        <f aca="false">IF(OR(C1000="",H1000="",I1000=""),"",ROUND(ABS(H1000-I1000)*P1000,1))</f>
        <v/>
      </c>
      <c r="S1000" s="15" t="str">
        <f aca="false">IF(OR(R1000="",G1000="",K1000=""),"",R1000*K1000*G1000)</f>
        <v/>
      </c>
      <c r="T1000" s="15" t="str">
        <f aca="false">IF(OR(Q1000="",G1000="",K1000=""),"",Q1000*K1000*G1000)</f>
        <v/>
      </c>
      <c r="U1000" s="15" t="str">
        <f aca="false">IF(T1000="","",T1000+N(L1000)-N(M1000))</f>
        <v/>
      </c>
      <c r="V1000" s="16" t="str">
        <f aca="false">IF(OR(U1000="",N(S1000)=0),"",U1000/S1000)</f>
        <v/>
      </c>
      <c r="W1000" s="13" t="str">
        <f aca="false">IF(U1000="","",COUNT($U$7:U1000))</f>
        <v/>
      </c>
      <c r="X1000" s="17" t="str">
        <f aca="false">IF(U1000="","",DATE(YEAR(IF(B1000="",A1000,B1000)),MONTH(IF(B1000="",A1000,B1000)),1))</f>
        <v/>
      </c>
      <c r="Y1000" s="15" t="str">
        <f aca="false">IF(U1000="","",N($C$3)+SUM($U$7:U1000))</f>
        <v/>
      </c>
      <c r="Z1000" s="15" t="str">
        <f aca="false">IF(Y1000="","",Y1000-MAX(N($C$3),MAX($Y$7:Y1000)))</f>
        <v/>
      </c>
      <c r="AA1000" s="13" t="str">
        <f aca="false">IF(U1000="","",IF(U1000&gt;0,"Win",IF(U1000&lt;0,"Loss","Scratch")))</f>
        <v/>
      </c>
      <c r="AB1000" s="18" t="e">
        <f aca="false">IF(W1000="",NA(),W1000)</f>
        <v>#N/A</v>
      </c>
      <c r="AC1000" s="19" t="e">
        <f aca="false">IF(W1000="",NA(),Y1000)</f>
        <v>#N/A</v>
      </c>
    </row>
    <row r="1001" customFormat="false" ht="15" hidden="false" customHeight="false" outlineLevel="0" collapsed="false">
      <c r="A1001" s="10"/>
      <c r="B1001" s="10"/>
      <c r="C1001" s="24"/>
      <c r="D1001" s="24"/>
      <c r="E1001" s="24"/>
      <c r="F1001" s="24"/>
      <c r="G1001" s="11"/>
      <c r="H1001" s="12"/>
      <c r="I1001" s="12"/>
      <c r="J1001" s="12"/>
      <c r="K1001" s="5"/>
      <c r="L1001" s="5"/>
      <c r="M1001" s="5"/>
      <c r="N1001" s="24"/>
      <c r="O1001" s="7"/>
      <c r="P1001" s="13" t="str">
        <f aca="false">IF(C1001="","",IF(ISNUMBER(SEARCH("JPY",C1001)),100,10000))</f>
        <v/>
      </c>
      <c r="Q1001" s="14" t="str">
        <f aca="false">IF(OR(C1001="",H1001="",J1001=""),"",ROUND((J1001-H1001)*P1001*IF(D1001="Short",-1,1),1))</f>
        <v/>
      </c>
      <c r="R1001" s="14" t="str">
        <f aca="false">IF(OR(C1001="",H1001="",I1001=""),"",ROUND(ABS(H1001-I1001)*P1001,1))</f>
        <v/>
      </c>
      <c r="S1001" s="15" t="str">
        <f aca="false">IF(OR(R1001="",G1001="",K1001=""),"",R1001*K1001*G1001)</f>
        <v/>
      </c>
      <c r="T1001" s="15" t="str">
        <f aca="false">IF(OR(Q1001="",G1001="",K1001=""),"",Q1001*K1001*G1001)</f>
        <v/>
      </c>
      <c r="U1001" s="15" t="str">
        <f aca="false">IF(T1001="","",T1001+N(L1001)-N(M1001))</f>
        <v/>
      </c>
      <c r="V1001" s="16" t="str">
        <f aca="false">IF(OR(U1001="",N(S1001)=0),"",U1001/S1001)</f>
        <v/>
      </c>
      <c r="W1001" s="13" t="str">
        <f aca="false">IF(U1001="","",COUNT($U$7:U1001))</f>
        <v/>
      </c>
      <c r="X1001" s="17" t="str">
        <f aca="false">IF(U1001="","",DATE(YEAR(IF(B1001="",A1001,B1001)),MONTH(IF(B1001="",A1001,B1001)),1))</f>
        <v/>
      </c>
      <c r="Y1001" s="15" t="str">
        <f aca="false">IF(U1001="","",N($C$3)+SUM($U$7:U1001))</f>
        <v/>
      </c>
      <c r="Z1001" s="15" t="str">
        <f aca="false">IF(Y1001="","",Y1001-MAX(N($C$3),MAX($Y$7:Y1001)))</f>
        <v/>
      </c>
      <c r="AA1001" s="13" t="str">
        <f aca="false">IF(U1001="","",IF(U1001&gt;0,"Win",IF(U1001&lt;0,"Loss","Scratch")))</f>
        <v/>
      </c>
      <c r="AB1001" s="18" t="e">
        <f aca="false">IF(W1001="",NA(),W1001)</f>
        <v>#N/A</v>
      </c>
      <c r="AC1001" s="19" t="e">
        <f aca="false">IF(W1001="",NA(),Y1001)</f>
        <v>#N/A</v>
      </c>
    </row>
    <row r="1002" customFormat="false" ht="15" hidden="false" customHeight="false" outlineLevel="0" collapsed="false">
      <c r="A1002" s="10"/>
      <c r="B1002" s="10"/>
      <c r="C1002" s="24"/>
      <c r="D1002" s="24"/>
      <c r="E1002" s="24"/>
      <c r="F1002" s="24"/>
      <c r="G1002" s="11"/>
      <c r="H1002" s="12"/>
      <c r="I1002" s="12"/>
      <c r="J1002" s="12"/>
      <c r="K1002" s="5"/>
      <c r="L1002" s="5"/>
      <c r="M1002" s="5"/>
      <c r="N1002" s="24"/>
      <c r="O1002" s="7"/>
      <c r="P1002" s="13" t="str">
        <f aca="false">IF(C1002="","",IF(ISNUMBER(SEARCH("JPY",C1002)),100,10000))</f>
        <v/>
      </c>
      <c r="Q1002" s="14" t="str">
        <f aca="false">IF(OR(C1002="",H1002="",J1002=""),"",ROUND((J1002-H1002)*P1002*IF(D1002="Short",-1,1),1))</f>
        <v/>
      </c>
      <c r="R1002" s="14" t="str">
        <f aca="false">IF(OR(C1002="",H1002="",I1002=""),"",ROUND(ABS(H1002-I1002)*P1002,1))</f>
        <v/>
      </c>
      <c r="S1002" s="15" t="str">
        <f aca="false">IF(OR(R1002="",G1002="",K1002=""),"",R1002*K1002*G1002)</f>
        <v/>
      </c>
      <c r="T1002" s="15" t="str">
        <f aca="false">IF(OR(Q1002="",G1002="",K1002=""),"",Q1002*K1002*G1002)</f>
        <v/>
      </c>
      <c r="U1002" s="15" t="str">
        <f aca="false">IF(T1002="","",T1002+N(L1002)-N(M1002))</f>
        <v/>
      </c>
      <c r="V1002" s="16" t="str">
        <f aca="false">IF(OR(U1002="",N(S1002)=0),"",U1002/S1002)</f>
        <v/>
      </c>
      <c r="W1002" s="13" t="str">
        <f aca="false">IF(U1002="","",COUNT($U$7:U1002))</f>
        <v/>
      </c>
      <c r="X1002" s="17" t="str">
        <f aca="false">IF(U1002="","",DATE(YEAR(IF(B1002="",A1002,B1002)),MONTH(IF(B1002="",A1002,B1002)),1))</f>
        <v/>
      </c>
      <c r="Y1002" s="15" t="str">
        <f aca="false">IF(U1002="","",N($C$3)+SUM($U$7:U1002))</f>
        <v/>
      </c>
      <c r="Z1002" s="15" t="str">
        <f aca="false">IF(Y1002="","",Y1002-MAX(N($C$3),MAX($Y$7:Y1002)))</f>
        <v/>
      </c>
      <c r="AA1002" s="13" t="str">
        <f aca="false">IF(U1002="","",IF(U1002&gt;0,"Win",IF(U1002&lt;0,"Loss","Scratch")))</f>
        <v/>
      </c>
      <c r="AB1002" s="18" t="e">
        <f aca="false">IF(W1002="",NA(),W1002)</f>
        <v>#N/A</v>
      </c>
      <c r="AC1002" s="19" t="e">
        <f aca="false">IF(W1002="",NA(),Y1002)</f>
        <v>#N/A</v>
      </c>
    </row>
    <row r="1003" customFormat="false" ht="15" hidden="false" customHeight="false" outlineLevel="0" collapsed="false">
      <c r="A1003" s="10"/>
      <c r="B1003" s="10"/>
      <c r="C1003" s="24"/>
      <c r="D1003" s="24"/>
      <c r="E1003" s="24"/>
      <c r="F1003" s="24"/>
      <c r="G1003" s="11"/>
      <c r="H1003" s="12"/>
      <c r="I1003" s="12"/>
      <c r="J1003" s="12"/>
      <c r="K1003" s="5"/>
      <c r="L1003" s="5"/>
      <c r="M1003" s="5"/>
      <c r="N1003" s="24"/>
      <c r="O1003" s="7"/>
      <c r="P1003" s="13" t="str">
        <f aca="false">IF(C1003="","",IF(ISNUMBER(SEARCH("JPY",C1003)),100,10000))</f>
        <v/>
      </c>
      <c r="Q1003" s="14" t="str">
        <f aca="false">IF(OR(C1003="",H1003="",J1003=""),"",ROUND((J1003-H1003)*P1003*IF(D1003="Short",-1,1),1))</f>
        <v/>
      </c>
      <c r="R1003" s="14" t="str">
        <f aca="false">IF(OR(C1003="",H1003="",I1003=""),"",ROUND(ABS(H1003-I1003)*P1003,1))</f>
        <v/>
      </c>
      <c r="S1003" s="15" t="str">
        <f aca="false">IF(OR(R1003="",G1003="",K1003=""),"",R1003*K1003*G1003)</f>
        <v/>
      </c>
      <c r="T1003" s="15" t="str">
        <f aca="false">IF(OR(Q1003="",G1003="",K1003=""),"",Q1003*K1003*G1003)</f>
        <v/>
      </c>
      <c r="U1003" s="15" t="str">
        <f aca="false">IF(T1003="","",T1003+N(L1003)-N(M1003))</f>
        <v/>
      </c>
      <c r="V1003" s="16" t="str">
        <f aca="false">IF(OR(U1003="",N(S1003)=0),"",U1003/S1003)</f>
        <v/>
      </c>
      <c r="W1003" s="13" t="str">
        <f aca="false">IF(U1003="","",COUNT($U$7:U1003))</f>
        <v/>
      </c>
      <c r="X1003" s="17" t="str">
        <f aca="false">IF(U1003="","",DATE(YEAR(IF(B1003="",A1003,B1003)),MONTH(IF(B1003="",A1003,B1003)),1))</f>
        <v/>
      </c>
      <c r="Y1003" s="15" t="str">
        <f aca="false">IF(U1003="","",N($C$3)+SUM($U$7:U1003))</f>
        <v/>
      </c>
      <c r="Z1003" s="15" t="str">
        <f aca="false">IF(Y1003="","",Y1003-MAX(N($C$3),MAX($Y$7:Y1003)))</f>
        <v/>
      </c>
      <c r="AA1003" s="13" t="str">
        <f aca="false">IF(U1003="","",IF(U1003&gt;0,"Win",IF(U1003&lt;0,"Loss","Scratch")))</f>
        <v/>
      </c>
      <c r="AB1003" s="18" t="e">
        <f aca="false">IF(W1003="",NA(),W1003)</f>
        <v>#N/A</v>
      </c>
      <c r="AC1003" s="19" t="e">
        <f aca="false">IF(W1003="",NA(),Y1003)</f>
        <v>#N/A</v>
      </c>
    </row>
    <row r="1004" customFormat="false" ht="15" hidden="false" customHeight="false" outlineLevel="0" collapsed="false">
      <c r="A1004" s="10"/>
      <c r="B1004" s="10"/>
      <c r="C1004" s="24"/>
      <c r="D1004" s="24"/>
      <c r="E1004" s="24"/>
      <c r="F1004" s="24"/>
      <c r="G1004" s="11"/>
      <c r="H1004" s="12"/>
      <c r="I1004" s="12"/>
      <c r="J1004" s="12"/>
      <c r="K1004" s="5"/>
      <c r="L1004" s="5"/>
      <c r="M1004" s="5"/>
      <c r="N1004" s="24"/>
      <c r="O1004" s="7"/>
      <c r="P1004" s="13" t="str">
        <f aca="false">IF(C1004="","",IF(ISNUMBER(SEARCH("JPY",C1004)),100,10000))</f>
        <v/>
      </c>
      <c r="Q1004" s="14" t="str">
        <f aca="false">IF(OR(C1004="",H1004="",J1004=""),"",ROUND((J1004-H1004)*P1004*IF(D1004="Short",-1,1),1))</f>
        <v/>
      </c>
      <c r="R1004" s="14" t="str">
        <f aca="false">IF(OR(C1004="",H1004="",I1004=""),"",ROUND(ABS(H1004-I1004)*P1004,1))</f>
        <v/>
      </c>
      <c r="S1004" s="15" t="str">
        <f aca="false">IF(OR(R1004="",G1004="",K1004=""),"",R1004*K1004*G1004)</f>
        <v/>
      </c>
      <c r="T1004" s="15" t="str">
        <f aca="false">IF(OR(Q1004="",G1004="",K1004=""),"",Q1004*K1004*G1004)</f>
        <v/>
      </c>
      <c r="U1004" s="15" t="str">
        <f aca="false">IF(T1004="","",T1004+N(L1004)-N(M1004))</f>
        <v/>
      </c>
      <c r="V1004" s="16" t="str">
        <f aca="false">IF(OR(U1004="",N(S1004)=0),"",U1004/S1004)</f>
        <v/>
      </c>
      <c r="W1004" s="13" t="str">
        <f aca="false">IF(U1004="","",COUNT($U$7:U1004))</f>
        <v/>
      </c>
      <c r="X1004" s="17" t="str">
        <f aca="false">IF(U1004="","",DATE(YEAR(IF(B1004="",A1004,B1004)),MONTH(IF(B1004="",A1004,B1004)),1))</f>
        <v/>
      </c>
      <c r="Y1004" s="15" t="str">
        <f aca="false">IF(U1004="","",N($C$3)+SUM($U$7:U1004))</f>
        <v/>
      </c>
      <c r="Z1004" s="15" t="str">
        <f aca="false">IF(Y1004="","",Y1004-MAX(N($C$3),MAX($Y$7:Y1004)))</f>
        <v/>
      </c>
      <c r="AA1004" s="13" t="str">
        <f aca="false">IF(U1004="","",IF(U1004&gt;0,"Win",IF(U1004&lt;0,"Loss","Scratch")))</f>
        <v/>
      </c>
      <c r="AB1004" s="18" t="e">
        <f aca="false">IF(W1004="",NA(),W1004)</f>
        <v>#N/A</v>
      </c>
      <c r="AC1004" s="19" t="e">
        <f aca="false">IF(W1004="",NA(),Y1004)</f>
        <v>#N/A</v>
      </c>
    </row>
    <row r="1005" customFormat="false" ht="15" hidden="false" customHeight="false" outlineLevel="0" collapsed="false">
      <c r="A1005" s="10"/>
      <c r="B1005" s="10"/>
      <c r="C1005" s="24"/>
      <c r="D1005" s="24"/>
      <c r="E1005" s="24"/>
      <c r="F1005" s="24"/>
      <c r="G1005" s="11"/>
      <c r="H1005" s="12"/>
      <c r="I1005" s="12"/>
      <c r="J1005" s="12"/>
      <c r="K1005" s="5"/>
      <c r="L1005" s="5"/>
      <c r="M1005" s="5"/>
      <c r="N1005" s="24"/>
      <c r="O1005" s="7"/>
      <c r="P1005" s="13" t="str">
        <f aca="false">IF(C1005="","",IF(ISNUMBER(SEARCH("JPY",C1005)),100,10000))</f>
        <v/>
      </c>
      <c r="Q1005" s="14" t="str">
        <f aca="false">IF(OR(C1005="",H1005="",J1005=""),"",ROUND((J1005-H1005)*P1005*IF(D1005="Short",-1,1),1))</f>
        <v/>
      </c>
      <c r="R1005" s="14" t="str">
        <f aca="false">IF(OR(C1005="",H1005="",I1005=""),"",ROUND(ABS(H1005-I1005)*P1005,1))</f>
        <v/>
      </c>
      <c r="S1005" s="15" t="str">
        <f aca="false">IF(OR(R1005="",G1005="",K1005=""),"",R1005*K1005*G1005)</f>
        <v/>
      </c>
      <c r="T1005" s="15" t="str">
        <f aca="false">IF(OR(Q1005="",G1005="",K1005=""),"",Q1005*K1005*G1005)</f>
        <v/>
      </c>
      <c r="U1005" s="15" t="str">
        <f aca="false">IF(T1005="","",T1005+N(L1005)-N(M1005))</f>
        <v/>
      </c>
      <c r="V1005" s="16" t="str">
        <f aca="false">IF(OR(U1005="",N(S1005)=0),"",U1005/S1005)</f>
        <v/>
      </c>
      <c r="W1005" s="13" t="str">
        <f aca="false">IF(U1005="","",COUNT($U$7:U1005))</f>
        <v/>
      </c>
      <c r="X1005" s="17" t="str">
        <f aca="false">IF(U1005="","",DATE(YEAR(IF(B1005="",A1005,B1005)),MONTH(IF(B1005="",A1005,B1005)),1))</f>
        <v/>
      </c>
      <c r="Y1005" s="15" t="str">
        <f aca="false">IF(U1005="","",N($C$3)+SUM($U$7:U1005))</f>
        <v/>
      </c>
      <c r="Z1005" s="15" t="str">
        <f aca="false">IF(Y1005="","",Y1005-MAX(N($C$3),MAX($Y$7:Y1005)))</f>
        <v/>
      </c>
      <c r="AA1005" s="13" t="str">
        <f aca="false">IF(U1005="","",IF(U1005&gt;0,"Win",IF(U1005&lt;0,"Loss","Scratch")))</f>
        <v/>
      </c>
      <c r="AB1005" s="18" t="e">
        <f aca="false">IF(W1005="",NA(),W1005)</f>
        <v>#N/A</v>
      </c>
      <c r="AC1005" s="19" t="e">
        <f aca="false">IF(W1005="",NA(),Y1005)</f>
        <v>#N/A</v>
      </c>
    </row>
    <row r="1006" customFormat="false" ht="15" hidden="false" customHeight="false" outlineLevel="0" collapsed="false">
      <c r="A1006" s="10"/>
      <c r="B1006" s="10"/>
      <c r="C1006" s="24"/>
      <c r="D1006" s="24"/>
      <c r="E1006" s="24"/>
      <c r="F1006" s="24"/>
      <c r="G1006" s="11"/>
      <c r="H1006" s="12"/>
      <c r="I1006" s="12"/>
      <c r="J1006" s="12"/>
      <c r="K1006" s="5"/>
      <c r="L1006" s="5"/>
      <c r="M1006" s="5"/>
      <c r="N1006" s="24"/>
      <c r="O1006" s="7"/>
      <c r="P1006" s="13" t="str">
        <f aca="false">IF(C1006="","",IF(ISNUMBER(SEARCH("JPY",C1006)),100,10000))</f>
        <v/>
      </c>
      <c r="Q1006" s="14" t="str">
        <f aca="false">IF(OR(C1006="",H1006="",J1006=""),"",ROUND((J1006-H1006)*P1006*IF(D1006="Short",-1,1),1))</f>
        <v/>
      </c>
      <c r="R1006" s="14" t="str">
        <f aca="false">IF(OR(C1006="",H1006="",I1006=""),"",ROUND(ABS(H1006-I1006)*P1006,1))</f>
        <v/>
      </c>
      <c r="S1006" s="15" t="str">
        <f aca="false">IF(OR(R1006="",G1006="",K1006=""),"",R1006*K1006*G1006)</f>
        <v/>
      </c>
      <c r="T1006" s="15" t="str">
        <f aca="false">IF(OR(Q1006="",G1006="",K1006=""),"",Q1006*K1006*G1006)</f>
        <v/>
      </c>
      <c r="U1006" s="15" t="str">
        <f aca="false">IF(T1006="","",T1006+N(L1006)-N(M1006))</f>
        <v/>
      </c>
      <c r="V1006" s="16" t="str">
        <f aca="false">IF(OR(U1006="",N(S1006)=0),"",U1006/S1006)</f>
        <v/>
      </c>
      <c r="W1006" s="13" t="str">
        <f aca="false">IF(U1006="","",COUNT($U$7:U1006))</f>
        <v/>
      </c>
      <c r="X1006" s="17" t="str">
        <f aca="false">IF(U1006="","",DATE(YEAR(IF(B1006="",A1006,B1006)),MONTH(IF(B1006="",A1006,B1006)),1))</f>
        <v/>
      </c>
      <c r="Y1006" s="15" t="str">
        <f aca="false">IF(U1006="","",N($C$3)+SUM($U$7:U1006))</f>
        <v/>
      </c>
      <c r="Z1006" s="15" t="str">
        <f aca="false">IF(Y1006="","",Y1006-MAX(N($C$3),MAX($Y$7:Y1006)))</f>
        <v/>
      </c>
      <c r="AA1006" s="13" t="str">
        <f aca="false">IF(U1006="","",IF(U1006&gt;0,"Win",IF(U1006&lt;0,"Loss","Scratch")))</f>
        <v/>
      </c>
      <c r="AB1006" s="18" t="e">
        <f aca="false">IF(W1006="",NA(),W1006)</f>
        <v>#N/A</v>
      </c>
      <c r="AC1006" s="19" t="e">
        <f aca="false">IF(W1006="",NA(),Y1006)</f>
        <v>#N/A</v>
      </c>
    </row>
  </sheetData>
  <conditionalFormatting sqref="U7:U1006">
    <cfRule type="cellIs" priority="2" operator="lessThan" aboveAverage="0" equalAverage="0" bottom="0" percent="0" rank="0" text="" dxfId="0">
      <formula>0</formula>
    </cfRule>
    <cfRule type="cellIs" priority="3" operator="greaterThan" aboveAverage="0" equalAverage="0" bottom="0" percent="0" rank="0" text="" dxfId="1">
      <formula>0</formula>
    </cfRule>
  </conditionalFormatting>
  <conditionalFormatting sqref="V7:V1006">
    <cfRule type="cellIs" priority="4" operator="lessThan" aboveAverage="0" equalAverage="0" bottom="0" percent="0" rank="0" text="" dxfId="0">
      <formula>0</formula>
    </cfRule>
    <cfRule type="cellIs" priority="5" operator="greaterThan" aboveAverage="0" equalAverage="0" bottom="0" percent="0" rank="0" text="" dxfId="1">
      <formula>0</formula>
    </cfRule>
  </conditionalFormatting>
  <dataValidations count="7">
    <dataValidation allowBlank="true" error="Must be a number above 0" errorStyle="stop" operator="greaterThan" showDropDown="false" showErrorMessage="true" showInputMessage="false" sqref="G7:G1006 K7:K1006" type="decimal">
      <formula1>0</formula1>
      <formula2>0</formula2>
    </dataValidation>
    <dataValidation allowBlank="true" error="Commission is a cost: type it as a positive number" errorStyle="stop" operator="greaterThanOrEqual" showDropDown="false" showErrorMessage="true" showInputMessage="false" sqref="M7:M1006" type="decimal">
      <formula1>0</formula1>
      <formula2>0</formula2>
    </dataValidation>
    <dataValidation allowBlank="true" error="Pick a value from the list (or keep your own value)" errorStyle="warning" operator="between" showDropDown="false" showErrorMessage="true" showInputMessage="false" sqref="C7:C1006" type="list">
      <formula1>Lists!$A$4:$A$15</formula1>
      <formula2>0</formula2>
    </dataValidation>
    <dataValidation allowBlank="true" error="Pick a value from the list" errorStyle="stop" operator="between" showDropDown="false" showErrorMessage="true" showInputMessage="false" sqref="D7:D1006" type="list">
      <formula1>Lists!$C$4:$C$5</formula1>
      <formula2>0</formula2>
    </dataValidation>
    <dataValidation allowBlank="true" error="Pick a value from the list" errorStyle="stop" operator="between" showDropDown="false" showErrorMessage="true" showInputMessage="false" sqref="E7:E1006" type="list">
      <formula1>Lists!$E$4:$E$7</formula1>
      <formula2>0</formula2>
    </dataValidation>
    <dataValidation allowBlank="true" error="Pick a value from the list (or keep your own value)" errorStyle="warning" operator="between" showDropDown="false" showErrorMessage="true" showInputMessage="false" sqref="F7:F1006" type="list">
      <formula1>Lists!$G$4:$G$10</formula1>
      <formula2>0</formula2>
    </dataValidation>
    <dataValidation allowBlank="true" error="Pick a value from the list (or keep your own value)" errorStyle="warning" operator="between" showDropDown="false" showErrorMessage="true" showInputMessage="false" sqref="N7:N1006" type="list">
      <formula1>Lists!$I$4:$I$11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3"/>
    <col collapsed="false" customWidth="true" hidden="false" outlineLevel="0" max="3" min="3" style="0" width="11"/>
    <col collapsed="false" customWidth="true" hidden="false" outlineLevel="0" max="4" min="4" style="0" width="10"/>
    <col collapsed="false" customWidth="true" hidden="false" outlineLevel="0" max="5" min="5" style="0" width="13"/>
    <col collapsed="false" customWidth="true" hidden="false" outlineLevel="0" max="6" min="6" style="0" width="10"/>
    <col collapsed="false" customWidth="true" hidden="false" outlineLevel="0" max="7" min="7" style="0" width="3"/>
    <col collapsed="false" customWidth="true" hidden="false" outlineLevel="0" max="8" min="8" style="0" width="16"/>
    <col collapsed="false" customWidth="true" hidden="false" outlineLevel="0" max="9" min="9" style="0" width="9"/>
    <col collapsed="false" customWidth="true" hidden="false" outlineLevel="0" max="11" min="10" style="0" width="10"/>
    <col collapsed="false" customWidth="true" hidden="false" outlineLevel="0" max="13" min="12" style="0" width="13"/>
    <col collapsed="false" customWidth="true" hidden="false" outlineLevel="0" max="14" min="14" style="0" width="14"/>
  </cols>
  <sheetData>
    <row r="1" customFormat="false" ht="19.7" hidden="false" customHeight="false" outlineLevel="0" collapsed="false">
      <c r="A1" s="4" t="s">
        <v>121</v>
      </c>
    </row>
    <row r="2" customFormat="false" ht="15" hidden="false" customHeight="false" outlineLevel="0" collapsed="false">
      <c r="A2" s="0" t="s">
        <v>122</v>
      </c>
    </row>
    <row r="3" customFormat="false" ht="15" hidden="false" customHeight="false" outlineLevel="0" collapsed="false">
      <c r="A3" s="9" t="s">
        <v>58</v>
      </c>
      <c r="B3" s="9"/>
    </row>
    <row r="4" customFormat="false" ht="15" hidden="false" customHeight="false" outlineLevel="0" collapsed="false">
      <c r="A4" s="0" t="s">
        <v>59</v>
      </c>
      <c r="B4" s="20" t="n">
        <f aca="false">COUNT('Example Journal'!$U$7:$U$1006)</f>
        <v>31</v>
      </c>
    </row>
    <row r="5" customFormat="false" ht="15" hidden="false" customHeight="false" outlineLevel="0" collapsed="false">
      <c r="A5" s="0" t="s">
        <v>60</v>
      </c>
      <c r="B5" s="20" t="n">
        <f aca="false">COUNTIF('Example Journal'!$U$7:$U$1006,"&gt;0")</f>
        <v>18</v>
      </c>
    </row>
    <row r="6" customFormat="false" ht="15" hidden="false" customHeight="false" outlineLevel="0" collapsed="false">
      <c r="A6" s="0" t="s">
        <v>61</v>
      </c>
      <c r="B6" s="20" t="n">
        <f aca="false">COUNTIF('Example Journal'!$U$7:$U$1006,"&lt;0")</f>
        <v>13</v>
      </c>
    </row>
    <row r="7" customFormat="false" ht="15" hidden="false" customHeight="false" outlineLevel="0" collapsed="false">
      <c r="A7" s="0" t="s">
        <v>62</v>
      </c>
      <c r="B7" s="21" t="n">
        <f aca="false">IF(B4=0,"",B5/B4)</f>
        <v>0.580645161290323</v>
      </c>
    </row>
    <row r="8" customFormat="false" ht="15" hidden="false" customHeight="false" outlineLevel="0" collapsed="false">
      <c r="A8" s="0" t="s">
        <v>63</v>
      </c>
      <c r="B8" s="14" t="n">
        <f aca="false">SUM('Example Journal'!$Q$7:$Q$1006)</f>
        <v>424</v>
      </c>
    </row>
    <row r="9" customFormat="false" ht="15" hidden="false" customHeight="false" outlineLevel="0" collapsed="false">
      <c r="A9" s="0" t="s">
        <v>64</v>
      </c>
      <c r="B9" s="15" t="n">
        <f aca="false">SUM('Example Journal'!$T$7:$T$1006)</f>
        <v>2427.35</v>
      </c>
    </row>
    <row r="10" customFormat="false" ht="15" hidden="false" customHeight="false" outlineLevel="0" collapsed="false">
      <c r="A10" s="0" t="s">
        <v>65</v>
      </c>
      <c r="B10" s="15" t="n">
        <f aca="false">SUMIFS('Example Journal'!$L$7:$L$1006,'Example Journal'!$W$7:$W$1006,"&gt;0")</f>
        <v>-1.9</v>
      </c>
    </row>
    <row r="11" customFormat="false" ht="15" hidden="false" customHeight="false" outlineLevel="0" collapsed="false">
      <c r="A11" s="0" t="s">
        <v>66</v>
      </c>
      <c r="B11" s="15" t="n">
        <f aca="false">SUMIFS('Example Journal'!$M$7:$M$1006,'Example Journal'!$W$7:$W$1006,"&gt;0")</f>
        <v>200.9</v>
      </c>
    </row>
    <row r="12" customFormat="false" ht="15" hidden="false" customHeight="false" outlineLevel="0" collapsed="false">
      <c r="A12" s="0" t="s">
        <v>47</v>
      </c>
      <c r="B12" s="15" t="n">
        <f aca="false">SUM('Example Journal'!$U$7:$U$1006)</f>
        <v>2224.55</v>
      </c>
    </row>
    <row r="13" customFormat="false" ht="15" hidden="false" customHeight="false" outlineLevel="0" collapsed="false">
      <c r="A13" s="0" t="s">
        <v>67</v>
      </c>
      <c r="B13" s="22" t="n">
        <f aca="false">IF(B6=0,IF(B5&gt;0,"no losses",""),SUMIF('Example Journal'!$U$7:$U$1006,"&gt;0")/-SUMIF('Example Journal'!$U$7:$U$1006,"&lt;0"))</f>
        <v>1.8406265351623</v>
      </c>
    </row>
    <row r="14" customFormat="false" ht="15" hidden="false" customHeight="false" outlineLevel="0" collapsed="false">
      <c r="A14" s="0" t="s">
        <v>68</v>
      </c>
      <c r="B14" s="16" t="n">
        <f aca="false">IF(COUNT('Example Journal'!$V$7:$V$1006)=0,"",AVERAGE('Example Journal'!$V$7:$V$1006))</f>
        <v>0.35279911699205</v>
      </c>
    </row>
    <row r="15" customFormat="false" ht="15" hidden="false" customHeight="false" outlineLevel="0" collapsed="false">
      <c r="A15" s="0" t="s">
        <v>69</v>
      </c>
      <c r="B15" s="15" t="n">
        <f aca="false">IF(B5=0,"",AVERAGEIF('Example Journal'!$U$7:$U$1006,"&gt;0"))</f>
        <v>270.602777777778</v>
      </c>
    </row>
    <row r="16" customFormat="false" ht="15" hidden="false" customHeight="false" outlineLevel="0" collapsed="false">
      <c r="A16" s="0" t="s">
        <v>70</v>
      </c>
      <c r="B16" s="15" t="n">
        <f aca="false">IF(B6=0,"",AVERAGEIF('Example Journal'!$U$7:$U$1006,"&lt;0"))</f>
        <v>-203.561538461538</v>
      </c>
    </row>
    <row r="17" customFormat="false" ht="15" hidden="false" customHeight="false" outlineLevel="0" collapsed="false">
      <c r="A17" s="0" t="s">
        <v>71</v>
      </c>
      <c r="B17" s="15" t="n">
        <f aca="false">IF(B4=0,"",B12/B4)</f>
        <v>71.7596774193548</v>
      </c>
    </row>
    <row r="18" customFormat="false" ht="15" hidden="false" customHeight="false" outlineLevel="0" collapsed="false">
      <c r="A18" s="0" t="s">
        <v>72</v>
      </c>
      <c r="B18" s="15" t="n">
        <f aca="false">IF(B4=0,"",MIN(0,MIN('Example Journal'!$Z$7:$Z$1006)))</f>
        <v>-514</v>
      </c>
    </row>
    <row r="19" customFormat="false" ht="15" hidden="false" customHeight="false" outlineLevel="0" collapsed="false">
      <c r="A19" s="0" t="s">
        <v>73</v>
      </c>
      <c r="B19" s="15" t="n">
        <f aca="false">N('Example Journal'!$C$3)+B12</f>
        <v>12224.55</v>
      </c>
    </row>
    <row r="22" customFormat="false" ht="31.5" hidden="false" customHeight="true" outlineLevel="0" collapsed="false">
      <c r="A22" s="9" t="s">
        <v>74</v>
      </c>
      <c r="B22" s="9" t="s">
        <v>75</v>
      </c>
      <c r="C22" s="9" t="s">
        <v>62</v>
      </c>
      <c r="D22" s="9" t="s">
        <v>43</v>
      </c>
      <c r="E22" s="9" t="s">
        <v>47</v>
      </c>
      <c r="F22" s="9" t="s">
        <v>76</v>
      </c>
      <c r="H22" s="9" t="s">
        <v>77</v>
      </c>
      <c r="I22" s="9" t="s">
        <v>75</v>
      </c>
      <c r="J22" s="9" t="s">
        <v>62</v>
      </c>
      <c r="K22" s="9" t="s">
        <v>43</v>
      </c>
      <c r="L22" s="9" t="s">
        <v>78</v>
      </c>
      <c r="M22" s="9" t="s">
        <v>47</v>
      </c>
      <c r="N22" s="9" t="s">
        <v>79</v>
      </c>
    </row>
    <row r="23" customFormat="false" ht="15" hidden="false" customHeight="false" outlineLevel="0" collapsed="false">
      <c r="A23" s="0" t="str">
        <f aca="false">Lists!$A$4</f>
        <v>EUR/USD</v>
      </c>
      <c r="B23" s="20" t="n">
        <f aca="false">COUNTIFS('Example Journal'!$C$7:$C$1006,$A23,'Example Journal'!$W$7:$W$1006,"&gt;0")</f>
        <v>6</v>
      </c>
      <c r="C23" s="21" t="n">
        <f aca="false">IF(B23=0,"",COUNTIFS('Example Journal'!$C$7:$C$1006,$A23,'Example Journal'!$U$7:$U$1006,"&gt;0")/B23)</f>
        <v>0.666666666666667</v>
      </c>
      <c r="D23" s="14" t="n">
        <f aca="false">SUMIFS('Example Journal'!$Q$7:$Q$1006,'Example Journal'!$C$7:$C$1006,$A23)</f>
        <v>106</v>
      </c>
      <c r="E23" s="15" t="n">
        <f aca="false">SUMIFS('Example Journal'!$U$7:$U$1006,'Example Journal'!$C$7:$C$1006,$A23)</f>
        <v>936.9</v>
      </c>
      <c r="F23" s="16" t="n">
        <f aca="false">IF(COUNTIFS('Example Journal'!$C$7:$C$1006,$A23,'Example Journal'!$S$7:$S$1006,"&gt;0",'Example Journal'!$W$7:$W$1006,"&gt;0")=0,"",SUMIFS('Example Journal'!$V$7:$V$1006,'Example Journal'!$C$7:$C$1006,$A23)/COUNTIFS('Example Journal'!$C$7:$C$1006,$A23,'Example Journal'!$S$7:$S$1006,"&gt;0",'Example Journal'!$W$7:$W$1006,"&gt;0"))</f>
        <v>0.846166666666667</v>
      </c>
      <c r="H23" s="17" t="n">
        <f aca="false">IF(B4=0,"",MIN('Example Journal'!$X$7:$X$1006))</f>
        <v>46235</v>
      </c>
      <c r="I23" s="20" t="n">
        <f aca="false">IF(H23="","",COUNTIFS('Example Journal'!$X$7:$X$1006,H23))</f>
        <v>13</v>
      </c>
      <c r="J23" s="21" t="n">
        <f aca="false">IF(H23="","",IF(I23=0,"",COUNTIFS('Example Journal'!$X$7:$X$1006,H23,'Example Journal'!$U$7:$U$1006,"&gt;0")/I23))</f>
        <v>0.538461538461538</v>
      </c>
      <c r="K23" s="14" t="n">
        <f aca="false">IF(H23="","",SUMIFS('Example Journal'!$Q$7:$Q$1006,'Example Journal'!$X$7:$X$1006,H23))</f>
        <v>119</v>
      </c>
      <c r="L23" s="15" t="n">
        <f aca="false">IF(H23="","",SUMIFS('Example Journal'!$L$7:$L$1006,'Example Journal'!$X$7:$X$1006,H23)-SUMIFS('Example Journal'!$M$7:$M$1006,'Example Journal'!$X$7:$X$1006,H23))</f>
        <v>-89.1</v>
      </c>
      <c r="M23" s="15" t="n">
        <f aca="false">IF(H23="","",SUMIFS('Example Journal'!$U$7:$U$1006,'Example Journal'!$X$7:$X$1006,H23))</f>
        <v>653.25</v>
      </c>
      <c r="N23" s="15" t="n">
        <f aca="false">IF(H23="","",N('Example Journal'!$C$3)+SUMIFS('Example Journal'!$U$7:$U$1006,'Example Journal'!$X$7:$X$1006,"&lt;="&amp;H23))</f>
        <v>10653.25</v>
      </c>
    </row>
    <row r="24" customFormat="false" ht="15" hidden="false" customHeight="false" outlineLevel="0" collapsed="false">
      <c r="A24" s="0" t="str">
        <f aca="false">Lists!$A$5</f>
        <v>GBP/USD</v>
      </c>
      <c r="B24" s="20" t="n">
        <f aca="false">COUNTIFS('Example Journal'!$C$7:$C$1006,$A24,'Example Journal'!$W$7:$W$1006,"&gt;0")</f>
        <v>5</v>
      </c>
      <c r="C24" s="21" t="n">
        <f aca="false">IF(B24=0,"",COUNTIFS('Example Journal'!$C$7:$C$1006,$A24,'Example Journal'!$U$7:$U$1006,"&gt;0")/B24)</f>
        <v>0.2</v>
      </c>
      <c r="D24" s="14" t="n">
        <f aca="false">SUMIFS('Example Journal'!$Q$7:$Q$1006,'Example Journal'!$C$7:$C$1006,$A24)</f>
        <v>-60</v>
      </c>
      <c r="E24" s="15" t="n">
        <f aca="false">SUMIFS('Example Journal'!$U$7:$U$1006,'Example Journal'!$C$7:$C$1006,$A24)</f>
        <v>-583.6</v>
      </c>
      <c r="F24" s="16" t="n">
        <f aca="false">IF(COUNTIFS('Example Journal'!$C$7:$C$1006,$A24,'Example Journal'!$S$7:$S$1006,"&gt;0",'Example Journal'!$W$7:$W$1006,"&gt;0")=0,"",SUMIFS('Example Journal'!$V$7:$V$1006,'Example Journal'!$C$7:$C$1006,$A24)/COUNTIFS('Example Journal'!$C$7:$C$1006,$A24,'Example Journal'!$S$7:$S$1006,"&gt;0",'Example Journal'!$W$7:$W$1006,"&gt;0"))</f>
        <v>-0.508</v>
      </c>
      <c r="H24" s="17" t="n">
        <f aca="false">IF(H23="","",IF(EDATE(H23,1)&gt;MAX('Example Journal'!$X$7:$X$1006),"",EDATE(H23,1)))</f>
        <v>46266</v>
      </c>
      <c r="I24" s="20" t="n">
        <f aca="false">IF(H24="","",COUNTIFS('Example Journal'!$X$7:$X$1006,H24))</f>
        <v>11</v>
      </c>
      <c r="J24" s="21" t="n">
        <f aca="false">IF(H24="","",IF(I24=0,"",COUNTIFS('Example Journal'!$X$7:$X$1006,H24,'Example Journal'!$U$7:$U$1006,"&gt;0")/I24))</f>
        <v>0.636363636363636</v>
      </c>
      <c r="K24" s="14" t="n">
        <f aca="false">IF(H24="","",SUMIFS('Example Journal'!$Q$7:$Q$1006,'Example Journal'!$X$7:$X$1006,H24))</f>
        <v>178</v>
      </c>
      <c r="L24" s="15" t="n">
        <f aca="false">IF(H24="","",SUMIFS('Example Journal'!$L$7:$L$1006,'Example Journal'!$X$7:$X$1006,H24)-SUMIFS('Example Journal'!$M$7:$M$1006,'Example Journal'!$X$7:$X$1006,H24))</f>
        <v>-68.9</v>
      </c>
      <c r="M24" s="15" t="n">
        <f aca="false">IF(H24="","",SUMIFS('Example Journal'!$U$7:$U$1006,'Example Journal'!$X$7:$X$1006,H24))</f>
        <v>898.6</v>
      </c>
      <c r="N24" s="15" t="n">
        <f aca="false">IF(H24="","",N('Example Journal'!$C$3)+SUMIFS('Example Journal'!$U$7:$U$1006,'Example Journal'!$X$7:$X$1006,"&lt;="&amp;H24))</f>
        <v>11551.85</v>
      </c>
    </row>
    <row r="25" customFormat="false" ht="15" hidden="false" customHeight="false" outlineLevel="0" collapsed="false">
      <c r="A25" s="0" t="str">
        <f aca="false">Lists!$A$6</f>
        <v>USD/JPY</v>
      </c>
      <c r="B25" s="20" t="n">
        <f aca="false">COUNTIFS('Example Journal'!$C$7:$C$1006,$A25,'Example Journal'!$W$7:$W$1006,"&gt;0")</f>
        <v>4</v>
      </c>
      <c r="C25" s="21" t="n">
        <f aca="false">IF(B25=0,"",COUNTIFS('Example Journal'!$C$7:$C$1006,$A25,'Example Journal'!$U$7:$U$1006,"&gt;0")/B25)</f>
        <v>0.75</v>
      </c>
      <c r="D25" s="14" t="n">
        <f aca="false">SUMIFS('Example Journal'!$Q$7:$Q$1006,'Example Journal'!$C$7:$C$1006,$A25)</f>
        <v>123</v>
      </c>
      <c r="E25" s="15" t="n">
        <f aca="false">SUMIFS('Example Journal'!$U$7:$U$1006,'Example Journal'!$C$7:$C$1006,$A25)</f>
        <v>658.9</v>
      </c>
      <c r="F25" s="16" t="n">
        <f aca="false">IF(COUNTIFS('Example Journal'!$C$7:$C$1006,$A25,'Example Journal'!$S$7:$S$1006,"&gt;0",'Example Journal'!$W$7:$W$1006,"&gt;0")=0,"",SUMIFS('Example Journal'!$V$7:$V$1006,'Example Journal'!$C$7:$C$1006,$A25)/COUNTIFS('Example Journal'!$C$7:$C$1006,$A25,'Example Journal'!$S$7:$S$1006,"&gt;0",'Example Journal'!$W$7:$W$1006,"&gt;0"))</f>
        <v>0.682924679487179</v>
      </c>
      <c r="H25" s="17" t="n">
        <f aca="false">IF(H24="","",IF(EDATE(H24,1)&gt;MAX('Example Journal'!$X$7:$X$1006),"",EDATE(H24,1)))</f>
        <v>46296</v>
      </c>
      <c r="I25" s="20" t="n">
        <f aca="false">IF(H25="","",COUNTIFS('Example Journal'!$X$7:$X$1006,H25))</f>
        <v>7</v>
      </c>
      <c r="J25" s="21" t="n">
        <f aca="false">IF(H25="","",IF(I25=0,"",COUNTIFS('Example Journal'!$X$7:$X$1006,H25,'Example Journal'!$U$7:$U$1006,"&gt;0")/I25))</f>
        <v>0.571428571428571</v>
      </c>
      <c r="K25" s="14" t="n">
        <f aca="false">IF(H25="","",SUMIFS('Example Journal'!$Q$7:$Q$1006,'Example Journal'!$X$7:$X$1006,H25))</f>
        <v>127</v>
      </c>
      <c r="L25" s="15" t="n">
        <f aca="false">IF(H25="","",SUMIFS('Example Journal'!$L$7:$L$1006,'Example Journal'!$X$7:$X$1006,H25)-SUMIFS('Example Journal'!$M$7:$M$1006,'Example Journal'!$X$7:$X$1006,H25))</f>
        <v>-44.8</v>
      </c>
      <c r="M25" s="15" t="n">
        <f aca="false">IF(H25="","",SUMIFS('Example Journal'!$U$7:$U$1006,'Example Journal'!$X$7:$X$1006,H25))</f>
        <v>672.7</v>
      </c>
      <c r="N25" s="15" t="n">
        <f aca="false">IF(H25="","",N('Example Journal'!$C$3)+SUMIFS('Example Journal'!$U$7:$U$1006,'Example Journal'!$X$7:$X$1006,"&lt;="&amp;H25))</f>
        <v>12224.55</v>
      </c>
    </row>
    <row r="26" customFormat="false" ht="15" hidden="false" customHeight="false" outlineLevel="0" collapsed="false">
      <c r="A26" s="0" t="str">
        <f aca="false">Lists!$A$7</f>
        <v>USD/CHF</v>
      </c>
      <c r="B26" s="20" t="n">
        <f aca="false">COUNTIFS('Example Journal'!$C$7:$C$1006,$A26,'Example Journal'!$W$7:$W$1006,"&gt;0")</f>
        <v>2</v>
      </c>
      <c r="C26" s="21" t="n">
        <f aca="false">IF(B26=0,"",COUNTIFS('Example Journal'!$C$7:$C$1006,$A26,'Example Journal'!$U$7:$U$1006,"&gt;0")/B26)</f>
        <v>0.5</v>
      </c>
      <c r="D26" s="14" t="n">
        <f aca="false">SUMIFS('Example Journal'!$Q$7:$Q$1006,'Example Journal'!$C$7:$C$1006,$A26)</f>
        <v>15</v>
      </c>
      <c r="E26" s="15" t="n">
        <f aca="false">SUMIFS('Example Journal'!$U$7:$U$1006,'Example Journal'!$C$7:$C$1006,$A26)</f>
        <v>173.5</v>
      </c>
      <c r="F26" s="16" t="n">
        <f aca="false">IF(COUNTIFS('Example Journal'!$C$7:$C$1006,$A26,'Example Journal'!$S$7:$S$1006,"&gt;0",'Example Journal'!$W$7:$W$1006,"&gt;0")=0,"",SUMIFS('Example Journal'!$V$7:$V$1006,'Example Journal'!$C$7:$C$1006,$A26)/COUNTIFS('Example Journal'!$C$7:$C$1006,$A26,'Example Journal'!$S$7:$S$1006,"&gt;0",'Example Journal'!$W$7:$W$1006,"&gt;0"))</f>
        <v>0.347</v>
      </c>
      <c r="H26" s="17" t="str">
        <f aca="false">IF(H25="","",IF(EDATE(H25,1)&gt;MAX('Example Journal'!$X$7:$X$1006),"",EDATE(H25,1)))</f>
        <v/>
      </c>
      <c r="I26" s="20" t="str">
        <f aca="false">IF(H26="","",COUNTIFS('Example Journal'!$X$7:$X$1006,H26))</f>
        <v/>
      </c>
      <c r="J26" s="21" t="str">
        <f aca="false">IF(H26="","",IF(I26=0,"",COUNTIFS('Example Journal'!$X$7:$X$1006,H26,'Example Journal'!$U$7:$U$1006,"&gt;0")/I26))</f>
        <v/>
      </c>
      <c r="K26" s="14" t="str">
        <f aca="false">IF(H26="","",SUMIFS('Example Journal'!$Q$7:$Q$1006,'Example Journal'!$X$7:$X$1006,H26))</f>
        <v/>
      </c>
      <c r="L26" s="15" t="str">
        <f aca="false">IF(H26="","",SUMIFS('Example Journal'!$L$7:$L$1006,'Example Journal'!$X$7:$X$1006,H26)-SUMIFS('Example Journal'!$M$7:$M$1006,'Example Journal'!$X$7:$X$1006,H26))</f>
        <v/>
      </c>
      <c r="M26" s="15" t="str">
        <f aca="false">IF(H26="","",SUMIFS('Example Journal'!$U$7:$U$1006,'Example Journal'!$X$7:$X$1006,H26))</f>
        <v/>
      </c>
      <c r="N26" s="15" t="str">
        <f aca="false">IF(H26="","",N('Example Journal'!$C$3)+SUMIFS('Example Journal'!$U$7:$U$1006,'Example Journal'!$X$7:$X$1006,"&lt;="&amp;H26))</f>
        <v/>
      </c>
    </row>
    <row r="27" customFormat="false" ht="15" hidden="false" customHeight="false" outlineLevel="0" collapsed="false">
      <c r="A27" s="0" t="str">
        <f aca="false">Lists!$A$8</f>
        <v>AUD/USD</v>
      </c>
      <c r="B27" s="20" t="n">
        <f aca="false">COUNTIFS('Example Journal'!$C$7:$C$1006,$A27,'Example Journal'!$W$7:$W$1006,"&gt;0")</f>
        <v>3</v>
      </c>
      <c r="C27" s="21" t="n">
        <f aca="false">IF(B27=0,"",COUNTIFS('Example Journal'!$C$7:$C$1006,$A27,'Example Journal'!$U$7:$U$1006,"&gt;0")/B27)</f>
        <v>0.666666666666667</v>
      </c>
      <c r="D27" s="14" t="n">
        <f aca="false">SUMIFS('Example Journal'!$Q$7:$Q$1006,'Example Journal'!$C$7:$C$1006,$A27)</f>
        <v>7</v>
      </c>
      <c r="E27" s="15" t="n">
        <f aca="false">SUMIFS('Example Journal'!$U$7:$U$1006,'Example Journal'!$C$7:$C$1006,$A27)</f>
        <v>75.8</v>
      </c>
      <c r="F27" s="16" t="n">
        <f aca="false">IF(COUNTIFS('Example Journal'!$C$7:$C$1006,$A27,'Example Journal'!$S$7:$S$1006,"&gt;0",'Example Journal'!$W$7:$W$1006,"&gt;0")=0,"",SUMIFS('Example Journal'!$V$7:$V$1006,'Example Journal'!$C$7:$C$1006,$A27)/COUNTIFS('Example Journal'!$C$7:$C$1006,$A27,'Example Journal'!$S$7:$S$1006,"&gt;0",'Example Journal'!$W$7:$W$1006,"&gt;0"))</f>
        <v>0.0791666666666667</v>
      </c>
      <c r="H27" s="17" t="str">
        <f aca="false">IF(H26="","",IF(EDATE(H26,1)&gt;MAX('Example Journal'!$X$7:$X$1006),"",EDATE(H26,1)))</f>
        <v/>
      </c>
      <c r="I27" s="20" t="str">
        <f aca="false">IF(H27="","",COUNTIFS('Example Journal'!$X$7:$X$1006,H27))</f>
        <v/>
      </c>
      <c r="J27" s="21" t="str">
        <f aca="false">IF(H27="","",IF(I27=0,"",COUNTIFS('Example Journal'!$X$7:$X$1006,H27,'Example Journal'!$U$7:$U$1006,"&gt;0")/I27))</f>
        <v/>
      </c>
      <c r="K27" s="14" t="str">
        <f aca="false">IF(H27="","",SUMIFS('Example Journal'!$Q$7:$Q$1006,'Example Journal'!$X$7:$X$1006,H27))</f>
        <v/>
      </c>
      <c r="L27" s="15" t="str">
        <f aca="false">IF(H27="","",SUMIFS('Example Journal'!$L$7:$L$1006,'Example Journal'!$X$7:$X$1006,H27)-SUMIFS('Example Journal'!$M$7:$M$1006,'Example Journal'!$X$7:$X$1006,H27))</f>
        <v/>
      </c>
      <c r="M27" s="15" t="str">
        <f aca="false">IF(H27="","",SUMIFS('Example Journal'!$U$7:$U$1006,'Example Journal'!$X$7:$X$1006,H27))</f>
        <v/>
      </c>
      <c r="N27" s="15" t="str">
        <f aca="false">IF(H27="","",N('Example Journal'!$C$3)+SUMIFS('Example Journal'!$U$7:$U$1006,'Example Journal'!$X$7:$X$1006,"&lt;="&amp;H27))</f>
        <v/>
      </c>
    </row>
    <row r="28" customFormat="false" ht="15" hidden="false" customHeight="false" outlineLevel="0" collapsed="false">
      <c r="A28" s="0" t="str">
        <f aca="false">Lists!$A$9</f>
        <v>USD/CAD</v>
      </c>
      <c r="B28" s="20" t="n">
        <f aca="false">COUNTIFS('Example Journal'!$C$7:$C$1006,$A28,'Example Journal'!$W$7:$W$1006,"&gt;0")</f>
        <v>2</v>
      </c>
      <c r="C28" s="21" t="n">
        <f aca="false">IF(B28=0,"",COUNTIFS('Example Journal'!$C$7:$C$1006,$A28,'Example Journal'!$U$7:$U$1006,"&gt;0")/B28)</f>
        <v>0.5</v>
      </c>
      <c r="D28" s="14" t="n">
        <f aca="false">SUMIFS('Example Journal'!$Q$7:$Q$1006,'Example Journal'!$C$7:$C$1006,$A28)</f>
        <v>-5</v>
      </c>
      <c r="E28" s="15" t="n">
        <f aca="false">SUMIFS('Example Journal'!$U$7:$U$1006,'Example Journal'!$C$7:$C$1006,$A28)</f>
        <v>-50.5</v>
      </c>
      <c r="F28" s="16" t="n">
        <f aca="false">IF(COUNTIFS('Example Journal'!$C$7:$C$1006,$A28,'Example Journal'!$S$7:$S$1006,"&gt;0",'Example Journal'!$W$7:$W$1006,"&gt;0")=0,"",SUMIFS('Example Journal'!$V$7:$V$1006,'Example Journal'!$C$7:$C$1006,$A28)/COUNTIFS('Example Journal'!$C$7:$C$1006,$A28,'Example Journal'!$S$7:$S$1006,"&gt;0",'Example Journal'!$W$7:$W$1006,"&gt;0"))</f>
        <v>-0.138356164383562</v>
      </c>
      <c r="H28" s="17" t="str">
        <f aca="false">IF(H27="","",IF(EDATE(H27,1)&gt;MAX('Example Journal'!$X$7:$X$1006),"",EDATE(H27,1)))</f>
        <v/>
      </c>
      <c r="I28" s="20" t="str">
        <f aca="false">IF(H28="","",COUNTIFS('Example Journal'!$X$7:$X$1006,H28))</f>
        <v/>
      </c>
      <c r="J28" s="21" t="str">
        <f aca="false">IF(H28="","",IF(I28=0,"",COUNTIFS('Example Journal'!$X$7:$X$1006,H28,'Example Journal'!$U$7:$U$1006,"&gt;0")/I28))</f>
        <v/>
      </c>
      <c r="K28" s="14" t="str">
        <f aca="false">IF(H28="","",SUMIFS('Example Journal'!$Q$7:$Q$1006,'Example Journal'!$X$7:$X$1006,H28))</f>
        <v/>
      </c>
      <c r="L28" s="15" t="str">
        <f aca="false">IF(H28="","",SUMIFS('Example Journal'!$L$7:$L$1006,'Example Journal'!$X$7:$X$1006,H28)-SUMIFS('Example Journal'!$M$7:$M$1006,'Example Journal'!$X$7:$X$1006,H28))</f>
        <v/>
      </c>
      <c r="M28" s="15" t="str">
        <f aca="false">IF(H28="","",SUMIFS('Example Journal'!$U$7:$U$1006,'Example Journal'!$X$7:$X$1006,H28))</f>
        <v/>
      </c>
      <c r="N28" s="15" t="str">
        <f aca="false">IF(H28="","",N('Example Journal'!$C$3)+SUMIFS('Example Journal'!$U$7:$U$1006,'Example Journal'!$X$7:$X$1006,"&lt;="&amp;H28))</f>
        <v/>
      </c>
    </row>
    <row r="29" customFormat="false" ht="15" hidden="false" customHeight="false" outlineLevel="0" collapsed="false">
      <c r="A29" s="0" t="str">
        <f aca="false">Lists!$A$10</f>
        <v>NZD/USD</v>
      </c>
      <c r="B29" s="20" t="n">
        <f aca="false">COUNTIFS('Example Journal'!$C$7:$C$1006,$A29,'Example Journal'!$W$7:$W$1006,"&gt;0")</f>
        <v>0</v>
      </c>
      <c r="C29" s="21" t="str">
        <f aca="false">IF(B29=0,"",COUNTIFS('Example Journal'!$C$7:$C$1006,$A29,'Example Journal'!$U$7:$U$1006,"&gt;0")/B29)</f>
        <v/>
      </c>
      <c r="D29" s="14" t="n">
        <f aca="false">SUMIFS('Example Journal'!$Q$7:$Q$1006,'Example Journal'!$C$7:$C$1006,$A29)</f>
        <v>0</v>
      </c>
      <c r="E29" s="15" t="n">
        <f aca="false">SUMIFS('Example Journal'!$U$7:$U$1006,'Example Journal'!$C$7:$C$1006,$A29)</f>
        <v>0</v>
      </c>
      <c r="F29" s="16" t="str">
        <f aca="false">IF(COUNTIFS('Example Journal'!$C$7:$C$1006,$A29,'Example Journal'!$S$7:$S$1006,"&gt;0",'Example Journal'!$W$7:$W$1006,"&gt;0")=0,"",SUMIFS('Example Journal'!$V$7:$V$1006,'Example Journal'!$C$7:$C$1006,$A29)/COUNTIFS('Example Journal'!$C$7:$C$1006,$A29,'Example Journal'!$S$7:$S$1006,"&gt;0",'Example Journal'!$W$7:$W$1006,"&gt;0"))</f>
        <v/>
      </c>
      <c r="H29" s="17" t="str">
        <f aca="false">IF(H28="","",IF(EDATE(H28,1)&gt;MAX('Example Journal'!$X$7:$X$1006),"",EDATE(H28,1)))</f>
        <v/>
      </c>
      <c r="I29" s="20" t="str">
        <f aca="false">IF(H29="","",COUNTIFS('Example Journal'!$X$7:$X$1006,H29))</f>
        <v/>
      </c>
      <c r="J29" s="21" t="str">
        <f aca="false">IF(H29="","",IF(I29=0,"",COUNTIFS('Example Journal'!$X$7:$X$1006,H29,'Example Journal'!$U$7:$U$1006,"&gt;0")/I29))</f>
        <v/>
      </c>
      <c r="K29" s="14" t="str">
        <f aca="false">IF(H29="","",SUMIFS('Example Journal'!$Q$7:$Q$1006,'Example Journal'!$X$7:$X$1006,H29))</f>
        <v/>
      </c>
      <c r="L29" s="15" t="str">
        <f aca="false">IF(H29="","",SUMIFS('Example Journal'!$L$7:$L$1006,'Example Journal'!$X$7:$X$1006,H29)-SUMIFS('Example Journal'!$M$7:$M$1006,'Example Journal'!$X$7:$X$1006,H29))</f>
        <v/>
      </c>
      <c r="M29" s="15" t="str">
        <f aca="false">IF(H29="","",SUMIFS('Example Journal'!$U$7:$U$1006,'Example Journal'!$X$7:$X$1006,H29))</f>
        <v/>
      </c>
      <c r="N29" s="15" t="str">
        <f aca="false">IF(H29="","",N('Example Journal'!$C$3)+SUMIFS('Example Journal'!$U$7:$U$1006,'Example Journal'!$X$7:$X$1006,"&lt;="&amp;H29))</f>
        <v/>
      </c>
    </row>
    <row r="30" customFormat="false" ht="15" hidden="false" customHeight="false" outlineLevel="0" collapsed="false">
      <c r="A30" s="0" t="str">
        <f aca="false">Lists!$A$11</f>
        <v>EUR/GBP</v>
      </c>
      <c r="B30" s="20" t="n">
        <f aca="false">COUNTIFS('Example Journal'!$C$7:$C$1006,$A30,'Example Journal'!$W$7:$W$1006,"&gt;0")</f>
        <v>2</v>
      </c>
      <c r="C30" s="21" t="n">
        <f aca="false">IF(B30=0,"",COUNTIFS('Example Journal'!$C$7:$C$1006,$A30,'Example Journal'!$U$7:$U$1006,"&gt;0")/B30)</f>
        <v>0.5</v>
      </c>
      <c r="D30" s="14" t="n">
        <f aca="false">SUMIFS('Example Journal'!$Q$7:$Q$1006,'Example Journal'!$C$7:$C$1006,$A30)</f>
        <v>3</v>
      </c>
      <c r="E30" s="15" t="n">
        <f aca="false">SUMIFS('Example Journal'!$U$7:$U$1006,'Example Journal'!$C$7:$C$1006,$A30)</f>
        <v>25</v>
      </c>
      <c r="F30" s="16" t="n">
        <f aca="false">IF(COUNTIFS('Example Journal'!$C$7:$C$1006,$A30,'Example Journal'!$S$7:$S$1006,"&gt;0",'Example Journal'!$W$7:$W$1006,"&gt;0")=0,"",SUMIFS('Example Journal'!$V$7:$V$1006,'Example Journal'!$C$7:$C$1006,$A30)/COUNTIFS('Example Journal'!$C$7:$C$1006,$A30,'Example Journal'!$S$7:$S$1006,"&gt;0",'Example Journal'!$W$7:$W$1006,"&gt;0"))</f>
        <v>0.0641025641025641</v>
      </c>
      <c r="H30" s="17" t="str">
        <f aca="false">IF(H29="","",IF(EDATE(H29,1)&gt;MAX('Example Journal'!$X$7:$X$1006),"",EDATE(H29,1)))</f>
        <v/>
      </c>
      <c r="I30" s="20" t="str">
        <f aca="false">IF(H30="","",COUNTIFS('Example Journal'!$X$7:$X$1006,H30))</f>
        <v/>
      </c>
      <c r="J30" s="21" t="str">
        <f aca="false">IF(H30="","",IF(I30=0,"",COUNTIFS('Example Journal'!$X$7:$X$1006,H30,'Example Journal'!$U$7:$U$1006,"&gt;0")/I30))</f>
        <v/>
      </c>
      <c r="K30" s="14" t="str">
        <f aca="false">IF(H30="","",SUMIFS('Example Journal'!$Q$7:$Q$1006,'Example Journal'!$X$7:$X$1006,H30))</f>
        <v/>
      </c>
      <c r="L30" s="15" t="str">
        <f aca="false">IF(H30="","",SUMIFS('Example Journal'!$L$7:$L$1006,'Example Journal'!$X$7:$X$1006,H30)-SUMIFS('Example Journal'!$M$7:$M$1006,'Example Journal'!$X$7:$X$1006,H30))</f>
        <v/>
      </c>
      <c r="M30" s="15" t="str">
        <f aca="false">IF(H30="","",SUMIFS('Example Journal'!$U$7:$U$1006,'Example Journal'!$X$7:$X$1006,H30))</f>
        <v/>
      </c>
      <c r="N30" s="15" t="str">
        <f aca="false">IF(H30="","",N('Example Journal'!$C$3)+SUMIFS('Example Journal'!$U$7:$U$1006,'Example Journal'!$X$7:$X$1006,"&lt;="&amp;H30))</f>
        <v/>
      </c>
    </row>
    <row r="31" customFormat="false" ht="15" hidden="false" customHeight="false" outlineLevel="0" collapsed="false">
      <c r="A31" s="0" t="str">
        <f aca="false">Lists!$A$12</f>
        <v>EUR/JPY</v>
      </c>
      <c r="B31" s="20" t="n">
        <f aca="false">COUNTIFS('Example Journal'!$C$7:$C$1006,$A31,'Example Journal'!$W$7:$W$1006,"&gt;0")</f>
        <v>3</v>
      </c>
      <c r="C31" s="21" t="n">
        <f aca="false">IF(B31=0,"",COUNTIFS('Example Journal'!$C$7:$C$1006,$A31,'Example Journal'!$U$7:$U$1006,"&gt;0")/B31)</f>
        <v>0.666666666666667</v>
      </c>
      <c r="D31" s="14" t="n">
        <f aca="false">SUMIFS('Example Journal'!$Q$7:$Q$1006,'Example Journal'!$C$7:$C$1006,$A31)</f>
        <v>75</v>
      </c>
      <c r="E31" s="15" t="n">
        <f aca="false">SUMIFS('Example Journal'!$U$7:$U$1006,'Example Journal'!$C$7:$C$1006,$A31)</f>
        <v>325.45</v>
      </c>
      <c r="F31" s="16" t="n">
        <f aca="false">IF(COUNTIFS('Example Journal'!$C$7:$C$1006,$A31,'Example Journal'!$S$7:$S$1006,"&gt;0",'Example Journal'!$W$7:$W$1006,"&gt;0")=0,"",SUMIFS('Example Journal'!$V$7:$V$1006,'Example Journal'!$C$7:$C$1006,$A31)/COUNTIFS('Example Journal'!$C$7:$C$1006,$A31,'Example Journal'!$S$7:$S$1006,"&gt;0",'Example Journal'!$W$7:$W$1006,"&gt;0"))</f>
        <v>0.682182103610675</v>
      </c>
      <c r="H31" s="17" t="str">
        <f aca="false">IF(H30="","",IF(EDATE(H30,1)&gt;MAX('Example Journal'!$X$7:$X$1006),"",EDATE(H30,1)))</f>
        <v/>
      </c>
      <c r="I31" s="20" t="str">
        <f aca="false">IF(H31="","",COUNTIFS('Example Journal'!$X$7:$X$1006,H31))</f>
        <v/>
      </c>
      <c r="J31" s="21" t="str">
        <f aca="false">IF(H31="","",IF(I31=0,"",COUNTIFS('Example Journal'!$X$7:$X$1006,H31,'Example Journal'!$U$7:$U$1006,"&gt;0")/I31))</f>
        <v/>
      </c>
      <c r="K31" s="14" t="str">
        <f aca="false">IF(H31="","",SUMIFS('Example Journal'!$Q$7:$Q$1006,'Example Journal'!$X$7:$X$1006,H31))</f>
        <v/>
      </c>
      <c r="L31" s="15" t="str">
        <f aca="false">IF(H31="","",SUMIFS('Example Journal'!$L$7:$L$1006,'Example Journal'!$X$7:$X$1006,H31)-SUMIFS('Example Journal'!$M$7:$M$1006,'Example Journal'!$X$7:$X$1006,H31))</f>
        <v/>
      </c>
      <c r="M31" s="15" t="str">
        <f aca="false">IF(H31="","",SUMIFS('Example Journal'!$U$7:$U$1006,'Example Journal'!$X$7:$X$1006,H31))</f>
        <v/>
      </c>
      <c r="N31" s="15" t="str">
        <f aca="false">IF(H31="","",N('Example Journal'!$C$3)+SUMIFS('Example Journal'!$U$7:$U$1006,'Example Journal'!$X$7:$X$1006,"&lt;="&amp;H31))</f>
        <v/>
      </c>
    </row>
    <row r="32" customFormat="false" ht="15" hidden="false" customHeight="false" outlineLevel="0" collapsed="false">
      <c r="A32" s="0" t="str">
        <f aca="false">Lists!$A$13</f>
        <v>GBP/JPY</v>
      </c>
      <c r="B32" s="20" t="n">
        <f aca="false">COUNTIFS('Example Journal'!$C$7:$C$1006,$A32,'Example Journal'!$W$7:$W$1006,"&gt;0")</f>
        <v>3</v>
      </c>
      <c r="C32" s="21" t="n">
        <f aca="false">IF(B32=0,"",COUNTIFS('Example Journal'!$C$7:$C$1006,$A32,'Example Journal'!$U$7:$U$1006,"&gt;0")/B32)</f>
        <v>0.666666666666667</v>
      </c>
      <c r="D32" s="14" t="n">
        <f aca="false">SUMIFS('Example Journal'!$Q$7:$Q$1006,'Example Journal'!$C$7:$C$1006,$A32)</f>
        <v>110</v>
      </c>
      <c r="E32" s="15" t="n">
        <f aca="false">SUMIFS('Example Journal'!$U$7:$U$1006,'Example Journal'!$C$7:$C$1006,$A32)</f>
        <v>344</v>
      </c>
      <c r="F32" s="16" t="n">
        <f aca="false">IF(COUNTIFS('Example Journal'!$C$7:$C$1006,$A32,'Example Journal'!$S$7:$S$1006,"&gt;0",'Example Journal'!$W$7:$W$1006,"&gt;0")=0,"",SUMIFS('Example Journal'!$V$7:$V$1006,'Example Journal'!$C$7:$C$1006,$A32)/COUNTIFS('Example Journal'!$C$7:$C$1006,$A32,'Example Journal'!$S$7:$S$1006,"&gt;0",'Example Journal'!$W$7:$W$1006,"&gt;0"))</f>
        <v>0.478632478632479</v>
      </c>
      <c r="H32" s="17" t="str">
        <f aca="false">IF(H31="","",IF(EDATE(H31,1)&gt;MAX('Example Journal'!$X$7:$X$1006),"",EDATE(H31,1)))</f>
        <v/>
      </c>
      <c r="I32" s="20" t="str">
        <f aca="false">IF(H32="","",COUNTIFS('Example Journal'!$X$7:$X$1006,H32))</f>
        <v/>
      </c>
      <c r="J32" s="21" t="str">
        <f aca="false">IF(H32="","",IF(I32=0,"",COUNTIFS('Example Journal'!$X$7:$X$1006,H32,'Example Journal'!$U$7:$U$1006,"&gt;0")/I32))</f>
        <v/>
      </c>
      <c r="K32" s="14" t="str">
        <f aca="false">IF(H32="","",SUMIFS('Example Journal'!$Q$7:$Q$1006,'Example Journal'!$X$7:$X$1006,H32))</f>
        <v/>
      </c>
      <c r="L32" s="15" t="str">
        <f aca="false">IF(H32="","",SUMIFS('Example Journal'!$L$7:$L$1006,'Example Journal'!$X$7:$X$1006,H32)-SUMIFS('Example Journal'!$M$7:$M$1006,'Example Journal'!$X$7:$X$1006,H32))</f>
        <v/>
      </c>
      <c r="M32" s="15" t="str">
        <f aca="false">IF(H32="","",SUMIFS('Example Journal'!$U$7:$U$1006,'Example Journal'!$X$7:$X$1006,H32))</f>
        <v/>
      </c>
      <c r="N32" s="15" t="str">
        <f aca="false">IF(H32="","",N('Example Journal'!$C$3)+SUMIFS('Example Journal'!$U$7:$U$1006,'Example Journal'!$X$7:$X$1006,"&lt;="&amp;H32))</f>
        <v/>
      </c>
    </row>
    <row r="33" customFormat="false" ht="15" hidden="false" customHeight="false" outlineLevel="0" collapsed="false">
      <c r="A33" s="0" t="str">
        <f aca="false">Lists!$A$14</f>
        <v>AUD/JPY</v>
      </c>
      <c r="B33" s="20" t="n">
        <f aca="false">COUNTIFS('Example Journal'!$C$7:$C$1006,$A33,'Example Journal'!$W$7:$W$1006,"&gt;0")</f>
        <v>1</v>
      </c>
      <c r="C33" s="21" t="n">
        <f aca="false">IF(B33=0,"",COUNTIFS('Example Journal'!$C$7:$C$1006,$A33,'Example Journal'!$U$7:$U$1006,"&gt;0")/B33)</f>
        <v>1</v>
      </c>
      <c r="D33" s="14" t="n">
        <f aca="false">SUMIFS('Example Journal'!$Q$7:$Q$1006,'Example Journal'!$C$7:$C$1006,$A33)</f>
        <v>50</v>
      </c>
      <c r="E33" s="15" t="n">
        <f aca="false">SUMIFS('Example Journal'!$U$7:$U$1006,'Example Journal'!$C$7:$C$1006,$A33)</f>
        <v>319.1</v>
      </c>
      <c r="F33" s="16" t="n">
        <f aca="false">IF(COUNTIFS('Example Journal'!$C$7:$C$1006,$A33,'Example Journal'!$S$7:$S$1006,"&gt;0",'Example Journal'!$W$7:$W$1006,"&gt;0")=0,"",SUMIFS('Example Journal'!$V$7:$V$1006,'Example Journal'!$C$7:$C$1006,$A33)/COUNTIFS('Example Journal'!$C$7:$C$1006,$A33,'Example Journal'!$S$7:$S$1006,"&gt;0",'Example Journal'!$W$7:$W$1006,"&gt;0"))</f>
        <v>1.40263736263736</v>
      </c>
      <c r="H33" s="17" t="str">
        <f aca="false">IF(H32="","",IF(EDATE(H32,1)&gt;MAX('Example Journal'!$X$7:$X$1006),"",EDATE(H32,1)))</f>
        <v/>
      </c>
      <c r="I33" s="20" t="str">
        <f aca="false">IF(H33="","",COUNTIFS('Example Journal'!$X$7:$X$1006,H33))</f>
        <v/>
      </c>
      <c r="J33" s="21" t="str">
        <f aca="false">IF(H33="","",IF(I33=0,"",COUNTIFS('Example Journal'!$X$7:$X$1006,H33,'Example Journal'!$U$7:$U$1006,"&gt;0")/I33))</f>
        <v/>
      </c>
      <c r="K33" s="14" t="str">
        <f aca="false">IF(H33="","",SUMIFS('Example Journal'!$Q$7:$Q$1006,'Example Journal'!$X$7:$X$1006,H33))</f>
        <v/>
      </c>
      <c r="L33" s="15" t="str">
        <f aca="false">IF(H33="","",SUMIFS('Example Journal'!$L$7:$L$1006,'Example Journal'!$X$7:$X$1006,H33)-SUMIFS('Example Journal'!$M$7:$M$1006,'Example Journal'!$X$7:$X$1006,H33))</f>
        <v/>
      </c>
      <c r="M33" s="15" t="str">
        <f aca="false">IF(H33="","",SUMIFS('Example Journal'!$U$7:$U$1006,'Example Journal'!$X$7:$X$1006,H33))</f>
        <v/>
      </c>
      <c r="N33" s="15" t="str">
        <f aca="false">IF(H33="","",N('Example Journal'!$C$3)+SUMIFS('Example Journal'!$U$7:$U$1006,'Example Journal'!$X$7:$X$1006,"&lt;="&amp;H33))</f>
        <v/>
      </c>
    </row>
    <row r="34" customFormat="false" ht="15" hidden="false" customHeight="false" outlineLevel="0" collapsed="false">
      <c r="A34" s="0" t="str">
        <f aca="false">Lists!$A$15</f>
        <v>EUR/CHF</v>
      </c>
      <c r="B34" s="20" t="n">
        <f aca="false">COUNTIFS('Example Journal'!$C$7:$C$1006,$A34,'Example Journal'!$W$7:$W$1006,"&gt;0")</f>
        <v>0</v>
      </c>
      <c r="C34" s="21" t="str">
        <f aca="false">IF(B34=0,"",COUNTIFS('Example Journal'!$C$7:$C$1006,$A34,'Example Journal'!$U$7:$U$1006,"&gt;0")/B34)</f>
        <v/>
      </c>
      <c r="D34" s="14" t="n">
        <f aca="false">SUMIFS('Example Journal'!$Q$7:$Q$1006,'Example Journal'!$C$7:$C$1006,$A34)</f>
        <v>0</v>
      </c>
      <c r="E34" s="15" t="n">
        <f aca="false">SUMIFS('Example Journal'!$U$7:$U$1006,'Example Journal'!$C$7:$C$1006,$A34)</f>
        <v>0</v>
      </c>
      <c r="F34" s="16" t="str">
        <f aca="false">IF(COUNTIFS('Example Journal'!$C$7:$C$1006,$A34,'Example Journal'!$S$7:$S$1006,"&gt;0",'Example Journal'!$W$7:$W$1006,"&gt;0")=0,"",SUMIFS('Example Journal'!$V$7:$V$1006,'Example Journal'!$C$7:$C$1006,$A34)/COUNTIFS('Example Journal'!$C$7:$C$1006,$A34,'Example Journal'!$S$7:$S$1006,"&gt;0",'Example Journal'!$W$7:$W$1006,"&gt;0"))</f>
        <v/>
      </c>
      <c r="H34" s="17" t="str">
        <f aca="false">IF(H33="","",IF(EDATE(H33,1)&gt;MAX('Example Journal'!$X$7:$X$1006),"",EDATE(H33,1)))</f>
        <v/>
      </c>
      <c r="I34" s="20" t="str">
        <f aca="false">IF(H34="","",COUNTIFS('Example Journal'!$X$7:$X$1006,H34))</f>
        <v/>
      </c>
      <c r="J34" s="21" t="str">
        <f aca="false">IF(H34="","",IF(I34=0,"",COUNTIFS('Example Journal'!$X$7:$X$1006,H34,'Example Journal'!$U$7:$U$1006,"&gt;0")/I34))</f>
        <v/>
      </c>
      <c r="K34" s="14" t="str">
        <f aca="false">IF(H34="","",SUMIFS('Example Journal'!$Q$7:$Q$1006,'Example Journal'!$X$7:$X$1006,H34))</f>
        <v/>
      </c>
      <c r="L34" s="15" t="str">
        <f aca="false">IF(H34="","",SUMIFS('Example Journal'!$L$7:$L$1006,'Example Journal'!$X$7:$X$1006,H34)-SUMIFS('Example Journal'!$M$7:$M$1006,'Example Journal'!$X$7:$X$1006,H34))</f>
        <v/>
      </c>
      <c r="M34" s="15" t="str">
        <f aca="false">IF(H34="","",SUMIFS('Example Journal'!$U$7:$U$1006,'Example Journal'!$X$7:$X$1006,H34))</f>
        <v/>
      </c>
      <c r="N34" s="15" t="str">
        <f aca="false">IF(H34="","",N('Example Journal'!$C$3)+SUMIFS('Example Journal'!$U$7:$U$1006,'Example Journal'!$X$7:$X$1006,"&lt;="&amp;H34))</f>
        <v/>
      </c>
    </row>
    <row r="35" customFormat="false" ht="15" hidden="false" customHeight="false" outlineLevel="0" collapsed="false">
      <c r="A35" s="23" t="s">
        <v>80</v>
      </c>
      <c r="B35" s="20" t="n">
        <f aca="false">$B$4-SUM(B23:B34)</f>
        <v>0</v>
      </c>
      <c r="C35" s="21" t="str">
        <f aca="false">IF(B35=0,"",($B$5-SUMPRODUCT(COUNTIFS('Example Journal'!$C$7:$C$1006,A23:A34,'Example Journal'!$U$7:$U$1006,"&gt;0")))/B35)</f>
        <v/>
      </c>
      <c r="D35" s="14" t="n">
        <f aca="false">$B$8-SUM(D23:D34)</f>
        <v>0</v>
      </c>
      <c r="E35" s="15" t="n">
        <f aca="false">$B$12-SUM(E23:E34)</f>
        <v>0</v>
      </c>
      <c r="H35" s="17" t="str">
        <f aca="false">IF(H34="","",IF(EDATE(H34,1)&gt;MAX('Example Journal'!$X$7:$X$1006),"",EDATE(H34,1)))</f>
        <v/>
      </c>
      <c r="I35" s="20" t="str">
        <f aca="false">IF(H35="","",COUNTIFS('Example Journal'!$X$7:$X$1006,H35))</f>
        <v/>
      </c>
      <c r="J35" s="21" t="str">
        <f aca="false">IF(H35="","",IF(I35=0,"",COUNTIFS('Example Journal'!$X$7:$X$1006,H35,'Example Journal'!$U$7:$U$1006,"&gt;0")/I35))</f>
        <v/>
      </c>
      <c r="K35" s="14" t="str">
        <f aca="false">IF(H35="","",SUMIFS('Example Journal'!$Q$7:$Q$1006,'Example Journal'!$X$7:$X$1006,H35))</f>
        <v/>
      </c>
      <c r="L35" s="15" t="str">
        <f aca="false">IF(H35="","",SUMIFS('Example Journal'!$L$7:$L$1006,'Example Journal'!$X$7:$X$1006,H35)-SUMIFS('Example Journal'!$M$7:$M$1006,'Example Journal'!$X$7:$X$1006,H35))</f>
        <v/>
      </c>
      <c r="M35" s="15" t="str">
        <f aca="false">IF(H35="","",SUMIFS('Example Journal'!$U$7:$U$1006,'Example Journal'!$X$7:$X$1006,H35))</f>
        <v/>
      </c>
      <c r="N35" s="15" t="str">
        <f aca="false">IF(H35="","",N('Example Journal'!$C$3)+SUMIFS('Example Journal'!$U$7:$U$1006,'Example Journal'!$X$7:$X$1006,"&lt;="&amp;H35))</f>
        <v/>
      </c>
    </row>
    <row r="36" customFormat="false" ht="15" hidden="false" customHeight="false" outlineLevel="0" collapsed="false">
      <c r="H36" s="17" t="str">
        <f aca="false">IF(H35="","",IF(EDATE(H35,1)&gt;MAX('Example Journal'!$X$7:$X$1006),"",EDATE(H35,1)))</f>
        <v/>
      </c>
      <c r="I36" s="20" t="str">
        <f aca="false">IF(H36="","",COUNTIFS('Example Journal'!$X$7:$X$1006,H36))</f>
        <v/>
      </c>
      <c r="J36" s="21" t="str">
        <f aca="false">IF(H36="","",IF(I36=0,"",COUNTIFS('Example Journal'!$X$7:$X$1006,H36,'Example Journal'!$U$7:$U$1006,"&gt;0")/I36))</f>
        <v/>
      </c>
      <c r="K36" s="14" t="str">
        <f aca="false">IF(H36="","",SUMIFS('Example Journal'!$Q$7:$Q$1006,'Example Journal'!$X$7:$X$1006,H36))</f>
        <v/>
      </c>
      <c r="L36" s="15" t="str">
        <f aca="false">IF(H36="","",SUMIFS('Example Journal'!$L$7:$L$1006,'Example Journal'!$X$7:$X$1006,H36)-SUMIFS('Example Journal'!$M$7:$M$1006,'Example Journal'!$X$7:$X$1006,H36))</f>
        <v/>
      </c>
      <c r="M36" s="15" t="str">
        <f aca="false">IF(H36="","",SUMIFS('Example Journal'!$U$7:$U$1006,'Example Journal'!$X$7:$X$1006,H36))</f>
        <v/>
      </c>
      <c r="N36" s="15" t="str">
        <f aca="false">IF(H36="","",N('Example Journal'!$C$3)+SUMIFS('Example Journal'!$U$7:$U$1006,'Example Journal'!$X$7:$X$1006,"&lt;="&amp;H36))</f>
        <v/>
      </c>
    </row>
    <row r="37" customFormat="false" ht="15" hidden="false" customHeight="false" outlineLevel="0" collapsed="false">
      <c r="H37" s="17" t="str">
        <f aca="false">IF(H36="","",IF(EDATE(H36,1)&gt;MAX('Example Journal'!$X$7:$X$1006),"",EDATE(H36,1)))</f>
        <v/>
      </c>
      <c r="I37" s="20" t="str">
        <f aca="false">IF(H37="","",COUNTIFS('Example Journal'!$X$7:$X$1006,H37))</f>
        <v/>
      </c>
      <c r="J37" s="21" t="str">
        <f aca="false">IF(H37="","",IF(I37=0,"",COUNTIFS('Example Journal'!$X$7:$X$1006,H37,'Example Journal'!$U$7:$U$1006,"&gt;0")/I37))</f>
        <v/>
      </c>
      <c r="K37" s="14" t="str">
        <f aca="false">IF(H37="","",SUMIFS('Example Journal'!$Q$7:$Q$1006,'Example Journal'!$X$7:$X$1006,H37))</f>
        <v/>
      </c>
      <c r="L37" s="15" t="str">
        <f aca="false">IF(H37="","",SUMIFS('Example Journal'!$L$7:$L$1006,'Example Journal'!$X$7:$X$1006,H37)-SUMIFS('Example Journal'!$M$7:$M$1006,'Example Journal'!$X$7:$X$1006,H37))</f>
        <v/>
      </c>
      <c r="M37" s="15" t="str">
        <f aca="false">IF(H37="","",SUMIFS('Example Journal'!$U$7:$U$1006,'Example Journal'!$X$7:$X$1006,H37))</f>
        <v/>
      </c>
      <c r="N37" s="15" t="str">
        <f aca="false">IF(H37="","",N('Example Journal'!$C$3)+SUMIFS('Example Journal'!$U$7:$U$1006,'Example Journal'!$X$7:$X$1006,"&lt;="&amp;H37))</f>
        <v/>
      </c>
    </row>
    <row r="38" customFormat="false" ht="15" hidden="false" customHeight="false" outlineLevel="0" collapsed="false">
      <c r="A38" s="9" t="s">
        <v>81</v>
      </c>
      <c r="B38" s="9" t="s">
        <v>75</v>
      </c>
      <c r="C38" s="9" t="s">
        <v>62</v>
      </c>
      <c r="D38" s="9" t="s">
        <v>43</v>
      </c>
      <c r="E38" s="9" t="s">
        <v>47</v>
      </c>
      <c r="F38" s="9" t="s">
        <v>76</v>
      </c>
      <c r="H38" s="17" t="str">
        <f aca="false">IF(H37="","",IF(EDATE(H37,1)&gt;MAX('Example Journal'!$X$7:$X$1006),"",EDATE(H37,1)))</f>
        <v/>
      </c>
      <c r="I38" s="20" t="str">
        <f aca="false">IF(H38="","",COUNTIFS('Example Journal'!$X$7:$X$1006,H38))</f>
        <v/>
      </c>
      <c r="J38" s="21" t="str">
        <f aca="false">IF(H38="","",IF(I38=0,"",COUNTIFS('Example Journal'!$X$7:$X$1006,H38,'Example Journal'!$U$7:$U$1006,"&gt;0")/I38))</f>
        <v/>
      </c>
      <c r="K38" s="14" t="str">
        <f aca="false">IF(H38="","",SUMIFS('Example Journal'!$Q$7:$Q$1006,'Example Journal'!$X$7:$X$1006,H38))</f>
        <v/>
      </c>
      <c r="L38" s="15" t="str">
        <f aca="false">IF(H38="","",SUMIFS('Example Journal'!$L$7:$L$1006,'Example Journal'!$X$7:$X$1006,H38)-SUMIFS('Example Journal'!$M$7:$M$1006,'Example Journal'!$X$7:$X$1006,H38))</f>
        <v/>
      </c>
      <c r="M38" s="15" t="str">
        <f aca="false">IF(H38="","",SUMIFS('Example Journal'!$U$7:$U$1006,'Example Journal'!$X$7:$X$1006,H38))</f>
        <v/>
      </c>
      <c r="N38" s="15" t="str">
        <f aca="false">IF(H38="","",N('Example Journal'!$C$3)+SUMIFS('Example Journal'!$U$7:$U$1006,'Example Journal'!$X$7:$X$1006,"&lt;="&amp;H38))</f>
        <v/>
      </c>
    </row>
    <row r="39" customFormat="false" ht="15" hidden="false" customHeight="false" outlineLevel="0" collapsed="false">
      <c r="A39" s="0" t="str">
        <f aca="false">Lists!$E$4</f>
        <v>Sydney</v>
      </c>
      <c r="B39" s="20" t="n">
        <f aca="false">COUNTIFS('Example Journal'!$E$7:$E$1006,$A39,'Example Journal'!$W$7:$W$1006,"&gt;0")</f>
        <v>4</v>
      </c>
      <c r="C39" s="21" t="n">
        <f aca="false">IF(B39=0,"",COUNTIFS('Example Journal'!$E$7:$E$1006,$A39,'Example Journal'!$U$7:$U$1006,"&gt;0")/B39)</f>
        <v>0.75</v>
      </c>
      <c r="D39" s="14" t="n">
        <f aca="false">SUMIFS('Example Journal'!$Q$7:$Q$1006,'Example Journal'!$E$7:$E$1006,$A39)</f>
        <v>57</v>
      </c>
      <c r="E39" s="15" t="n">
        <f aca="false">SUMIFS('Example Journal'!$U$7:$U$1006,'Example Journal'!$E$7:$E$1006,$A39)</f>
        <v>394.9</v>
      </c>
      <c r="F39" s="16" t="n">
        <f aca="false">IF(COUNTIFS('Example Journal'!$E$7:$E$1006,$A39,'Example Journal'!$S$7:$S$1006,"&gt;0",'Example Journal'!$W$7:$W$1006,"&gt;0")=0,"",SUMIFS('Example Journal'!$V$7:$V$1006,'Example Journal'!$E$7:$E$1006,$A39)/COUNTIFS('Example Journal'!$E$7:$E$1006,$A39,'Example Journal'!$S$7:$S$1006,"&gt;0",'Example Journal'!$W$7:$W$1006,"&gt;0"))</f>
        <v>0.410034340659341</v>
      </c>
      <c r="H39" s="17" t="str">
        <f aca="false">IF(H38="","",IF(EDATE(H38,1)&gt;MAX('Example Journal'!$X$7:$X$1006),"",EDATE(H38,1)))</f>
        <v/>
      </c>
      <c r="I39" s="20" t="str">
        <f aca="false">IF(H39="","",COUNTIFS('Example Journal'!$X$7:$X$1006,H39))</f>
        <v/>
      </c>
      <c r="J39" s="21" t="str">
        <f aca="false">IF(H39="","",IF(I39=0,"",COUNTIFS('Example Journal'!$X$7:$X$1006,H39,'Example Journal'!$U$7:$U$1006,"&gt;0")/I39))</f>
        <v/>
      </c>
      <c r="K39" s="14" t="str">
        <f aca="false">IF(H39="","",SUMIFS('Example Journal'!$Q$7:$Q$1006,'Example Journal'!$X$7:$X$1006,H39))</f>
        <v/>
      </c>
      <c r="L39" s="15" t="str">
        <f aca="false">IF(H39="","",SUMIFS('Example Journal'!$L$7:$L$1006,'Example Journal'!$X$7:$X$1006,H39)-SUMIFS('Example Journal'!$M$7:$M$1006,'Example Journal'!$X$7:$X$1006,H39))</f>
        <v/>
      </c>
      <c r="M39" s="15" t="str">
        <f aca="false">IF(H39="","",SUMIFS('Example Journal'!$U$7:$U$1006,'Example Journal'!$X$7:$X$1006,H39))</f>
        <v/>
      </c>
      <c r="N39" s="15" t="str">
        <f aca="false">IF(H39="","",N('Example Journal'!$C$3)+SUMIFS('Example Journal'!$U$7:$U$1006,'Example Journal'!$X$7:$X$1006,"&lt;="&amp;H39))</f>
        <v/>
      </c>
    </row>
    <row r="40" customFormat="false" ht="15" hidden="false" customHeight="false" outlineLevel="0" collapsed="false">
      <c r="A40" s="0" t="str">
        <f aca="false">Lists!$E$5</f>
        <v>Tokyo</v>
      </c>
      <c r="B40" s="20" t="n">
        <f aca="false">COUNTIFS('Example Journal'!$E$7:$E$1006,$A40,'Example Journal'!$W$7:$W$1006,"&gt;0")</f>
        <v>5</v>
      </c>
      <c r="C40" s="21" t="n">
        <f aca="false">IF(B40=0,"",COUNTIFS('Example Journal'!$E$7:$E$1006,$A40,'Example Journal'!$U$7:$U$1006,"&gt;0")/B40)</f>
        <v>0.6</v>
      </c>
      <c r="D40" s="14" t="n">
        <f aca="false">SUMIFS('Example Journal'!$Q$7:$Q$1006,'Example Journal'!$E$7:$E$1006,$A40)</f>
        <v>43</v>
      </c>
      <c r="E40" s="15" t="n">
        <f aca="false">SUMIFS('Example Journal'!$U$7:$U$1006,'Example Journal'!$E$7:$E$1006,$A40)</f>
        <v>236</v>
      </c>
      <c r="F40" s="16" t="n">
        <f aca="false">IF(COUNTIFS('Example Journal'!$E$7:$E$1006,$A40,'Example Journal'!$S$7:$S$1006,"&gt;0",'Example Journal'!$W$7:$W$1006,"&gt;0")=0,"",SUMIFS('Example Journal'!$V$7:$V$1006,'Example Journal'!$E$7:$E$1006,$A40)/COUNTIFS('Example Journal'!$E$7:$E$1006,$A40,'Example Journal'!$S$7:$S$1006,"&gt;0",'Example Journal'!$W$7:$W$1006,"&gt;0"))</f>
        <v>0.0711361852433281</v>
      </c>
      <c r="H40" s="17" t="str">
        <f aca="false">IF(H39="","",IF(EDATE(H39,1)&gt;MAX('Example Journal'!$X$7:$X$1006),"",EDATE(H39,1)))</f>
        <v/>
      </c>
      <c r="I40" s="20" t="str">
        <f aca="false">IF(H40="","",COUNTIFS('Example Journal'!$X$7:$X$1006,H40))</f>
        <v/>
      </c>
      <c r="J40" s="21" t="str">
        <f aca="false">IF(H40="","",IF(I40=0,"",COUNTIFS('Example Journal'!$X$7:$X$1006,H40,'Example Journal'!$U$7:$U$1006,"&gt;0")/I40))</f>
        <v/>
      </c>
      <c r="K40" s="14" t="str">
        <f aca="false">IF(H40="","",SUMIFS('Example Journal'!$Q$7:$Q$1006,'Example Journal'!$X$7:$X$1006,H40))</f>
        <v/>
      </c>
      <c r="L40" s="15" t="str">
        <f aca="false">IF(H40="","",SUMIFS('Example Journal'!$L$7:$L$1006,'Example Journal'!$X$7:$X$1006,H40)-SUMIFS('Example Journal'!$M$7:$M$1006,'Example Journal'!$X$7:$X$1006,H40))</f>
        <v/>
      </c>
      <c r="M40" s="15" t="str">
        <f aca="false">IF(H40="","",SUMIFS('Example Journal'!$U$7:$U$1006,'Example Journal'!$X$7:$X$1006,H40))</f>
        <v/>
      </c>
      <c r="N40" s="15" t="str">
        <f aca="false">IF(H40="","",N('Example Journal'!$C$3)+SUMIFS('Example Journal'!$U$7:$U$1006,'Example Journal'!$X$7:$X$1006,"&lt;="&amp;H40))</f>
        <v/>
      </c>
    </row>
    <row r="41" customFormat="false" ht="15" hidden="false" customHeight="false" outlineLevel="0" collapsed="false">
      <c r="A41" s="0" t="str">
        <f aca="false">Lists!$E$6</f>
        <v>London</v>
      </c>
      <c r="B41" s="20" t="n">
        <f aca="false">COUNTIFS('Example Journal'!$E$7:$E$1006,$A41,'Example Journal'!$W$7:$W$1006,"&gt;0")</f>
        <v>13</v>
      </c>
      <c r="C41" s="21" t="n">
        <f aca="false">IF(B41=0,"",COUNTIFS('Example Journal'!$E$7:$E$1006,$A41,'Example Journal'!$U$7:$U$1006,"&gt;0")/B41)</f>
        <v>0.769230769230769</v>
      </c>
      <c r="D41" s="14" t="n">
        <f aca="false">SUMIFS('Example Journal'!$Q$7:$Q$1006,'Example Journal'!$E$7:$E$1006,$A41)</f>
        <v>399</v>
      </c>
      <c r="E41" s="15" t="n">
        <f aca="false">SUMIFS('Example Journal'!$U$7:$U$1006,'Example Journal'!$E$7:$E$1006,$A41)</f>
        <v>2728.45</v>
      </c>
      <c r="F41" s="16" t="n">
        <f aca="false">IF(COUNTIFS('Example Journal'!$E$7:$E$1006,$A41,'Example Journal'!$S$7:$S$1006,"&gt;0",'Example Journal'!$W$7:$W$1006,"&gt;0")=0,"",SUMIFS('Example Journal'!$V$7:$V$1006,'Example Journal'!$E$7:$E$1006,$A41)/COUNTIFS('Example Journal'!$E$7:$E$1006,$A41,'Example Journal'!$S$7:$S$1006,"&gt;0",'Example Journal'!$W$7:$W$1006,"&gt;0"))</f>
        <v>1.05109861932939</v>
      </c>
      <c r="H41" s="17" t="str">
        <f aca="false">IF(H40="","",IF(EDATE(H40,1)&gt;MAX('Example Journal'!$X$7:$X$1006),"",EDATE(H40,1)))</f>
        <v/>
      </c>
      <c r="I41" s="20" t="str">
        <f aca="false">IF(H41="","",COUNTIFS('Example Journal'!$X$7:$X$1006,H41))</f>
        <v/>
      </c>
      <c r="J41" s="21" t="str">
        <f aca="false">IF(H41="","",IF(I41=0,"",COUNTIFS('Example Journal'!$X$7:$X$1006,H41,'Example Journal'!$U$7:$U$1006,"&gt;0")/I41))</f>
        <v/>
      </c>
      <c r="K41" s="14" t="str">
        <f aca="false">IF(H41="","",SUMIFS('Example Journal'!$Q$7:$Q$1006,'Example Journal'!$X$7:$X$1006,H41))</f>
        <v/>
      </c>
      <c r="L41" s="15" t="str">
        <f aca="false">IF(H41="","",SUMIFS('Example Journal'!$L$7:$L$1006,'Example Journal'!$X$7:$X$1006,H41)-SUMIFS('Example Journal'!$M$7:$M$1006,'Example Journal'!$X$7:$X$1006,H41))</f>
        <v/>
      </c>
      <c r="M41" s="15" t="str">
        <f aca="false">IF(H41="","",SUMIFS('Example Journal'!$U$7:$U$1006,'Example Journal'!$X$7:$X$1006,H41))</f>
        <v/>
      </c>
      <c r="N41" s="15" t="str">
        <f aca="false">IF(H41="","",N('Example Journal'!$C$3)+SUMIFS('Example Journal'!$U$7:$U$1006,'Example Journal'!$X$7:$X$1006,"&lt;="&amp;H41))</f>
        <v/>
      </c>
    </row>
    <row r="42" customFormat="false" ht="15" hidden="false" customHeight="false" outlineLevel="0" collapsed="false">
      <c r="A42" s="0" t="str">
        <f aca="false">Lists!$E$7</f>
        <v>New York</v>
      </c>
      <c r="B42" s="20" t="n">
        <f aca="false">COUNTIFS('Example Journal'!$E$7:$E$1006,$A42,'Example Journal'!$W$7:$W$1006,"&gt;0")</f>
        <v>9</v>
      </c>
      <c r="C42" s="21" t="n">
        <f aca="false">IF(B42=0,"",COUNTIFS('Example Journal'!$E$7:$E$1006,$A42,'Example Journal'!$U$7:$U$1006,"&gt;0")/B42)</f>
        <v>0.222222222222222</v>
      </c>
      <c r="D42" s="14" t="n">
        <f aca="false">SUMIFS('Example Journal'!$Q$7:$Q$1006,'Example Journal'!$E$7:$E$1006,$A42)</f>
        <v>-75</v>
      </c>
      <c r="E42" s="15" t="n">
        <f aca="false">SUMIFS('Example Journal'!$U$7:$U$1006,'Example Journal'!$E$7:$E$1006,$A42)</f>
        <v>-1134.8</v>
      </c>
      <c r="F42" s="16" t="n">
        <f aca="false">IF(COUNTIFS('Example Journal'!$E$7:$E$1006,$A42,'Example Journal'!$S$7:$S$1006,"&gt;0",'Example Journal'!$W$7:$W$1006,"&gt;0")=0,"",SUMIFS('Example Journal'!$V$7:$V$1006,'Example Journal'!$E$7:$E$1006,$A42)/COUNTIFS('Example Journal'!$E$7:$E$1006,$A42,'Example Journal'!$S$7:$S$1006,"&gt;0",'Example Journal'!$W$7:$W$1006,"&gt;0"))</f>
        <v>-0.524814190375834</v>
      </c>
      <c r="H42" s="17" t="str">
        <f aca="false">IF(H41="","",IF(EDATE(H41,1)&gt;MAX('Example Journal'!$X$7:$X$1006),"",EDATE(H41,1)))</f>
        <v/>
      </c>
      <c r="I42" s="20" t="str">
        <f aca="false">IF(H42="","",COUNTIFS('Example Journal'!$X$7:$X$1006,H42))</f>
        <v/>
      </c>
      <c r="J42" s="21" t="str">
        <f aca="false">IF(H42="","",IF(I42=0,"",COUNTIFS('Example Journal'!$X$7:$X$1006,H42,'Example Journal'!$U$7:$U$1006,"&gt;0")/I42))</f>
        <v/>
      </c>
      <c r="K42" s="14" t="str">
        <f aca="false">IF(H42="","",SUMIFS('Example Journal'!$Q$7:$Q$1006,'Example Journal'!$X$7:$X$1006,H42))</f>
        <v/>
      </c>
      <c r="L42" s="15" t="str">
        <f aca="false">IF(H42="","",SUMIFS('Example Journal'!$L$7:$L$1006,'Example Journal'!$X$7:$X$1006,H42)-SUMIFS('Example Journal'!$M$7:$M$1006,'Example Journal'!$X$7:$X$1006,H42))</f>
        <v/>
      </c>
      <c r="M42" s="15" t="str">
        <f aca="false">IF(H42="","",SUMIFS('Example Journal'!$U$7:$U$1006,'Example Journal'!$X$7:$X$1006,H42))</f>
        <v/>
      </c>
      <c r="N42" s="15" t="str">
        <f aca="false">IF(H42="","",N('Example Journal'!$C$3)+SUMIFS('Example Journal'!$U$7:$U$1006,'Example Journal'!$X$7:$X$1006,"&lt;="&amp;H42))</f>
        <v/>
      </c>
    </row>
    <row r="43" customFormat="false" ht="15" hidden="false" customHeight="false" outlineLevel="0" collapsed="false">
      <c r="A43" s="23" t="s">
        <v>82</v>
      </c>
      <c r="B43" s="20" t="n">
        <f aca="false">$B$4-SUM(B39:B42)</f>
        <v>0</v>
      </c>
      <c r="C43" s="21" t="str">
        <f aca="false">IF(B43=0,"",($B$5-SUMPRODUCT(COUNTIFS('Example Journal'!$E$7:$E$1006,A39:A42,'Example Journal'!$U$7:$U$1006,"&gt;0")))/B43)</f>
        <v/>
      </c>
      <c r="D43" s="14" t="n">
        <f aca="false">$B$8-SUM(D39:D42)</f>
        <v>0</v>
      </c>
      <c r="E43" s="15" t="n">
        <f aca="false">$B$12-SUM(E39:E42)</f>
        <v>0</v>
      </c>
      <c r="H43" s="17" t="str">
        <f aca="false">IF(H42="","",IF(EDATE(H42,1)&gt;MAX('Example Journal'!$X$7:$X$1006),"",EDATE(H42,1)))</f>
        <v/>
      </c>
      <c r="I43" s="20" t="str">
        <f aca="false">IF(H43="","",COUNTIFS('Example Journal'!$X$7:$X$1006,H43))</f>
        <v/>
      </c>
      <c r="J43" s="21" t="str">
        <f aca="false">IF(H43="","",IF(I43=0,"",COUNTIFS('Example Journal'!$X$7:$X$1006,H43,'Example Journal'!$U$7:$U$1006,"&gt;0")/I43))</f>
        <v/>
      </c>
      <c r="K43" s="14" t="str">
        <f aca="false">IF(H43="","",SUMIFS('Example Journal'!$Q$7:$Q$1006,'Example Journal'!$X$7:$X$1006,H43))</f>
        <v/>
      </c>
      <c r="L43" s="15" t="str">
        <f aca="false">IF(H43="","",SUMIFS('Example Journal'!$L$7:$L$1006,'Example Journal'!$X$7:$X$1006,H43)-SUMIFS('Example Journal'!$M$7:$M$1006,'Example Journal'!$X$7:$X$1006,H43))</f>
        <v/>
      </c>
      <c r="M43" s="15" t="str">
        <f aca="false">IF(H43="","",SUMIFS('Example Journal'!$U$7:$U$1006,'Example Journal'!$X$7:$X$1006,H43))</f>
        <v/>
      </c>
      <c r="N43" s="15" t="str">
        <f aca="false">IF(H43="","",N('Example Journal'!$C$3)+SUMIFS('Example Journal'!$U$7:$U$1006,'Example Journal'!$X$7:$X$1006,"&lt;="&amp;H43))</f>
        <v/>
      </c>
    </row>
    <row r="44" customFormat="false" ht="15" hidden="false" customHeight="false" outlineLevel="0" collapsed="false">
      <c r="H44" s="17" t="str">
        <f aca="false">IF(H43="","",IF(EDATE(H43,1)&gt;MAX('Example Journal'!$X$7:$X$1006),"",EDATE(H43,1)))</f>
        <v/>
      </c>
      <c r="I44" s="20" t="str">
        <f aca="false">IF(H44="","",COUNTIFS('Example Journal'!$X$7:$X$1006,H44))</f>
        <v/>
      </c>
      <c r="J44" s="21" t="str">
        <f aca="false">IF(H44="","",IF(I44=0,"",COUNTIFS('Example Journal'!$X$7:$X$1006,H44,'Example Journal'!$U$7:$U$1006,"&gt;0")/I44))</f>
        <v/>
      </c>
      <c r="K44" s="14" t="str">
        <f aca="false">IF(H44="","",SUMIFS('Example Journal'!$Q$7:$Q$1006,'Example Journal'!$X$7:$X$1006,H44))</f>
        <v/>
      </c>
      <c r="L44" s="15" t="str">
        <f aca="false">IF(H44="","",SUMIFS('Example Journal'!$L$7:$L$1006,'Example Journal'!$X$7:$X$1006,H44)-SUMIFS('Example Journal'!$M$7:$M$1006,'Example Journal'!$X$7:$X$1006,H44))</f>
        <v/>
      </c>
      <c r="M44" s="15" t="str">
        <f aca="false">IF(H44="","",SUMIFS('Example Journal'!$U$7:$U$1006,'Example Journal'!$X$7:$X$1006,H44))</f>
        <v/>
      </c>
      <c r="N44" s="15" t="str">
        <f aca="false">IF(H44="","",N('Example Journal'!$C$3)+SUMIFS('Example Journal'!$U$7:$U$1006,'Example Journal'!$X$7:$X$1006,"&lt;="&amp;H44))</f>
        <v/>
      </c>
    </row>
    <row r="45" customFormat="false" ht="15" hidden="false" customHeight="false" outlineLevel="0" collapsed="false">
      <c r="H45" s="17" t="str">
        <f aca="false">IF(H44="","",IF(EDATE(H44,1)&gt;MAX('Example Journal'!$X$7:$X$1006),"",EDATE(H44,1)))</f>
        <v/>
      </c>
      <c r="I45" s="20" t="str">
        <f aca="false">IF(H45="","",COUNTIFS('Example Journal'!$X$7:$X$1006,H45))</f>
        <v/>
      </c>
      <c r="J45" s="21" t="str">
        <f aca="false">IF(H45="","",IF(I45=0,"",COUNTIFS('Example Journal'!$X$7:$X$1006,H45,'Example Journal'!$U$7:$U$1006,"&gt;0")/I45))</f>
        <v/>
      </c>
      <c r="K45" s="14" t="str">
        <f aca="false">IF(H45="","",SUMIFS('Example Journal'!$Q$7:$Q$1006,'Example Journal'!$X$7:$X$1006,H45))</f>
        <v/>
      </c>
      <c r="L45" s="15" t="str">
        <f aca="false">IF(H45="","",SUMIFS('Example Journal'!$L$7:$L$1006,'Example Journal'!$X$7:$X$1006,H45)-SUMIFS('Example Journal'!$M$7:$M$1006,'Example Journal'!$X$7:$X$1006,H45))</f>
        <v/>
      </c>
      <c r="M45" s="15" t="str">
        <f aca="false">IF(H45="","",SUMIFS('Example Journal'!$U$7:$U$1006,'Example Journal'!$X$7:$X$1006,H45))</f>
        <v/>
      </c>
      <c r="N45" s="15" t="str">
        <f aca="false">IF(H45="","",N('Example Journal'!$C$3)+SUMIFS('Example Journal'!$U$7:$U$1006,'Example Journal'!$X$7:$X$1006,"&lt;="&amp;H45))</f>
        <v/>
      </c>
    </row>
    <row r="46" customFormat="false" ht="15" hidden="false" customHeight="false" outlineLevel="0" collapsed="false">
      <c r="A46" s="9" t="s">
        <v>83</v>
      </c>
      <c r="B46" s="9" t="s">
        <v>75</v>
      </c>
      <c r="C46" s="9" t="s">
        <v>62</v>
      </c>
      <c r="D46" s="9" t="s">
        <v>43</v>
      </c>
      <c r="E46" s="9" t="s">
        <v>47</v>
      </c>
      <c r="F46" s="9" t="s">
        <v>76</v>
      </c>
      <c r="H46" s="17" t="str">
        <f aca="false">IF(H45="","",IF(EDATE(H45,1)&gt;MAX('Example Journal'!$X$7:$X$1006),"",EDATE(H45,1)))</f>
        <v/>
      </c>
      <c r="I46" s="20" t="str">
        <f aca="false">IF(H46="","",COUNTIFS('Example Journal'!$X$7:$X$1006,H46))</f>
        <v/>
      </c>
      <c r="J46" s="21" t="str">
        <f aca="false">IF(H46="","",IF(I46=0,"",COUNTIFS('Example Journal'!$X$7:$X$1006,H46,'Example Journal'!$U$7:$U$1006,"&gt;0")/I46))</f>
        <v/>
      </c>
      <c r="K46" s="14" t="str">
        <f aca="false">IF(H46="","",SUMIFS('Example Journal'!$Q$7:$Q$1006,'Example Journal'!$X$7:$X$1006,H46))</f>
        <v/>
      </c>
      <c r="L46" s="15" t="str">
        <f aca="false">IF(H46="","",SUMIFS('Example Journal'!$L$7:$L$1006,'Example Journal'!$X$7:$X$1006,H46)-SUMIFS('Example Journal'!$M$7:$M$1006,'Example Journal'!$X$7:$X$1006,H46))</f>
        <v/>
      </c>
      <c r="M46" s="15" t="str">
        <f aca="false">IF(H46="","",SUMIFS('Example Journal'!$U$7:$U$1006,'Example Journal'!$X$7:$X$1006,H46))</f>
        <v/>
      </c>
      <c r="N46" s="15" t="str">
        <f aca="false">IF(H46="","",N('Example Journal'!$C$3)+SUMIFS('Example Journal'!$U$7:$U$1006,'Example Journal'!$X$7:$X$1006,"&lt;="&amp;H46))</f>
        <v/>
      </c>
    </row>
    <row r="47" customFormat="false" ht="15" hidden="false" customHeight="false" outlineLevel="0" collapsed="false">
      <c r="A47" s="0" t="str">
        <f aca="false">Lists!$G$4</f>
        <v>Breakout</v>
      </c>
      <c r="B47" s="20" t="n">
        <f aca="false">COUNTIFS('Example Journal'!$F$7:$F$1006,$A47,'Example Journal'!$W$7:$W$1006,"&gt;0")</f>
        <v>9</v>
      </c>
      <c r="C47" s="21" t="n">
        <f aca="false">IF(B47=0,"",COUNTIFS('Example Journal'!$F$7:$F$1006,$A47,'Example Journal'!$U$7:$U$1006,"&gt;0")/B47)</f>
        <v>0.444444444444444</v>
      </c>
      <c r="D47" s="14" t="n">
        <f aca="false">SUMIFS('Example Journal'!$Q$7:$Q$1006,'Example Journal'!$F$7:$F$1006,$A47)</f>
        <v>56</v>
      </c>
      <c r="E47" s="15" t="n">
        <f aca="false">SUMIFS('Example Journal'!$U$7:$U$1006,'Example Journal'!$F$7:$F$1006,$A47)</f>
        <v>321.5</v>
      </c>
      <c r="F47" s="16" t="n">
        <f aca="false">IF(COUNTIFS('Example Journal'!$F$7:$F$1006,$A47,'Example Journal'!$S$7:$S$1006,"&gt;0",'Example Journal'!$W$7:$W$1006,"&gt;0")=0,"",SUMIFS('Example Journal'!$V$7:$V$1006,'Example Journal'!$F$7:$F$1006,$A47)/COUNTIFS('Example Journal'!$F$7:$F$1006,$A47,'Example Journal'!$S$7:$S$1006,"&gt;0",'Example Journal'!$W$7:$W$1006,"&gt;0"))</f>
        <v>0.112877492877493</v>
      </c>
      <c r="H47" s="17" t="str">
        <f aca="false">IF(H46="","",IF(EDATE(H46,1)&gt;MAX('Example Journal'!$X$7:$X$1006),"",EDATE(H46,1)))</f>
        <v/>
      </c>
      <c r="I47" s="20" t="str">
        <f aca="false">IF(H47="","",COUNTIFS('Example Journal'!$X$7:$X$1006,H47))</f>
        <v/>
      </c>
      <c r="J47" s="21" t="str">
        <f aca="false">IF(H47="","",IF(I47=0,"",COUNTIFS('Example Journal'!$X$7:$X$1006,H47,'Example Journal'!$U$7:$U$1006,"&gt;0")/I47))</f>
        <v/>
      </c>
      <c r="K47" s="14" t="str">
        <f aca="false">IF(H47="","",SUMIFS('Example Journal'!$Q$7:$Q$1006,'Example Journal'!$X$7:$X$1006,H47))</f>
        <v/>
      </c>
      <c r="L47" s="15" t="str">
        <f aca="false">IF(H47="","",SUMIFS('Example Journal'!$L$7:$L$1006,'Example Journal'!$X$7:$X$1006,H47)-SUMIFS('Example Journal'!$M$7:$M$1006,'Example Journal'!$X$7:$X$1006,H47))</f>
        <v/>
      </c>
      <c r="M47" s="15" t="str">
        <f aca="false">IF(H47="","",SUMIFS('Example Journal'!$U$7:$U$1006,'Example Journal'!$X$7:$X$1006,H47))</f>
        <v/>
      </c>
      <c r="N47" s="15" t="str">
        <f aca="false">IF(H47="","",N('Example Journal'!$C$3)+SUMIFS('Example Journal'!$U$7:$U$1006,'Example Journal'!$X$7:$X$1006,"&lt;="&amp;H47))</f>
        <v/>
      </c>
    </row>
    <row r="48" customFormat="false" ht="15" hidden="false" customHeight="false" outlineLevel="0" collapsed="false">
      <c r="A48" s="0" t="str">
        <f aca="false">Lists!$G$5</f>
        <v>Pullback</v>
      </c>
      <c r="B48" s="20" t="n">
        <f aca="false">COUNTIFS('Example Journal'!$F$7:$F$1006,$A48,'Example Journal'!$W$7:$W$1006,"&gt;0")</f>
        <v>6</v>
      </c>
      <c r="C48" s="21" t="n">
        <f aca="false">IF(B48=0,"",COUNTIFS('Example Journal'!$F$7:$F$1006,$A48,'Example Journal'!$U$7:$U$1006,"&gt;0")/B48)</f>
        <v>0.833333333333333</v>
      </c>
      <c r="D48" s="14" t="n">
        <f aca="false">SUMIFS('Example Journal'!$Q$7:$Q$1006,'Example Journal'!$F$7:$F$1006,$A48)</f>
        <v>151</v>
      </c>
      <c r="E48" s="15" t="n">
        <f aca="false">SUMIFS('Example Journal'!$U$7:$U$1006,'Example Journal'!$F$7:$F$1006,$A48)</f>
        <v>1110.4</v>
      </c>
      <c r="F48" s="16" t="n">
        <f aca="false">IF(COUNTIFS('Example Journal'!$F$7:$F$1006,$A48,'Example Journal'!$S$7:$S$1006,"&gt;0",'Example Journal'!$W$7:$W$1006,"&gt;0")=0,"",SUMIFS('Example Journal'!$V$7:$V$1006,'Example Journal'!$F$7:$F$1006,$A48)/COUNTIFS('Example Journal'!$F$7:$F$1006,$A48,'Example Journal'!$S$7:$S$1006,"&gt;0",'Example Journal'!$W$7:$W$1006,"&gt;0"))</f>
        <v>0.934850885225885</v>
      </c>
      <c r="H48" s="17" t="str">
        <f aca="false">IF(H47="","",IF(EDATE(H47,1)&gt;MAX('Example Journal'!$X$7:$X$1006),"",EDATE(H47,1)))</f>
        <v/>
      </c>
      <c r="I48" s="20" t="str">
        <f aca="false">IF(H48="","",COUNTIFS('Example Journal'!$X$7:$X$1006,H48))</f>
        <v/>
      </c>
      <c r="J48" s="21" t="str">
        <f aca="false">IF(H48="","",IF(I48=0,"",COUNTIFS('Example Journal'!$X$7:$X$1006,H48,'Example Journal'!$U$7:$U$1006,"&gt;0")/I48))</f>
        <v/>
      </c>
      <c r="K48" s="14" t="str">
        <f aca="false">IF(H48="","",SUMIFS('Example Journal'!$Q$7:$Q$1006,'Example Journal'!$X$7:$X$1006,H48))</f>
        <v/>
      </c>
      <c r="L48" s="15" t="str">
        <f aca="false">IF(H48="","",SUMIFS('Example Journal'!$L$7:$L$1006,'Example Journal'!$X$7:$X$1006,H48)-SUMIFS('Example Journal'!$M$7:$M$1006,'Example Journal'!$X$7:$X$1006,H48))</f>
        <v/>
      </c>
      <c r="M48" s="15" t="str">
        <f aca="false">IF(H48="","",SUMIFS('Example Journal'!$U$7:$U$1006,'Example Journal'!$X$7:$X$1006,H48))</f>
        <v/>
      </c>
      <c r="N48" s="15" t="str">
        <f aca="false">IF(H48="","",N('Example Journal'!$C$3)+SUMIFS('Example Journal'!$U$7:$U$1006,'Example Journal'!$X$7:$X$1006,"&lt;="&amp;H48))</f>
        <v/>
      </c>
    </row>
    <row r="49" customFormat="false" ht="15" hidden="false" customHeight="false" outlineLevel="0" collapsed="false">
      <c r="A49" s="0" t="str">
        <f aca="false">Lists!$G$6</f>
        <v>Range fade</v>
      </c>
      <c r="B49" s="20" t="n">
        <f aca="false">COUNTIFS('Example Journal'!$F$7:$F$1006,$A49,'Example Journal'!$W$7:$W$1006,"&gt;0")</f>
        <v>6</v>
      </c>
      <c r="C49" s="21" t="n">
        <f aca="false">IF(B49=0,"",COUNTIFS('Example Journal'!$F$7:$F$1006,$A49,'Example Journal'!$U$7:$U$1006,"&gt;0")/B49)</f>
        <v>0.666666666666667</v>
      </c>
      <c r="D49" s="14" t="n">
        <f aca="false">SUMIFS('Example Journal'!$Q$7:$Q$1006,'Example Journal'!$F$7:$F$1006,$A49)</f>
        <v>32</v>
      </c>
      <c r="E49" s="15" t="n">
        <f aca="false">SUMIFS('Example Journal'!$U$7:$U$1006,'Example Journal'!$F$7:$F$1006,$A49)</f>
        <v>147.1</v>
      </c>
      <c r="F49" s="16" t="n">
        <f aca="false">IF(COUNTIFS('Example Journal'!$F$7:$F$1006,$A49,'Example Journal'!$S$7:$S$1006,"&gt;0",'Example Journal'!$W$7:$W$1006,"&gt;0")=0,"",SUMIFS('Example Journal'!$V$7:$V$1006,'Example Journal'!$F$7:$F$1006,$A49)/COUNTIFS('Example Journal'!$F$7:$F$1006,$A49,'Example Journal'!$S$7:$S$1006,"&gt;0",'Example Journal'!$W$7:$W$1006,"&gt;0"))</f>
        <v>0.129046648339701</v>
      </c>
      <c r="H49" s="17" t="str">
        <f aca="false">IF(H48="","",IF(EDATE(H48,1)&gt;MAX('Example Journal'!$X$7:$X$1006),"",EDATE(H48,1)))</f>
        <v/>
      </c>
      <c r="I49" s="20" t="str">
        <f aca="false">IF(H49="","",COUNTIFS('Example Journal'!$X$7:$X$1006,H49))</f>
        <v/>
      </c>
      <c r="J49" s="21" t="str">
        <f aca="false">IF(H49="","",IF(I49=0,"",COUNTIFS('Example Journal'!$X$7:$X$1006,H49,'Example Journal'!$U$7:$U$1006,"&gt;0")/I49))</f>
        <v/>
      </c>
      <c r="K49" s="14" t="str">
        <f aca="false">IF(H49="","",SUMIFS('Example Journal'!$Q$7:$Q$1006,'Example Journal'!$X$7:$X$1006,H49))</f>
        <v/>
      </c>
      <c r="L49" s="15" t="str">
        <f aca="false">IF(H49="","",SUMIFS('Example Journal'!$L$7:$L$1006,'Example Journal'!$X$7:$X$1006,H49)-SUMIFS('Example Journal'!$M$7:$M$1006,'Example Journal'!$X$7:$X$1006,H49))</f>
        <v/>
      </c>
      <c r="M49" s="15" t="str">
        <f aca="false">IF(H49="","",SUMIFS('Example Journal'!$U$7:$U$1006,'Example Journal'!$X$7:$X$1006,H49))</f>
        <v/>
      </c>
      <c r="N49" s="15" t="str">
        <f aca="false">IF(H49="","",N('Example Journal'!$C$3)+SUMIFS('Example Journal'!$U$7:$U$1006,'Example Journal'!$X$7:$X$1006,"&lt;="&amp;H49))</f>
        <v/>
      </c>
    </row>
    <row r="50" customFormat="false" ht="15" hidden="false" customHeight="false" outlineLevel="0" collapsed="false">
      <c r="A50" s="0" t="str">
        <f aca="false">Lists!$G$7</f>
        <v>Trend continuation</v>
      </c>
      <c r="B50" s="20" t="n">
        <f aca="false">COUNTIFS('Example Journal'!$F$7:$F$1006,$A50,'Example Journal'!$W$7:$W$1006,"&gt;0")</f>
        <v>5</v>
      </c>
      <c r="C50" s="21" t="n">
        <f aca="false">IF(B50=0,"",COUNTIFS('Example Journal'!$F$7:$F$1006,$A50,'Example Journal'!$U$7:$U$1006,"&gt;0")/B50)</f>
        <v>0.8</v>
      </c>
      <c r="D50" s="14" t="n">
        <f aca="false">SUMIFS('Example Journal'!$Q$7:$Q$1006,'Example Journal'!$F$7:$F$1006,$A50)</f>
        <v>200</v>
      </c>
      <c r="E50" s="15" t="n">
        <f aca="false">SUMIFS('Example Journal'!$U$7:$U$1006,'Example Journal'!$F$7:$F$1006,$A50)</f>
        <v>1262.15</v>
      </c>
      <c r="F50" s="16" t="n">
        <f aca="false">IF(COUNTIFS('Example Journal'!$F$7:$F$1006,$A50,'Example Journal'!$S$7:$S$1006,"&gt;0",'Example Journal'!$W$7:$W$1006,"&gt;0")=0,"",SUMIFS('Example Journal'!$V$7:$V$1006,'Example Journal'!$F$7:$F$1006,$A50)/COUNTIFS('Example Journal'!$F$7:$F$1006,$A50,'Example Journal'!$S$7:$S$1006,"&gt;0",'Example Journal'!$W$7:$W$1006,"&gt;0"))</f>
        <v>1.21276923076923</v>
      </c>
      <c r="H50" s="17" t="str">
        <f aca="false">IF(H49="","",IF(EDATE(H49,1)&gt;MAX('Example Journal'!$X$7:$X$1006),"",EDATE(H49,1)))</f>
        <v/>
      </c>
      <c r="I50" s="20" t="str">
        <f aca="false">IF(H50="","",COUNTIFS('Example Journal'!$X$7:$X$1006,H50))</f>
        <v/>
      </c>
      <c r="J50" s="21" t="str">
        <f aca="false">IF(H50="","",IF(I50=0,"",COUNTIFS('Example Journal'!$X$7:$X$1006,H50,'Example Journal'!$U$7:$U$1006,"&gt;0")/I50))</f>
        <v/>
      </c>
      <c r="K50" s="14" t="str">
        <f aca="false">IF(H50="","",SUMIFS('Example Journal'!$Q$7:$Q$1006,'Example Journal'!$X$7:$X$1006,H50))</f>
        <v/>
      </c>
      <c r="L50" s="15" t="str">
        <f aca="false">IF(H50="","",SUMIFS('Example Journal'!$L$7:$L$1006,'Example Journal'!$X$7:$X$1006,H50)-SUMIFS('Example Journal'!$M$7:$M$1006,'Example Journal'!$X$7:$X$1006,H50))</f>
        <v/>
      </c>
      <c r="M50" s="15" t="str">
        <f aca="false">IF(H50="","",SUMIFS('Example Journal'!$U$7:$U$1006,'Example Journal'!$X$7:$X$1006,H50))</f>
        <v/>
      </c>
      <c r="N50" s="15" t="str">
        <f aca="false">IF(H50="","",N('Example Journal'!$C$3)+SUMIFS('Example Journal'!$U$7:$U$1006,'Example Journal'!$X$7:$X$1006,"&lt;="&amp;H50))</f>
        <v/>
      </c>
    </row>
    <row r="51" customFormat="false" ht="15" hidden="false" customHeight="false" outlineLevel="0" collapsed="false">
      <c r="A51" s="0" t="str">
        <f aca="false">Lists!$G$8</f>
        <v>News</v>
      </c>
      <c r="B51" s="20" t="n">
        <f aca="false">COUNTIFS('Example Journal'!$F$7:$F$1006,$A51,'Example Journal'!$W$7:$W$1006,"&gt;0")</f>
        <v>3</v>
      </c>
      <c r="C51" s="21" t="n">
        <f aca="false">IF(B51=0,"",COUNTIFS('Example Journal'!$F$7:$F$1006,$A51,'Example Journal'!$U$7:$U$1006,"&gt;0")/B51)</f>
        <v>0</v>
      </c>
      <c r="D51" s="14" t="n">
        <f aca="false">SUMIFS('Example Journal'!$Q$7:$Q$1006,'Example Journal'!$F$7:$F$1006,$A51)</f>
        <v>-60</v>
      </c>
      <c r="E51" s="15" t="n">
        <f aca="false">SUMIFS('Example Journal'!$U$7:$U$1006,'Example Journal'!$F$7:$F$1006,$A51)</f>
        <v>-632</v>
      </c>
      <c r="F51" s="16" t="n">
        <f aca="false">IF(COUNTIFS('Example Journal'!$F$7:$F$1006,$A51,'Example Journal'!$S$7:$S$1006,"&gt;0",'Example Journal'!$W$7:$W$1006,"&gt;0")=0,"",SUMIFS('Example Journal'!$V$7:$V$1006,'Example Journal'!$F$7:$F$1006,$A51)/COUNTIFS('Example Journal'!$F$7:$F$1006,$A51,'Example Journal'!$S$7:$S$1006,"&gt;0",'Example Journal'!$W$7:$W$1006,"&gt;0"))</f>
        <v>-0.952785388127854</v>
      </c>
      <c r="H51" s="17" t="str">
        <f aca="false">IF(H50="","",IF(EDATE(H50,1)&gt;MAX('Example Journal'!$X$7:$X$1006),"",EDATE(H50,1)))</f>
        <v/>
      </c>
      <c r="I51" s="20" t="str">
        <f aca="false">IF(H51="","",COUNTIFS('Example Journal'!$X$7:$X$1006,H51))</f>
        <v/>
      </c>
      <c r="J51" s="21" t="str">
        <f aca="false">IF(H51="","",IF(I51=0,"",COUNTIFS('Example Journal'!$X$7:$X$1006,H51,'Example Journal'!$U$7:$U$1006,"&gt;0")/I51))</f>
        <v/>
      </c>
      <c r="K51" s="14" t="str">
        <f aca="false">IF(H51="","",SUMIFS('Example Journal'!$Q$7:$Q$1006,'Example Journal'!$X$7:$X$1006,H51))</f>
        <v/>
      </c>
      <c r="L51" s="15" t="str">
        <f aca="false">IF(H51="","",SUMIFS('Example Journal'!$L$7:$L$1006,'Example Journal'!$X$7:$X$1006,H51)-SUMIFS('Example Journal'!$M$7:$M$1006,'Example Journal'!$X$7:$X$1006,H51))</f>
        <v/>
      </c>
      <c r="M51" s="15" t="str">
        <f aca="false">IF(H51="","",SUMIFS('Example Journal'!$U$7:$U$1006,'Example Journal'!$X$7:$X$1006,H51))</f>
        <v/>
      </c>
      <c r="N51" s="15" t="str">
        <f aca="false">IF(H51="","",N('Example Journal'!$C$3)+SUMIFS('Example Journal'!$U$7:$U$1006,'Example Journal'!$X$7:$X$1006,"&lt;="&amp;H51))</f>
        <v/>
      </c>
    </row>
    <row r="52" customFormat="false" ht="15" hidden="false" customHeight="false" outlineLevel="0" collapsed="false">
      <c r="A52" s="0" t="str">
        <f aca="false">Lists!$G$9</f>
        <v>Reversal</v>
      </c>
      <c r="B52" s="20" t="n">
        <f aca="false">COUNTIFS('Example Journal'!$F$7:$F$1006,$A52,'Example Journal'!$W$7:$W$1006,"&gt;0")</f>
        <v>2</v>
      </c>
      <c r="C52" s="21" t="n">
        <f aca="false">IF(B52=0,"",COUNTIFS('Example Journal'!$F$7:$F$1006,$A52,'Example Journal'!$U$7:$U$1006,"&gt;0")/B52)</f>
        <v>0.5</v>
      </c>
      <c r="D52" s="14" t="n">
        <f aca="false">SUMIFS('Example Journal'!$Q$7:$Q$1006,'Example Journal'!$F$7:$F$1006,$A52)</f>
        <v>45</v>
      </c>
      <c r="E52" s="15" t="n">
        <f aca="false">SUMIFS('Example Journal'!$U$7:$U$1006,'Example Journal'!$F$7:$F$1006,$A52)</f>
        <v>15.4</v>
      </c>
      <c r="F52" s="16" t="n">
        <f aca="false">IF(COUNTIFS('Example Journal'!$F$7:$F$1006,$A52,'Example Journal'!$S$7:$S$1006,"&gt;0",'Example Journal'!$W$7:$W$1006,"&gt;0")=0,"",SUMIFS('Example Journal'!$V$7:$V$1006,'Example Journal'!$F$7:$F$1006,$A52)/COUNTIFS('Example Journal'!$F$7:$F$1006,$A52,'Example Journal'!$S$7:$S$1006,"&gt;0",'Example Journal'!$W$7:$W$1006,"&gt;0"))</f>
        <v>0.166</v>
      </c>
      <c r="H52" s="17" t="str">
        <f aca="false">IF(H51="","",IF(EDATE(H51,1)&gt;MAX('Example Journal'!$X$7:$X$1006),"",EDATE(H51,1)))</f>
        <v/>
      </c>
      <c r="I52" s="20" t="str">
        <f aca="false">IF(H52="","",COUNTIFS('Example Journal'!$X$7:$X$1006,H52))</f>
        <v/>
      </c>
      <c r="J52" s="21" t="str">
        <f aca="false">IF(H52="","",IF(I52=0,"",COUNTIFS('Example Journal'!$X$7:$X$1006,H52,'Example Journal'!$U$7:$U$1006,"&gt;0")/I52))</f>
        <v/>
      </c>
      <c r="K52" s="14" t="str">
        <f aca="false">IF(H52="","",SUMIFS('Example Journal'!$Q$7:$Q$1006,'Example Journal'!$X$7:$X$1006,H52))</f>
        <v/>
      </c>
      <c r="L52" s="15" t="str">
        <f aca="false">IF(H52="","",SUMIFS('Example Journal'!$L$7:$L$1006,'Example Journal'!$X$7:$X$1006,H52)-SUMIFS('Example Journal'!$M$7:$M$1006,'Example Journal'!$X$7:$X$1006,H52))</f>
        <v/>
      </c>
      <c r="M52" s="15" t="str">
        <f aca="false">IF(H52="","",SUMIFS('Example Journal'!$U$7:$U$1006,'Example Journal'!$X$7:$X$1006,H52))</f>
        <v/>
      </c>
      <c r="N52" s="15" t="str">
        <f aca="false">IF(H52="","",N('Example Journal'!$C$3)+SUMIFS('Example Journal'!$U$7:$U$1006,'Example Journal'!$X$7:$X$1006,"&lt;="&amp;H52))</f>
        <v/>
      </c>
    </row>
    <row r="53" customFormat="false" ht="15" hidden="false" customHeight="false" outlineLevel="0" collapsed="false">
      <c r="A53" s="0" t="str">
        <f aca="false">Lists!$G$10</f>
        <v>Other</v>
      </c>
      <c r="B53" s="20" t="n">
        <f aca="false">COUNTIFS('Example Journal'!$F$7:$F$1006,$A53,'Example Journal'!$W$7:$W$1006,"&gt;0")</f>
        <v>0</v>
      </c>
      <c r="C53" s="21" t="str">
        <f aca="false">IF(B53=0,"",COUNTIFS('Example Journal'!$F$7:$F$1006,$A53,'Example Journal'!$U$7:$U$1006,"&gt;0")/B53)</f>
        <v/>
      </c>
      <c r="D53" s="14" t="n">
        <f aca="false">SUMIFS('Example Journal'!$Q$7:$Q$1006,'Example Journal'!$F$7:$F$1006,$A53)</f>
        <v>0</v>
      </c>
      <c r="E53" s="15" t="n">
        <f aca="false">SUMIFS('Example Journal'!$U$7:$U$1006,'Example Journal'!$F$7:$F$1006,$A53)</f>
        <v>0</v>
      </c>
      <c r="F53" s="16" t="str">
        <f aca="false">IF(COUNTIFS('Example Journal'!$F$7:$F$1006,$A53,'Example Journal'!$S$7:$S$1006,"&gt;0",'Example Journal'!$W$7:$W$1006,"&gt;0")=0,"",SUMIFS('Example Journal'!$V$7:$V$1006,'Example Journal'!$F$7:$F$1006,$A53)/COUNTIFS('Example Journal'!$F$7:$F$1006,$A53,'Example Journal'!$S$7:$S$1006,"&gt;0",'Example Journal'!$W$7:$W$1006,"&gt;0"))</f>
        <v/>
      </c>
      <c r="H53" s="17" t="str">
        <f aca="false">IF(H52="","",IF(EDATE(H52,1)&gt;MAX('Example Journal'!$X$7:$X$1006),"",EDATE(H52,1)))</f>
        <v/>
      </c>
      <c r="I53" s="20" t="str">
        <f aca="false">IF(H53="","",COUNTIFS('Example Journal'!$X$7:$X$1006,H53))</f>
        <v/>
      </c>
      <c r="J53" s="21" t="str">
        <f aca="false">IF(H53="","",IF(I53=0,"",COUNTIFS('Example Journal'!$X$7:$X$1006,H53,'Example Journal'!$U$7:$U$1006,"&gt;0")/I53))</f>
        <v/>
      </c>
      <c r="K53" s="14" t="str">
        <f aca="false">IF(H53="","",SUMIFS('Example Journal'!$Q$7:$Q$1006,'Example Journal'!$X$7:$X$1006,H53))</f>
        <v/>
      </c>
      <c r="L53" s="15" t="str">
        <f aca="false">IF(H53="","",SUMIFS('Example Journal'!$L$7:$L$1006,'Example Journal'!$X$7:$X$1006,H53)-SUMIFS('Example Journal'!$M$7:$M$1006,'Example Journal'!$X$7:$X$1006,H53))</f>
        <v/>
      </c>
      <c r="M53" s="15" t="str">
        <f aca="false">IF(H53="","",SUMIFS('Example Journal'!$U$7:$U$1006,'Example Journal'!$X$7:$X$1006,H53))</f>
        <v/>
      </c>
      <c r="N53" s="15" t="str">
        <f aca="false">IF(H53="","",N('Example Journal'!$C$3)+SUMIFS('Example Journal'!$U$7:$U$1006,'Example Journal'!$X$7:$X$1006,"&lt;="&amp;H53))</f>
        <v/>
      </c>
    </row>
    <row r="54" customFormat="false" ht="15" hidden="false" customHeight="false" outlineLevel="0" collapsed="false">
      <c r="A54" s="23" t="s">
        <v>82</v>
      </c>
      <c r="B54" s="20" t="n">
        <f aca="false">$B$4-SUM(B47:B53)</f>
        <v>0</v>
      </c>
      <c r="C54" s="21" t="str">
        <f aca="false">IF(B54=0,"",($B$5-SUMPRODUCT(COUNTIFS('Example Journal'!$F$7:$F$1006,A47:A53,'Example Journal'!$U$7:$U$1006,"&gt;0")))/B54)</f>
        <v/>
      </c>
      <c r="D54" s="14" t="n">
        <f aca="false">$B$8-SUM(D47:D53)</f>
        <v>0</v>
      </c>
      <c r="E54" s="15" t="n">
        <f aca="false">$B$12-SUM(E47:E53)</f>
        <v>0</v>
      </c>
      <c r="H54" s="17" t="str">
        <f aca="false">IF(H53="","",IF(EDATE(H53,1)&gt;MAX('Example Journal'!$X$7:$X$1006),"",EDATE(H53,1)))</f>
        <v/>
      </c>
      <c r="I54" s="20" t="str">
        <f aca="false">IF(H54="","",COUNTIFS('Example Journal'!$X$7:$X$1006,H54))</f>
        <v/>
      </c>
      <c r="J54" s="21" t="str">
        <f aca="false">IF(H54="","",IF(I54=0,"",COUNTIFS('Example Journal'!$X$7:$X$1006,H54,'Example Journal'!$U$7:$U$1006,"&gt;0")/I54))</f>
        <v/>
      </c>
      <c r="K54" s="14" t="str">
        <f aca="false">IF(H54="","",SUMIFS('Example Journal'!$Q$7:$Q$1006,'Example Journal'!$X$7:$X$1006,H54))</f>
        <v/>
      </c>
      <c r="L54" s="15" t="str">
        <f aca="false">IF(H54="","",SUMIFS('Example Journal'!$L$7:$L$1006,'Example Journal'!$X$7:$X$1006,H54)-SUMIFS('Example Journal'!$M$7:$M$1006,'Example Journal'!$X$7:$X$1006,H54))</f>
        <v/>
      </c>
      <c r="M54" s="15" t="str">
        <f aca="false">IF(H54="","",SUMIFS('Example Journal'!$U$7:$U$1006,'Example Journal'!$X$7:$X$1006,H54))</f>
        <v/>
      </c>
      <c r="N54" s="15" t="str">
        <f aca="false">IF(H54="","",N('Example Journal'!$C$3)+SUMIFS('Example Journal'!$U$7:$U$1006,'Example Journal'!$X$7:$X$1006,"&lt;="&amp;H54))</f>
        <v/>
      </c>
    </row>
    <row r="55" customFormat="false" ht="15" hidden="false" customHeight="false" outlineLevel="0" collapsed="false">
      <c r="H55" s="17" t="str">
        <f aca="false">IF(H54="","",IF(EDATE(H54,1)&gt;MAX('Example Journal'!$X$7:$X$1006),"",EDATE(H54,1)))</f>
        <v/>
      </c>
      <c r="I55" s="20" t="str">
        <f aca="false">IF(H55="","",COUNTIFS('Example Journal'!$X$7:$X$1006,H55))</f>
        <v/>
      </c>
      <c r="J55" s="21" t="str">
        <f aca="false">IF(H55="","",IF(I55=0,"",COUNTIFS('Example Journal'!$X$7:$X$1006,H55,'Example Journal'!$U$7:$U$1006,"&gt;0")/I55))</f>
        <v/>
      </c>
      <c r="K55" s="14" t="str">
        <f aca="false">IF(H55="","",SUMIFS('Example Journal'!$Q$7:$Q$1006,'Example Journal'!$X$7:$X$1006,H55))</f>
        <v/>
      </c>
      <c r="L55" s="15" t="str">
        <f aca="false">IF(H55="","",SUMIFS('Example Journal'!$L$7:$L$1006,'Example Journal'!$X$7:$X$1006,H55)-SUMIFS('Example Journal'!$M$7:$M$1006,'Example Journal'!$X$7:$X$1006,H55))</f>
        <v/>
      </c>
      <c r="M55" s="15" t="str">
        <f aca="false">IF(H55="","",SUMIFS('Example Journal'!$U$7:$U$1006,'Example Journal'!$X$7:$X$1006,H55))</f>
        <v/>
      </c>
      <c r="N55" s="15" t="str">
        <f aca="false">IF(H55="","",N('Example Journal'!$C$3)+SUMIFS('Example Journal'!$U$7:$U$1006,'Example Journal'!$X$7:$X$1006,"&lt;="&amp;H55))</f>
        <v/>
      </c>
    </row>
    <row r="56" customFormat="false" ht="15" hidden="false" customHeight="false" outlineLevel="0" collapsed="false">
      <c r="H56" s="17" t="str">
        <f aca="false">IF(H55="","",IF(EDATE(H55,1)&gt;MAX('Example Journal'!$X$7:$X$1006),"",EDATE(H55,1)))</f>
        <v/>
      </c>
      <c r="I56" s="20" t="str">
        <f aca="false">IF(H56="","",COUNTIFS('Example Journal'!$X$7:$X$1006,H56))</f>
        <v/>
      </c>
      <c r="J56" s="21" t="str">
        <f aca="false">IF(H56="","",IF(I56=0,"",COUNTIFS('Example Journal'!$X$7:$X$1006,H56,'Example Journal'!$U$7:$U$1006,"&gt;0")/I56))</f>
        <v/>
      </c>
      <c r="K56" s="14" t="str">
        <f aca="false">IF(H56="","",SUMIFS('Example Journal'!$Q$7:$Q$1006,'Example Journal'!$X$7:$X$1006,H56))</f>
        <v/>
      </c>
      <c r="L56" s="15" t="str">
        <f aca="false">IF(H56="","",SUMIFS('Example Journal'!$L$7:$L$1006,'Example Journal'!$X$7:$X$1006,H56)-SUMIFS('Example Journal'!$M$7:$M$1006,'Example Journal'!$X$7:$X$1006,H56))</f>
        <v/>
      </c>
      <c r="M56" s="15" t="str">
        <f aca="false">IF(H56="","",SUMIFS('Example Journal'!$U$7:$U$1006,'Example Journal'!$X$7:$X$1006,H56))</f>
        <v/>
      </c>
      <c r="N56" s="15" t="str">
        <f aca="false">IF(H56="","",N('Example Journal'!$C$3)+SUMIFS('Example Journal'!$U$7:$U$1006,'Example Journal'!$X$7:$X$1006,"&lt;="&amp;H56))</f>
        <v/>
      </c>
    </row>
    <row r="57" customFormat="false" ht="15" hidden="false" customHeight="false" outlineLevel="0" collapsed="false">
      <c r="A57" s="9" t="s">
        <v>84</v>
      </c>
      <c r="B57" s="9" t="s">
        <v>75</v>
      </c>
      <c r="C57" s="9" t="s">
        <v>62</v>
      </c>
      <c r="D57" s="9" t="s">
        <v>43</v>
      </c>
      <c r="E57" s="9" t="s">
        <v>47</v>
      </c>
      <c r="F57" s="9" t="s">
        <v>76</v>
      </c>
      <c r="H57" s="17" t="str">
        <f aca="false">IF(H56="","",IF(EDATE(H56,1)&gt;MAX('Example Journal'!$X$7:$X$1006),"",EDATE(H56,1)))</f>
        <v/>
      </c>
      <c r="I57" s="20" t="str">
        <f aca="false">IF(H57="","",COUNTIFS('Example Journal'!$X$7:$X$1006,H57))</f>
        <v/>
      </c>
      <c r="J57" s="21" t="str">
        <f aca="false">IF(H57="","",IF(I57=0,"",COUNTIFS('Example Journal'!$X$7:$X$1006,H57,'Example Journal'!$U$7:$U$1006,"&gt;0")/I57))</f>
        <v/>
      </c>
      <c r="K57" s="14" t="str">
        <f aca="false">IF(H57="","",SUMIFS('Example Journal'!$Q$7:$Q$1006,'Example Journal'!$X$7:$X$1006,H57))</f>
        <v/>
      </c>
      <c r="L57" s="15" t="str">
        <f aca="false">IF(H57="","",SUMIFS('Example Journal'!$L$7:$L$1006,'Example Journal'!$X$7:$X$1006,H57)-SUMIFS('Example Journal'!$M$7:$M$1006,'Example Journal'!$X$7:$X$1006,H57))</f>
        <v/>
      </c>
      <c r="M57" s="15" t="str">
        <f aca="false">IF(H57="","",SUMIFS('Example Journal'!$U$7:$U$1006,'Example Journal'!$X$7:$X$1006,H57))</f>
        <v/>
      </c>
      <c r="N57" s="15" t="str">
        <f aca="false">IF(H57="","",N('Example Journal'!$C$3)+SUMIFS('Example Journal'!$U$7:$U$1006,'Example Journal'!$X$7:$X$1006,"&lt;="&amp;H57))</f>
        <v/>
      </c>
    </row>
    <row r="58" customFormat="false" ht="15" hidden="false" customHeight="false" outlineLevel="0" collapsed="false">
      <c r="A58" s="0" t="str">
        <f aca="false">Lists!$I$4</f>
        <v>None</v>
      </c>
      <c r="B58" s="20" t="n">
        <f aca="false">COUNTIFS('Example Journal'!$N$7:$N$1006,$A58,'Example Journal'!$W$7:$W$1006,"&gt;0")</f>
        <v>21</v>
      </c>
      <c r="C58" s="21" t="n">
        <f aca="false">IF(B58=0,"",COUNTIFS('Example Journal'!$N$7:$N$1006,$A58,'Example Journal'!$U$7:$U$1006,"&gt;0")/B58)</f>
        <v>0.761904761904762</v>
      </c>
      <c r="D58" s="14" t="n">
        <f aca="false">SUMIFS('Example Journal'!$Q$7:$Q$1006,'Example Journal'!$N$7:$N$1006,$A58)</f>
        <v>602</v>
      </c>
      <c r="E58" s="15" t="n">
        <f aca="false">SUMIFS('Example Journal'!$U$7:$U$1006,'Example Journal'!$N$7:$N$1006,$A58)</f>
        <v>3747.15</v>
      </c>
      <c r="F58" s="16" t="n">
        <f aca="false">IF(COUNTIFS('Example Journal'!$N$7:$N$1006,$A58,'Example Journal'!$S$7:$S$1006,"&gt;0",'Example Journal'!$W$7:$W$1006,"&gt;0")=0,"",SUMIFS('Example Journal'!$V$7:$V$1006,'Example Journal'!$N$7:$N$1006,$A58)/COUNTIFS('Example Journal'!$N$7:$N$1006,$A58,'Example Journal'!$S$7:$S$1006,"&gt;0",'Example Journal'!$W$7:$W$1006,"&gt;0"))</f>
        <v>0.870621383718322</v>
      </c>
      <c r="H58" s="17" t="str">
        <f aca="false">IF(H57="","",IF(EDATE(H57,1)&gt;MAX('Example Journal'!$X$7:$X$1006),"",EDATE(H57,1)))</f>
        <v/>
      </c>
      <c r="I58" s="20" t="str">
        <f aca="false">IF(H58="","",COUNTIFS('Example Journal'!$X$7:$X$1006,H58))</f>
        <v/>
      </c>
      <c r="J58" s="21" t="str">
        <f aca="false">IF(H58="","",IF(I58=0,"",COUNTIFS('Example Journal'!$X$7:$X$1006,H58,'Example Journal'!$U$7:$U$1006,"&gt;0")/I58))</f>
        <v/>
      </c>
      <c r="K58" s="14" t="str">
        <f aca="false">IF(H58="","",SUMIFS('Example Journal'!$Q$7:$Q$1006,'Example Journal'!$X$7:$X$1006,H58))</f>
        <v/>
      </c>
      <c r="L58" s="15" t="str">
        <f aca="false">IF(H58="","",SUMIFS('Example Journal'!$L$7:$L$1006,'Example Journal'!$X$7:$X$1006,H58)-SUMIFS('Example Journal'!$M$7:$M$1006,'Example Journal'!$X$7:$X$1006,H58))</f>
        <v/>
      </c>
      <c r="M58" s="15" t="str">
        <f aca="false">IF(H58="","",SUMIFS('Example Journal'!$U$7:$U$1006,'Example Journal'!$X$7:$X$1006,H58))</f>
        <v/>
      </c>
      <c r="N58" s="15" t="str">
        <f aca="false">IF(H58="","",N('Example Journal'!$C$3)+SUMIFS('Example Journal'!$U$7:$U$1006,'Example Journal'!$X$7:$X$1006,"&lt;="&amp;H58))</f>
        <v/>
      </c>
    </row>
    <row r="59" customFormat="false" ht="15" hidden="false" customHeight="false" outlineLevel="0" collapsed="false">
      <c r="A59" s="0" t="str">
        <f aca="false">Lists!$I$5</f>
        <v>Moved stop</v>
      </c>
      <c r="B59" s="20" t="n">
        <f aca="false">COUNTIFS('Example Journal'!$N$7:$N$1006,$A59,'Example Journal'!$W$7:$W$1006,"&gt;0")</f>
        <v>1</v>
      </c>
      <c r="C59" s="21" t="n">
        <f aca="false">IF(B59=0,"",COUNTIFS('Example Journal'!$N$7:$N$1006,$A59,'Example Journal'!$U$7:$U$1006,"&gt;0")/B59)</f>
        <v>0</v>
      </c>
      <c r="D59" s="14" t="n">
        <f aca="false">SUMIFS('Example Journal'!$Q$7:$Q$1006,'Example Journal'!$N$7:$N$1006,$A59)</f>
        <v>-50</v>
      </c>
      <c r="E59" s="15" t="n">
        <f aca="false">SUMIFS('Example Journal'!$U$7:$U$1006,'Example Journal'!$N$7:$N$1006,$A59)</f>
        <v>-166</v>
      </c>
      <c r="F59" s="16" t="n">
        <f aca="false">IF(COUNTIFS('Example Journal'!$N$7:$N$1006,$A59,'Example Journal'!$S$7:$S$1006,"&gt;0",'Example Journal'!$W$7:$W$1006,"&gt;0")=0,"",SUMIFS('Example Journal'!$V$7:$V$1006,'Example Journal'!$N$7:$N$1006,$A59)/COUNTIFS('Example Journal'!$N$7:$N$1006,$A59,'Example Journal'!$S$7:$S$1006,"&gt;0",'Example Journal'!$W$7:$W$1006,"&gt;0"))</f>
        <v>-1.7025641025641</v>
      </c>
    </row>
    <row r="60" customFormat="false" ht="15" hidden="false" customHeight="false" outlineLevel="0" collapsed="false">
      <c r="A60" s="0" t="str">
        <f aca="false">Lists!$I$6</f>
        <v>Chased entry</v>
      </c>
      <c r="B60" s="20" t="n">
        <f aca="false">COUNTIFS('Example Journal'!$N$7:$N$1006,$A60,'Example Journal'!$W$7:$W$1006,"&gt;0")</f>
        <v>2</v>
      </c>
      <c r="C60" s="21" t="n">
        <f aca="false">IF(B60=0,"",COUNTIFS('Example Journal'!$N$7:$N$1006,$A60,'Example Journal'!$U$7:$U$1006,"&gt;0")/B60)</f>
        <v>0</v>
      </c>
      <c r="D60" s="14" t="n">
        <f aca="false">SUMIFS('Example Journal'!$Q$7:$Q$1006,'Example Journal'!$N$7:$N$1006,$A60)</f>
        <v>-50</v>
      </c>
      <c r="E60" s="15" t="n">
        <f aca="false">SUMIFS('Example Journal'!$U$7:$U$1006,'Example Journal'!$N$7:$N$1006,$A60)</f>
        <v>-514</v>
      </c>
      <c r="F60" s="16" t="n">
        <f aca="false">IF(COUNTIFS('Example Journal'!$N$7:$N$1006,$A60,'Example Journal'!$S$7:$S$1006,"&gt;0",'Example Journal'!$W$7:$W$1006,"&gt;0")=0,"",SUMIFS('Example Journal'!$V$7:$V$1006,'Example Journal'!$N$7:$N$1006,$A60)/COUNTIFS('Example Journal'!$N$7:$N$1006,$A60,'Example Journal'!$S$7:$S$1006,"&gt;0",'Example Journal'!$W$7:$W$1006,"&gt;0"))</f>
        <v>-1.028</v>
      </c>
    </row>
    <row r="61" customFormat="false" ht="15" hidden="false" customHeight="false" outlineLevel="0" collapsed="false">
      <c r="A61" s="0" t="str">
        <f aca="false">Lists!$I$7</f>
        <v>Oversized</v>
      </c>
      <c r="B61" s="20" t="n">
        <f aca="false">COUNTIFS('Example Journal'!$N$7:$N$1006,$A61,'Example Journal'!$W$7:$W$1006,"&gt;0")</f>
        <v>1</v>
      </c>
      <c r="C61" s="21" t="n">
        <f aca="false">IF(B61=0,"",COUNTIFS('Example Journal'!$N$7:$N$1006,$A61,'Example Journal'!$U$7:$U$1006,"&gt;0")/B61)</f>
        <v>0</v>
      </c>
      <c r="D61" s="14" t="n">
        <f aca="false">SUMIFS('Example Journal'!$Q$7:$Q$1006,'Example Journal'!$N$7:$N$1006,$A61)</f>
        <v>-15</v>
      </c>
      <c r="E61" s="15" t="n">
        <f aca="false">SUMIFS('Example Journal'!$U$7:$U$1006,'Example Journal'!$N$7:$N$1006,$A61)</f>
        <v>-235.5</v>
      </c>
      <c r="F61" s="16" t="n">
        <f aca="false">IF(COUNTIFS('Example Journal'!$N$7:$N$1006,$A61,'Example Journal'!$S$7:$S$1006,"&gt;0",'Example Journal'!$W$7:$W$1006,"&gt;0")=0,"",SUMIFS('Example Journal'!$V$7:$V$1006,'Example Journal'!$N$7:$N$1006,$A61)/COUNTIFS('Example Journal'!$N$7:$N$1006,$A61,'Example Journal'!$S$7:$S$1006,"&gt;0",'Example Journal'!$W$7:$W$1006,"&gt;0"))</f>
        <v>-0.785</v>
      </c>
    </row>
    <row r="62" customFormat="false" ht="15" hidden="false" customHeight="false" outlineLevel="0" collapsed="false">
      <c r="A62" s="0" t="str">
        <f aca="false">Lists!$I$8</f>
        <v>Ignored news</v>
      </c>
      <c r="B62" s="20" t="n">
        <f aca="false">COUNTIFS('Example Journal'!$N$7:$N$1006,$A62,'Example Journal'!$W$7:$W$1006,"&gt;0")</f>
        <v>2</v>
      </c>
      <c r="C62" s="21" t="n">
        <f aca="false">IF(B62=0,"",COUNTIFS('Example Journal'!$N$7:$N$1006,$A62,'Example Journal'!$U$7:$U$1006,"&gt;0")/B62)</f>
        <v>0</v>
      </c>
      <c r="D62" s="14" t="n">
        <f aca="false">SUMIFS('Example Journal'!$Q$7:$Q$1006,'Example Journal'!$N$7:$N$1006,$A62)</f>
        <v>-45</v>
      </c>
      <c r="E62" s="15" t="n">
        <f aca="false">SUMIFS('Example Journal'!$U$7:$U$1006,'Example Journal'!$N$7:$N$1006,$A62)</f>
        <v>-396.5</v>
      </c>
      <c r="F62" s="16" t="n">
        <f aca="false">IF(COUNTIFS('Example Journal'!$N$7:$N$1006,$A62,'Example Journal'!$S$7:$S$1006,"&gt;0",'Example Journal'!$W$7:$W$1006,"&gt;0")=0,"",SUMIFS('Example Journal'!$V$7:$V$1006,'Example Journal'!$N$7:$N$1006,$A62)/COUNTIFS('Example Journal'!$N$7:$N$1006,$A62,'Example Journal'!$S$7:$S$1006,"&gt;0",'Example Journal'!$W$7:$W$1006,"&gt;0"))</f>
        <v>-1.03667808219178</v>
      </c>
    </row>
    <row r="63" customFormat="false" ht="15" hidden="false" customHeight="false" outlineLevel="0" collapsed="false">
      <c r="A63" s="0" t="str">
        <f aca="false">Lists!$I$9</f>
        <v>Exited early</v>
      </c>
      <c r="B63" s="20" t="n">
        <f aca="false">COUNTIFS('Example Journal'!$N$7:$N$1006,$A63,'Example Journal'!$W$7:$W$1006,"&gt;0")</f>
        <v>2</v>
      </c>
      <c r="C63" s="21" t="n">
        <f aca="false">IF(B63=0,"",COUNTIFS('Example Journal'!$N$7:$N$1006,$A63,'Example Journal'!$U$7:$U$1006,"&gt;0")/B63)</f>
        <v>1</v>
      </c>
      <c r="D63" s="14" t="n">
        <f aca="false">SUMIFS('Example Journal'!$Q$7:$Q$1006,'Example Journal'!$N$7:$N$1006,$A63)</f>
        <v>32</v>
      </c>
      <c r="E63" s="15" t="n">
        <f aca="false">SUMIFS('Example Journal'!$U$7:$U$1006,'Example Journal'!$N$7:$N$1006,$A63)</f>
        <v>252</v>
      </c>
      <c r="F63" s="16" t="n">
        <f aca="false">IF(COUNTIFS('Example Journal'!$N$7:$N$1006,$A63,'Example Journal'!$S$7:$S$1006,"&gt;0",'Example Journal'!$W$7:$W$1006,"&gt;0")=0,"",SUMIFS('Example Journal'!$V$7:$V$1006,'Example Journal'!$N$7:$N$1006,$A63)/COUNTIFS('Example Journal'!$N$7:$N$1006,$A63,'Example Journal'!$S$7:$S$1006,"&gt;0",'Example Journal'!$W$7:$W$1006,"&gt;0"))</f>
        <v>0.663321917808219</v>
      </c>
    </row>
    <row r="64" customFormat="false" ht="15" hidden="false" customHeight="false" outlineLevel="0" collapsed="false">
      <c r="A64" s="0" t="str">
        <f aca="false">Lists!$I$10</f>
        <v>No valid setup</v>
      </c>
      <c r="B64" s="20" t="n">
        <f aca="false">COUNTIFS('Example Journal'!$N$7:$N$1006,$A64,'Example Journal'!$W$7:$W$1006,"&gt;0")</f>
        <v>1</v>
      </c>
      <c r="C64" s="21" t="n">
        <f aca="false">IF(B64=0,"",COUNTIFS('Example Journal'!$N$7:$N$1006,$A64,'Example Journal'!$U$7:$U$1006,"&gt;0")/B64)</f>
        <v>0</v>
      </c>
      <c r="D64" s="14" t="n">
        <f aca="false">SUMIFS('Example Journal'!$Q$7:$Q$1006,'Example Journal'!$N$7:$N$1006,$A64)</f>
        <v>-25</v>
      </c>
      <c r="E64" s="15" t="n">
        <f aca="false">SUMIFS('Example Journal'!$U$7:$U$1006,'Example Journal'!$N$7:$N$1006,$A64)</f>
        <v>-205.6</v>
      </c>
      <c r="F64" s="16" t="n">
        <f aca="false">IF(COUNTIFS('Example Journal'!$N$7:$N$1006,$A64,'Example Journal'!$S$7:$S$1006,"&gt;0",'Example Journal'!$W$7:$W$1006,"&gt;0")=0,"",SUMIFS('Example Journal'!$V$7:$V$1006,'Example Journal'!$N$7:$N$1006,$A64)/COUNTIFS('Example Journal'!$N$7:$N$1006,$A64,'Example Journal'!$S$7:$S$1006,"&gt;0",'Example Journal'!$W$7:$W$1006,"&gt;0"))</f>
        <v>-1.028</v>
      </c>
    </row>
    <row r="65" customFormat="false" ht="15" hidden="false" customHeight="false" outlineLevel="0" collapsed="false">
      <c r="A65" s="0" t="str">
        <f aca="false">Lists!$I$11</f>
        <v>Revenge trade</v>
      </c>
      <c r="B65" s="20" t="n">
        <f aca="false">COUNTIFS('Example Journal'!$N$7:$N$1006,$A65,'Example Journal'!$W$7:$W$1006,"&gt;0")</f>
        <v>1</v>
      </c>
      <c r="C65" s="21" t="n">
        <f aca="false">IF(B65=0,"",COUNTIFS('Example Journal'!$N$7:$N$1006,$A65,'Example Journal'!$U$7:$U$1006,"&gt;0")/B65)</f>
        <v>0</v>
      </c>
      <c r="D65" s="14" t="n">
        <f aca="false">SUMIFS('Example Journal'!$Q$7:$Q$1006,'Example Journal'!$N$7:$N$1006,$A65)</f>
        <v>-25</v>
      </c>
      <c r="E65" s="15" t="n">
        <f aca="false">SUMIFS('Example Journal'!$U$7:$U$1006,'Example Journal'!$N$7:$N$1006,$A65)</f>
        <v>-257</v>
      </c>
      <c r="F65" s="16" t="n">
        <f aca="false">IF(COUNTIFS('Example Journal'!$N$7:$N$1006,$A65,'Example Journal'!$S$7:$S$1006,"&gt;0",'Example Journal'!$W$7:$W$1006,"&gt;0")=0,"",SUMIFS('Example Journal'!$V$7:$V$1006,'Example Journal'!$N$7:$N$1006,$A65)/COUNTIFS('Example Journal'!$N$7:$N$1006,$A65,'Example Journal'!$S$7:$S$1006,"&gt;0",'Example Journal'!$W$7:$W$1006,"&gt;0"))</f>
        <v>-1.028</v>
      </c>
    </row>
    <row r="66" customFormat="false" ht="15" hidden="false" customHeight="false" outlineLevel="0" collapsed="false">
      <c r="A66" s="23" t="s">
        <v>82</v>
      </c>
      <c r="B66" s="20" t="n">
        <f aca="false">$B$4-SUM(B58:B65)</f>
        <v>0</v>
      </c>
      <c r="C66" s="21" t="str">
        <f aca="false">IF(B66=0,"",($B$5-SUMPRODUCT(COUNTIFS('Example Journal'!$N$7:$N$1006,A58:A65,'Example Journal'!$U$7:$U$1006,"&gt;0")))/B66)</f>
        <v/>
      </c>
      <c r="D66" s="14" t="n">
        <f aca="false">$B$8-SUM(D58:D65)</f>
        <v>0</v>
      </c>
      <c r="E66" s="15" t="n">
        <f aca="false">$B$12-SUM(E58:E65)</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3"/>
    <col collapsed="false" customWidth="true" hidden="false" outlineLevel="0" max="3" min="3" style="0" width="18"/>
    <col collapsed="false" customWidth="true" hidden="false" outlineLevel="0" max="4" min="4" style="0" width="3"/>
    <col collapsed="false" customWidth="true" hidden="false" outlineLevel="0" max="5" min="5" style="0" width="18"/>
    <col collapsed="false" customWidth="true" hidden="false" outlineLevel="0" max="6" min="6" style="0" width="3"/>
    <col collapsed="false" customWidth="true" hidden="false" outlineLevel="0" max="7" min="7" style="0" width="18"/>
    <col collapsed="false" customWidth="true" hidden="false" outlineLevel="0" max="8" min="8" style="0" width="3"/>
    <col collapsed="false" customWidth="true" hidden="false" outlineLevel="0" max="9" min="9" style="0" width="18"/>
    <col collapsed="false" customWidth="true" hidden="false" outlineLevel="0" max="10" min="10" style="0" width="3"/>
    <col collapsed="false" customWidth="true" hidden="false" outlineLevel="0" max="11" min="11" style="0" width="14"/>
    <col collapsed="false" customWidth="true" hidden="false" outlineLevel="0" max="12" min="12" style="0" width="18"/>
    <col collapsed="false" customWidth="true" hidden="false" outlineLevel="0" max="13" min="13" style="0" width="26"/>
    <col collapsed="false" customWidth="true" hidden="false" outlineLevel="0" max="14" min="14" style="0" width="44"/>
  </cols>
  <sheetData>
    <row r="1" customFormat="false" ht="15" hidden="false" customHeight="false" outlineLevel="0" collapsed="false">
      <c r="A1" s="25" t="s">
        <v>123</v>
      </c>
    </row>
    <row r="3" customFormat="false" ht="15" hidden="false" customHeight="false" outlineLevel="0" collapsed="false">
      <c r="A3" s="26" t="s">
        <v>124</v>
      </c>
      <c r="C3" s="26" t="s">
        <v>125</v>
      </c>
      <c r="E3" s="26" t="s">
        <v>13</v>
      </c>
      <c r="G3" s="26" t="s">
        <v>126</v>
      </c>
      <c r="I3" s="26" t="s">
        <v>127</v>
      </c>
      <c r="K3" s="25" t="s">
        <v>128</v>
      </c>
    </row>
    <row r="4" customFormat="false" ht="28.35" hidden="false" customHeight="false" outlineLevel="0" collapsed="false">
      <c r="A4" s="7" t="s">
        <v>87</v>
      </c>
      <c r="C4" s="7" t="s">
        <v>88</v>
      </c>
      <c r="E4" s="7" t="s">
        <v>102</v>
      </c>
      <c r="G4" s="7" t="s">
        <v>90</v>
      </c>
      <c r="I4" s="7" t="s">
        <v>91</v>
      </c>
      <c r="K4" s="9" t="s">
        <v>129</v>
      </c>
      <c r="L4" s="9" t="s">
        <v>130</v>
      </c>
      <c r="M4" s="9" t="s">
        <v>131</v>
      </c>
      <c r="N4" s="9" t="s">
        <v>132</v>
      </c>
    </row>
    <row r="5" customFormat="false" ht="28.35" hidden="false" customHeight="false" outlineLevel="0" collapsed="false">
      <c r="A5" s="7" t="s">
        <v>96</v>
      </c>
      <c r="C5" s="7" t="s">
        <v>93</v>
      </c>
      <c r="E5" s="7" t="s">
        <v>94</v>
      </c>
      <c r="G5" s="7" t="s">
        <v>95</v>
      </c>
      <c r="I5" s="7" t="s">
        <v>108</v>
      </c>
      <c r="K5" s="2" t="s">
        <v>102</v>
      </c>
      <c r="L5" s="2" t="s">
        <v>133</v>
      </c>
      <c r="M5" s="2" t="s">
        <v>134</v>
      </c>
      <c r="N5" s="2" t="s">
        <v>135</v>
      </c>
    </row>
    <row r="6" customFormat="false" ht="15" hidden="false" customHeight="false" outlineLevel="0" collapsed="false">
      <c r="A6" s="7" t="s">
        <v>92</v>
      </c>
      <c r="E6" s="7" t="s">
        <v>89</v>
      </c>
      <c r="G6" s="7" t="s">
        <v>103</v>
      </c>
      <c r="I6" s="7" t="s">
        <v>98</v>
      </c>
      <c r="K6" s="2" t="s">
        <v>94</v>
      </c>
      <c r="L6" s="2" t="s">
        <v>136</v>
      </c>
      <c r="M6" s="2" t="s">
        <v>137</v>
      </c>
      <c r="N6" s="2" t="s">
        <v>138</v>
      </c>
    </row>
    <row r="7" customFormat="false" ht="28.35" hidden="false" customHeight="false" outlineLevel="0" collapsed="false">
      <c r="A7" s="7" t="s">
        <v>116</v>
      </c>
      <c r="E7" s="7" t="s">
        <v>97</v>
      </c>
      <c r="G7" s="7" t="s">
        <v>100</v>
      </c>
      <c r="I7" s="7" t="s">
        <v>114</v>
      </c>
      <c r="K7" s="2" t="s">
        <v>89</v>
      </c>
      <c r="L7" s="2" t="s">
        <v>139</v>
      </c>
      <c r="M7" s="2" t="s">
        <v>134</v>
      </c>
      <c r="N7" s="2" t="s">
        <v>140</v>
      </c>
    </row>
    <row r="8" customFormat="false" ht="15" hidden="false" customHeight="false" outlineLevel="0" collapsed="false">
      <c r="A8" s="7" t="s">
        <v>101</v>
      </c>
      <c r="G8" s="7" t="s">
        <v>105</v>
      </c>
      <c r="I8" s="7" t="s">
        <v>106</v>
      </c>
      <c r="K8" s="2" t="s">
        <v>97</v>
      </c>
      <c r="L8" s="2" t="s">
        <v>141</v>
      </c>
      <c r="M8" s="2" t="s">
        <v>134</v>
      </c>
      <c r="N8" s="2" t="s">
        <v>142</v>
      </c>
    </row>
    <row r="9" customFormat="false" ht="15" hidden="false" customHeight="false" outlineLevel="0" collapsed="false">
      <c r="A9" s="7" t="s">
        <v>104</v>
      </c>
      <c r="G9" s="7" t="s">
        <v>111</v>
      </c>
      <c r="I9" s="7" t="s">
        <v>119</v>
      </c>
    </row>
    <row r="10" customFormat="false" ht="15" hidden="false" customHeight="true" outlineLevel="0" collapsed="false">
      <c r="A10" s="7" t="s">
        <v>143</v>
      </c>
      <c r="G10" s="7" t="s">
        <v>144</v>
      </c>
      <c r="I10" s="7" t="s">
        <v>112</v>
      </c>
      <c r="K10" s="27" t="s">
        <v>145</v>
      </c>
      <c r="L10" s="27"/>
      <c r="M10" s="27"/>
      <c r="N10" s="27"/>
    </row>
    <row r="11" customFormat="false" ht="15" hidden="false" customHeight="false" outlineLevel="0" collapsed="false">
      <c r="A11" s="7" t="s">
        <v>110</v>
      </c>
      <c r="I11" s="7" t="s">
        <v>117</v>
      </c>
      <c r="K11" s="27"/>
      <c r="L11" s="27"/>
      <c r="M11" s="27"/>
      <c r="N11" s="27"/>
    </row>
    <row r="12" customFormat="false" ht="15" hidden="false" customHeight="false" outlineLevel="0" collapsed="false">
      <c r="A12" s="7" t="s">
        <v>99</v>
      </c>
      <c r="K12" s="27"/>
      <c r="L12" s="27"/>
      <c r="M12" s="27"/>
      <c r="N12" s="27"/>
    </row>
    <row r="13" customFormat="false" ht="15" hidden="false" customHeight="false" outlineLevel="0" collapsed="false">
      <c r="A13" s="7" t="s">
        <v>107</v>
      </c>
      <c r="K13" s="27"/>
      <c r="L13" s="27"/>
      <c r="M13" s="27"/>
      <c r="N13" s="27"/>
    </row>
    <row r="14" customFormat="false" ht="15" hidden="false" customHeight="false" outlineLevel="0" collapsed="false">
      <c r="A14" s="7" t="s">
        <v>113</v>
      </c>
      <c r="K14" s="27"/>
      <c r="L14" s="27"/>
      <c r="M14" s="27"/>
      <c r="N14" s="27"/>
    </row>
    <row r="15" customFormat="false" ht="15" hidden="false" customHeight="false" outlineLevel="0" collapsed="false">
      <c r="A15" s="7" t="s">
        <v>146</v>
      </c>
    </row>
  </sheetData>
  <mergeCells count="1">
    <mergeCell ref="K10:N1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2026-10-29T08:11:36Z</dcterms:created>
  <dc:creator>openpyxl</dc:creator>
  <dc:description/>
  <dc:language>en-US</dc:language>
  <cp:lastModifiedBy/>
  <dcterms:modified xsi:type="dcterms:W3CDTF">2026-10-29T08:11:37Z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