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7.xml.rels" ContentType="application/vnd.openxmlformats-package.relationships+xml"/>
  <Override PartName="/xl/worksheets/_rels/sheet4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Setup rules" sheetId="2" state="visible" r:id="rId4"/>
    <sheet name="Backtest log" sheetId="3" state="visible" r:id="rId5"/>
    <sheet name="Dashboard" sheetId="4" state="visible" r:id="rId6"/>
    <sheet name="Example setup" sheetId="5" state="visible" r:id="rId7"/>
    <sheet name="Example log" sheetId="6" state="visible" r:id="rId8"/>
    <sheet name="Example dashboard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<sst xmlns="http://schemas.openxmlformats.org/spreadsheetml/2006/main" count="472" uniqueCount="171">
  <si>
    <t xml:space="preserve">Backtesting spreadsheet (manual backtest log)</t>
  </si>
  <si>
    <t xml:space="preserve">BeCoin free template, v1.0, 25 Oct 2026. No macros. Works in Excel 2016+, Google Sheets and LibreOffice.</t>
  </si>
  <si>
    <t xml:space="preserve">What it does</t>
  </si>
  <si>
    <t xml:space="preserve">Logs one strategy's historical trades in R (risk units) and calculates win rate, average win/loss, profit factor, expectancy, max losing streak, max drawdown, results by setup tag and direction, a 95% sample-size check and an equity curve.</t>
  </si>
  <si>
    <t xml:space="preserve">How to use it</t>
  </si>
  <si>
    <t xml:space="preserve">1. Setup rules: write the strategy rules, the test period and your setup tags BEFORE you start. Set risk per trade (B7) if you want results in % too.</t>
  </si>
  <si>
    <t xml:space="preserve">2. Scroll the chart so the right edge is the start of your test period. Move forward one bar at a time and hide future bars (no peeking).</t>
  </si>
  <si>
    <t xml:space="preserve">3. Backtest log: for every setup your rules allow, type date, instrument, direction, entry, stop, target and exit. Log losers too. Size (R) is 1 for a normal trade.</t>
  </si>
  <si>
    <t xml:space="preserve">4. Add costs (R): spread + commission as a fraction of your risk, e.g. 0.05. Blank = 0.</t>
  </si>
  <si>
    <t xml:space="preserve">5. Dashboard: read expectancy together with the sample-size check and max drawdown. A small sample can look good by luck.</t>
  </si>
  <si>
    <t xml:space="preserve">6. Change one rule? Start a new copy of the file. Do not edit old trades to fit the new rule.</t>
  </si>
  <si>
    <t xml:space="preserve">Colour key</t>
  </si>
  <si>
    <t xml:space="preserve">Yellow cells = you type.  Grey cells = formulas, do not overwrite.  Purple = headers.</t>
  </si>
  <si>
    <t xml:space="preserve">The 'Chart helper' column (V) on the log shows #N/A in empty rows on purpose (text is greyed out): it lets the chart skip rows with no trade.</t>
  </si>
  <si>
    <t xml:space="preserve">Definitions</t>
  </si>
  <si>
    <t xml:space="preserve">R = the amount you risk on a full-size trade (entry to stop). A trade that makes twice its risk is +2R; a full stop-out is -1R.</t>
  </si>
  <si>
    <t xml:space="preserve">Result (R) = (exit - entry) / |entry - stop| for longs (reversed for shorts) x size in R - costs in R.</t>
  </si>
  <si>
    <t xml:space="preserve">Expectancy = average result per trade in R. Profit factor = gross profit / gross loss.</t>
  </si>
  <si>
    <t xml:space="preserve">Max drawdown (R) = the largest drop of cumulative R from a previous high (starting at 0).</t>
  </si>
  <si>
    <t xml:space="preserve">Tabs</t>
  </si>
  <si>
    <t xml:space="preserve">Setup rules, Backtest log, Dashboard = your working tabs (500 trade rows).</t>
  </si>
  <si>
    <t xml:space="preserve">Example setup, Example log, Example dashboard = a filled example with 40 trades. Example data is fictional: instruments DEMO-A, DEMO-B, DEMO-FX and all prices are made up.</t>
  </si>
  <si>
    <t xml:space="preserve">Limits</t>
  </si>
  <si>
    <t xml:space="preserve">A backtest is hypothetical. The SEC's Investor.gov says: 'back-tested performance is hypothetical and does not reflect actual performance.'</t>
  </si>
  <si>
    <t xml:space="preserve">The sample-size check assumes trades are independent and does not detect look-ahead bias, survivorship bias or overfitting from testing many rule variations.</t>
  </si>
  <si>
    <t xml:space="preserve">Results in % are simple (R x risk per trade), not compounded.</t>
  </si>
  <si>
    <t xml:space="preserve">Disclaimer</t>
  </si>
  <si>
    <t xml:space="preserve">Educational template only. Not financial or investment advice. Example data is fictional. Past or simulated results do not predict future results.</t>
  </si>
  <si>
    <t xml:space="preserve">Strategy and test setup</t>
  </si>
  <si>
    <t xml:space="preserve">Write the rules BEFORE you look at the chart. Yellow cells are inputs. B7 (risk per trade) and the tag list feed the log and dashboard.</t>
  </si>
  <si>
    <t xml:space="preserve">Item</t>
  </si>
  <si>
    <t xml:space="preserve">Your rule / value</t>
  </si>
  <si>
    <t xml:space="preserve">Strategy name</t>
  </si>
  <si>
    <t xml:space="preserve">Starting balance (for % view)</t>
  </si>
  <si>
    <t xml:space="preserve">Example value, change it</t>
  </si>
  <si>
    <t xml:space="preserve">Risk per trade = 1R (% of balance)</t>
  </si>
  <si>
    <t xml:space="preserve">Market(s) / instrument list</t>
  </si>
  <si>
    <t xml:space="preserve">Timeframe</t>
  </si>
  <si>
    <t xml:space="preserve">Test period (from - to)</t>
  </si>
  <si>
    <t xml:space="preserve">Data source and price type</t>
  </si>
  <si>
    <t xml:space="preserve">Market filter / when to trade</t>
  </si>
  <si>
    <t xml:space="preserve">Entry rule</t>
  </si>
  <si>
    <t xml:space="preserve">Stop rule</t>
  </si>
  <si>
    <t xml:space="preserve">Target rule</t>
  </si>
  <si>
    <t xml:space="preserve">Exit / management rule</t>
  </si>
  <si>
    <t xml:space="preserve">Position size rule</t>
  </si>
  <si>
    <t xml:space="preserve">Costs assumed per trade (R)</t>
  </si>
  <si>
    <t xml:space="preserve">What would invalidate the strategy</t>
  </si>
  <si>
    <t xml:space="preserve">Setup tags (dropdown list for the log)</t>
  </si>
  <si>
    <t xml:space="preserve">One tag per row (max 10). Used by the 'By setup tag' table.</t>
  </si>
  <si>
    <t xml:space="preserve">Pullback</t>
  </si>
  <si>
    <t xml:space="preserve">Sample tags - rename or replace them with your own</t>
  </si>
  <si>
    <t xml:space="preserve">Breakout</t>
  </si>
  <si>
    <t xml:space="preserve">Range fade</t>
  </si>
  <si>
    <t xml:space="preserve">Backtest log</t>
  </si>
  <si>
    <t xml:space="preserve">Type in the yellow columns B-L, one trade per row, no blank rows in between. Grey columns M-V calculate. Size (R): 1 = full planned risk, 0.5 = half (blank = 1). Costs (R): spread + fees as a fraction of R (blank = 0).</t>
  </si>
  <si>
    <t xml:space="preserve">Trade #</t>
  </si>
  <si>
    <t xml:space="preserve">Date</t>
  </si>
  <si>
    <t xml:space="preserve">Instrument</t>
  </si>
  <si>
    <t xml:space="preserve">Direction</t>
  </si>
  <si>
    <t xml:space="preserve">Entry</t>
  </si>
  <si>
    <t xml:space="preserve">Stop</t>
  </si>
  <si>
    <t xml:space="preserve">Target</t>
  </si>
  <si>
    <t xml:space="preserve">Exit</t>
  </si>
  <si>
    <t xml:space="preserve">Size (R)</t>
  </si>
  <si>
    <t xml:space="preserve">Costs (R)</t>
  </si>
  <si>
    <t xml:space="preserve">Setup tag</t>
  </si>
  <si>
    <t xml:space="preserve">Notes</t>
  </si>
  <si>
    <t xml:space="preserve">Risk per unit</t>
  </si>
  <si>
    <t xml:space="preserve">Planned R:R</t>
  </si>
  <si>
    <t xml:space="preserve">Result (R)</t>
  </si>
  <si>
    <t xml:space="preserve">Result (% of acct)</t>
  </si>
  <si>
    <t xml:space="preserve">Outcome</t>
  </si>
  <si>
    <t xml:space="preserve">Equity (R)</t>
  </si>
  <si>
    <t xml:space="preserve">Peak equity (R)</t>
  </si>
  <si>
    <t xml:space="preserve">Drawdown (R)</t>
  </si>
  <si>
    <t xml:space="preserve">Loss streak</t>
  </si>
  <si>
    <t xml:space="preserve">Chart helper</t>
  </si>
  <si>
    <t xml:space="preserve">Dashboard</t>
  </si>
  <si>
    <t xml:space="preserve">Everything here is a formula on the log. Do not type in this tab. R = the amount risked on a full-size (1R) trade. Line = cumulative R after each trade.</t>
  </si>
  <si>
    <t xml:space="preserve">Statistic</t>
  </si>
  <si>
    <t xml:space="preserve">Value</t>
  </si>
  <si>
    <t xml:space="preserve">How it is calculated</t>
  </si>
  <si>
    <t xml:space="preserve">Trades logged</t>
  </si>
  <si>
    <t xml:space="preserve">Rows with a result in R</t>
  </si>
  <si>
    <t xml:space="preserve">Wins</t>
  </si>
  <si>
    <t xml:space="preserve">Result above 0 R</t>
  </si>
  <si>
    <t xml:space="preserve">Losses</t>
  </si>
  <si>
    <t xml:space="preserve">Result below 0 R</t>
  </si>
  <si>
    <t xml:space="preserve">Breakeven</t>
  </si>
  <si>
    <t xml:space="preserve">Result exactly 0 R</t>
  </si>
  <si>
    <t xml:space="preserve">Win rate</t>
  </si>
  <si>
    <t xml:space="preserve">Wins / trades</t>
  </si>
  <si>
    <t xml:space="preserve">Average win (R)</t>
  </si>
  <si>
    <t xml:space="preserve">Sum of winning R / wins</t>
  </si>
  <si>
    <t xml:space="preserve">Average loss (R)</t>
  </si>
  <si>
    <t xml:space="preserve">Sum of losing R / losses (negative)</t>
  </si>
  <si>
    <t xml:space="preserve">Gross profit (R)</t>
  </si>
  <si>
    <t xml:space="preserve">All winning R added up</t>
  </si>
  <si>
    <t xml:space="preserve">Gross loss (R)</t>
  </si>
  <si>
    <t xml:space="preserve">All losing R added up</t>
  </si>
  <si>
    <t xml:space="preserve">Profit factor</t>
  </si>
  <si>
    <t xml:space="preserve">Gross profit / |gross loss|. Above 1 = more won than lost</t>
  </si>
  <si>
    <t xml:space="preserve">Net result (R)</t>
  </si>
  <si>
    <t xml:space="preserve">Sum of all results</t>
  </si>
  <si>
    <t xml:space="preserve">Expectancy (R per trade)</t>
  </si>
  <si>
    <t xml:space="preserve">Net R / trades = win rate x avg win + loss rate x avg loss</t>
  </si>
  <si>
    <t xml:space="preserve">Net result (% of start, simple)</t>
  </si>
  <si>
    <t xml:space="preserve">Net R x risk per trade (not compounded)</t>
  </si>
  <si>
    <t xml:space="preserve">Largest win (R)</t>
  </si>
  <si>
    <t xml:space="preserve">Best single trade</t>
  </si>
  <si>
    <t xml:space="preserve">Largest loss (R)</t>
  </si>
  <si>
    <t xml:space="preserve">Worst single trade</t>
  </si>
  <si>
    <t xml:space="preserve">Max consecutive losses</t>
  </si>
  <si>
    <t xml:space="preserve">Longest run of losing trades in a row</t>
  </si>
  <si>
    <t xml:space="preserve">Max drawdown (R)</t>
  </si>
  <si>
    <t xml:space="preserve">Deepest fall of equity (R) from its previous peak</t>
  </si>
  <si>
    <t xml:space="preserve">Max drawdown (% of start, simple)</t>
  </si>
  <si>
    <t xml:space="preserve">Max drawdown R x risk per trade</t>
  </si>
  <si>
    <t xml:space="preserve">Average planned R:R</t>
  </si>
  <si>
    <t xml:space="preserve">Average of target distance / stop distance</t>
  </si>
  <si>
    <t xml:space="preserve">First trade date</t>
  </si>
  <si>
    <t xml:space="preserve">Last trade date</t>
  </si>
  <si>
    <t xml:space="preserve">Sample-size check (95%)</t>
  </si>
  <si>
    <t xml:space="preserve">Win rate: low end</t>
  </si>
  <si>
    <t xml:space="preserve">p - 1.96 x SQRT(p(1-p)/n), NIST e-Handbook 7.2.4.1</t>
  </si>
  <si>
    <t xml:space="preserve">Win rate: high end</t>
  </si>
  <si>
    <t xml:space="preserve">p + 1.96 x SQRT(p(1-p)/n)</t>
  </si>
  <si>
    <t xml:space="preserve">Std deviation of results (R)</t>
  </si>
  <si>
    <t xml:space="preserve">Sample standard deviation of R results</t>
  </si>
  <si>
    <t xml:space="preserve">Standard error of expectancy (R)</t>
  </si>
  <si>
    <t xml:space="preserve">Std deviation / SQRT(trades); assumes trades are independent</t>
  </si>
  <si>
    <t xml:space="preserve">Expectancy: low end (R)</t>
  </si>
  <si>
    <t xml:space="preserve">Expectancy - 1.96 x standard error</t>
  </si>
  <si>
    <t xml:space="preserve">Expectancy: high end (R)</t>
  </si>
  <si>
    <t xml:space="preserve">Expectancy + 1.96 x standard error</t>
  </si>
  <si>
    <t xml:space="preserve">Verdict</t>
  </si>
  <si>
    <t xml:space="preserve">The check cannot detect look-ahead bias, survivorship bias or overfitting.</t>
  </si>
  <si>
    <t xml:space="preserve">Results by setup tag</t>
  </si>
  <si>
    <t xml:space="preserve">Trades</t>
  </si>
  <si>
    <t xml:space="preserve">BE</t>
  </si>
  <si>
    <t xml:space="preserve">Net R</t>
  </si>
  <si>
    <t xml:space="preserve">Expectancy R</t>
  </si>
  <si>
    <t xml:space="preserve">Avg R:R</t>
  </si>
  <si>
    <t xml:space="preserve">Results by direction</t>
  </si>
  <si>
    <t xml:space="preserve">Long</t>
  </si>
  <si>
    <t xml:space="preserve">Short</t>
  </si>
  <si>
    <t xml:space="preserve">Strategy and test setup (EXAMPLE, fictional)</t>
  </si>
  <si>
    <t xml:space="preserve">Example: daily trend pullback (fictional)</t>
  </si>
  <si>
    <t xml:space="preserve">DEMO-A, DEMO-B, DEMO-FX (made-up instruments)</t>
  </si>
  <si>
    <t xml:space="preserve">Daily chart</t>
  </si>
  <si>
    <t xml:space="preserve">Jan 2025 - Jul 2025 (fictional)</t>
  </si>
  <si>
    <t xml:space="preserve">Example only: daily OHLC, no real data</t>
  </si>
  <si>
    <t xml:space="preserve">Only when price is above (long) or below (short) the 50-day average</t>
  </si>
  <si>
    <t xml:space="preserve">Enter on the close of the first bar that closes back in trend direction after a 3+ bar pullback</t>
  </si>
  <si>
    <t xml:space="preserve">Beyond the pullback low (long) or high (short)</t>
  </si>
  <si>
    <t xml:space="preserve">Fixed multiple of risk: 1.5R to 2.5R, chosen by nearest prior swing</t>
  </si>
  <si>
    <t xml:space="preserve">Rule 5: exit at the close after 10 bars if neither stop nor target hit</t>
  </si>
  <si>
    <t xml:space="preserve">1R normally, 0.5R on scheduled high-impact news days</t>
  </si>
  <si>
    <t xml:space="preserve">0.05R per trade (spread + commission estimate)</t>
  </si>
  <si>
    <t xml:space="preserve">Expectancy 95% range below 0 R after 100+ trades</t>
  </si>
  <si>
    <t xml:space="preserve">Backtest log (EXAMPLE, fictional trades)</t>
  </si>
  <si>
    <t xml:space="preserve">DEMO-B</t>
  </si>
  <si>
    <t xml:space="preserve">Stopped out</t>
  </si>
  <si>
    <t xml:space="preserve">DEMO-A</t>
  </si>
  <si>
    <t xml:space="preserve">Stopped out; half size (news day)</t>
  </si>
  <si>
    <t xml:space="preserve">Target hit</t>
  </si>
  <si>
    <t xml:space="preserve">DEMO-FX</t>
  </si>
  <si>
    <t xml:space="preserve">Target hit; half size (news day)</t>
  </si>
  <si>
    <t xml:space="preserve">Time exit (rule 5)</t>
  </si>
  <si>
    <t xml:space="preserve">Dashboard (EXAMPLE)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</si>
</sst>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.00"/>
    <numFmt numFmtId="166" formatCode="0.00%"/>
    <numFmt numFmtId="167" formatCode="yyyy\-mm\-dd"/>
    <numFmt numFmtId="168" formatCode="#,##0.00##"/>
    <numFmt numFmtId="169" formatCode="0.00"/>
    <numFmt numFmtId="170" formatCode="0.00;\-0.00;0.00"/>
    <numFmt numFmtId="171" formatCode="0"/>
    <numFmt numFmtId="172" formatCode="0.0%"/>
    <numFmt numFmtId="173" formatCode="0.0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4847C1"/>
      <name val="Cambria"/>
      <family val="0"/>
      <charset val="1"/>
    </font>
    <font>
      <i val="true"/>
      <sz val="11"/>
      <color rgb="FF555566"/>
      <name val="Cambria"/>
      <family val="0"/>
      <charset val="1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  <font>
      <sz val="11"/>
      <color rgb="FF9A9AA8"/>
      <name val="Cambria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4847C1"/>
        <bgColor rgb="FF555566"/>
      </patternFill>
    </fill>
    <fill>
      <patternFill patternType="solid">
        <fgColor rgb="FFFFF7E0"/>
        <bgColor rgb="FFF4F4FC"/>
      </patternFill>
    </fill>
    <fill>
      <patternFill patternType="solid">
        <fgColor rgb="FFF4F4F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true" applyProtection="false">
      <alignment horizontal="general" vertical="top" textRotation="0" wrapText="true" indent="0" shrinkToFit="false"/>
      <protection locked="true" hidden="false"/>
    </xf>
    <xf numFmtId="165" fontId="0" fillId="3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3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color rgb="FFF4F4FC"/>
      </font>
    </dxf>
    <dxf>
      <font>
        <color rgb="FFB42318"/>
      </font>
    </dxf>
    <dxf>
      <font>
        <color rgb="FF17784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4A"/>
      <rgbColor rgb="FFC0C0C0"/>
      <rgbColor rgb="FF878787"/>
      <rgbColor rgb="FF9999FF"/>
      <rgbColor rgb="FF993366"/>
      <rgbColor rgb="FFFFF7E0"/>
      <rgbColor rgb="FFF4F4FC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C98A00"/>
      <rgbColor rgb="FFFF6600"/>
      <rgbColor rgb="FF555566"/>
      <rgbColor rgb="FF9A9AA8"/>
      <rgbColor rgb="FF003366"/>
      <rgbColor rgb="FF339966"/>
      <rgbColor rgb="FF003300"/>
      <rgbColor rgb="FF333300"/>
      <rgbColor rgb="FFB42318"/>
      <rgbColor rgb="FF993366"/>
      <rgbColor rgb="FF4847C1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 curve (cumulative 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'Backtest log'!V4</c:f>
              <c:strCache>
                <c:ptCount val="1"/>
                <c:pt idx="0">
                  <c:v>Chart helper</c:v>
                </c:pt>
              </c:strCache>
            </c:strRef>
          </c:tx>
          <c:spPr>
            <a:solidFill>
              <a:srgbClr val="4847c1"/>
            </a:solidFill>
            <a:ln w="2196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'Backtest log'!$A$5:$A$504</c:f>
              <c:strCache>
                <c:ptCount val="5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  <c:pt idx="400">
                  <c:v/>
                </c:pt>
                <c:pt idx="401">
                  <c:v/>
                </c:pt>
                <c:pt idx="402">
                  <c:v/>
                </c:pt>
                <c:pt idx="403">
                  <c:v/>
                </c:pt>
                <c:pt idx="404">
                  <c:v/>
                </c:pt>
                <c:pt idx="405">
                  <c:v/>
                </c:pt>
                <c:pt idx="406">
                  <c:v/>
                </c:pt>
                <c:pt idx="407">
                  <c:v/>
                </c:pt>
                <c:pt idx="408">
                  <c:v/>
                </c:pt>
                <c:pt idx="409">
                  <c:v/>
                </c:pt>
                <c:pt idx="410">
                  <c:v/>
                </c:pt>
                <c:pt idx="411">
                  <c:v/>
                </c:pt>
                <c:pt idx="412">
                  <c:v/>
                </c:pt>
                <c:pt idx="413">
                  <c:v/>
                </c:pt>
                <c:pt idx="414">
                  <c:v/>
                </c:pt>
                <c:pt idx="415">
                  <c:v/>
                </c:pt>
                <c:pt idx="416">
                  <c:v/>
                </c:pt>
                <c:pt idx="417">
                  <c:v/>
                </c:pt>
                <c:pt idx="418">
                  <c:v/>
                </c:pt>
                <c:pt idx="419">
                  <c:v/>
                </c:pt>
                <c:pt idx="420">
                  <c:v/>
                </c:pt>
                <c:pt idx="421">
                  <c:v/>
                </c:pt>
                <c:pt idx="422">
                  <c:v/>
                </c:pt>
                <c:pt idx="423">
                  <c:v/>
                </c:pt>
                <c:pt idx="424">
                  <c:v/>
                </c:pt>
                <c:pt idx="425">
                  <c:v/>
                </c:pt>
                <c:pt idx="426">
                  <c:v/>
                </c:pt>
                <c:pt idx="427">
                  <c:v/>
                </c:pt>
                <c:pt idx="428">
                  <c:v/>
                </c:pt>
                <c:pt idx="429">
                  <c:v/>
                </c:pt>
                <c:pt idx="430">
                  <c:v/>
                </c:pt>
                <c:pt idx="431">
                  <c:v/>
                </c:pt>
                <c:pt idx="432">
                  <c:v/>
                </c:pt>
                <c:pt idx="433">
                  <c:v/>
                </c:pt>
                <c:pt idx="434">
                  <c:v/>
                </c:pt>
                <c:pt idx="435">
                  <c:v/>
                </c:pt>
                <c:pt idx="436">
                  <c:v/>
                </c:pt>
                <c:pt idx="437">
                  <c:v/>
                </c:pt>
                <c:pt idx="438">
                  <c:v/>
                </c:pt>
                <c:pt idx="439">
                  <c:v/>
                </c:pt>
                <c:pt idx="440">
                  <c:v/>
                </c:pt>
                <c:pt idx="441">
                  <c:v/>
                </c:pt>
                <c:pt idx="442">
                  <c:v/>
                </c:pt>
                <c:pt idx="443">
                  <c:v/>
                </c:pt>
                <c:pt idx="444">
                  <c:v/>
                </c:pt>
                <c:pt idx="445">
                  <c:v/>
                </c:pt>
                <c:pt idx="446">
                  <c:v/>
                </c:pt>
                <c:pt idx="447">
                  <c:v/>
                </c:pt>
                <c:pt idx="448">
                  <c:v/>
                </c:pt>
                <c:pt idx="449">
                  <c:v/>
                </c:pt>
                <c:pt idx="450">
                  <c:v/>
                </c:pt>
                <c:pt idx="451">
                  <c:v/>
                </c:pt>
                <c:pt idx="452">
                  <c:v/>
                </c:pt>
                <c:pt idx="453">
                  <c:v/>
                </c:pt>
                <c:pt idx="454">
                  <c:v/>
                </c:pt>
                <c:pt idx="455">
                  <c:v/>
                </c:pt>
                <c:pt idx="456">
                  <c:v/>
                </c:pt>
                <c:pt idx="457">
                  <c:v/>
                </c:pt>
                <c:pt idx="458">
                  <c:v/>
                </c:pt>
                <c:pt idx="459">
                  <c:v/>
                </c:pt>
                <c:pt idx="460">
                  <c:v/>
                </c:pt>
                <c:pt idx="461">
                  <c:v/>
                </c:pt>
                <c:pt idx="462">
                  <c:v/>
                </c:pt>
                <c:pt idx="463">
                  <c:v/>
                </c:pt>
                <c:pt idx="464">
                  <c:v/>
                </c:pt>
                <c:pt idx="465">
                  <c:v/>
                </c:pt>
                <c:pt idx="466">
                  <c:v/>
                </c:pt>
                <c:pt idx="467">
                  <c:v/>
                </c:pt>
                <c:pt idx="468">
                  <c:v/>
                </c:pt>
                <c:pt idx="469">
                  <c:v/>
                </c:pt>
                <c:pt idx="470">
                  <c:v/>
                </c:pt>
                <c:pt idx="471">
                  <c:v/>
                </c:pt>
                <c:pt idx="472">
                  <c:v/>
                </c:pt>
                <c:pt idx="473">
                  <c:v/>
                </c:pt>
                <c:pt idx="474">
                  <c:v/>
                </c:pt>
                <c:pt idx="475">
                  <c:v/>
                </c:pt>
                <c:pt idx="476">
                  <c:v/>
                </c:pt>
                <c:pt idx="477">
                  <c:v/>
                </c:pt>
                <c:pt idx="478">
                  <c:v/>
                </c:pt>
                <c:pt idx="479">
                  <c:v/>
                </c:pt>
                <c:pt idx="480">
                  <c:v/>
                </c:pt>
                <c:pt idx="481">
                  <c:v/>
                </c:pt>
                <c:pt idx="482">
                  <c:v/>
                </c:pt>
                <c:pt idx="483">
                  <c:v/>
                </c:pt>
                <c:pt idx="484">
                  <c:v/>
                </c:pt>
                <c:pt idx="485">
                  <c:v/>
                </c:pt>
                <c:pt idx="486">
                  <c:v/>
                </c:pt>
                <c:pt idx="487">
                  <c:v/>
                </c:pt>
                <c:pt idx="488">
                  <c:v/>
                </c:pt>
                <c:pt idx="489">
                  <c:v/>
                </c:pt>
                <c:pt idx="490">
                  <c:v/>
                </c:pt>
                <c:pt idx="491">
                  <c:v/>
                </c:pt>
                <c:pt idx="492">
                  <c:v/>
                </c:pt>
                <c:pt idx="493">
                  <c:v/>
                </c:pt>
                <c:pt idx="494">
                  <c:v/>
                </c:pt>
                <c:pt idx="495">
                  <c:v/>
                </c:pt>
                <c:pt idx="496">
                  <c:v/>
                </c:pt>
                <c:pt idx="497">
                  <c:v/>
                </c:pt>
                <c:pt idx="498">
                  <c:v/>
                </c:pt>
                <c:pt idx="499">
                  <c:v/>
                </c:pt>
              </c:strCache>
            </c:strRef>
          </c:cat>
          <c:val>
            <c:numRef>
              <c:f>'Backtest log'!$V$5:$V$504</c:f>
              <c:numCache>
                <c:formatCode>0.00</c:formatCode>
                <c:ptCount val="5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4846816"/>
        <c:axId val="42787277"/>
      </c:lineChart>
      <c:catAx>
        <c:axId val="94846816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Trade #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787277"/>
        <c:crosses val="autoZero"/>
        <c:auto val="1"/>
        <c:lblAlgn val="ctr"/>
        <c:lblOffset val="100"/>
        <c:noMultiLvlLbl val="0"/>
      </c:catAx>
      <c:valAx>
        <c:axId val="4278727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Cumulative 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4846816"/>
        <c:crosses val="autoZero"/>
        <c:crossBetween val="between"/>
      </c:valAx>
      <c:spPr>
        <a:noFill/>
        <a:ln w="0">
          <a:noFill/>
        </a:ln>
      </c:spPr>
    </c:plotArea>
    <c:plotVisOnly val="1"/>
    <c:dispBlanksAs val="zero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Equity curve (cumulative R)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'Example log'!V4</c:f>
              <c:strCache>
                <c:ptCount val="1"/>
                <c:pt idx="0">
                  <c:v>Chart helper</c:v>
                </c:pt>
              </c:strCache>
            </c:strRef>
          </c:tx>
          <c:spPr>
            <a:solidFill>
              <a:srgbClr val="4847c1"/>
            </a:solidFill>
            <a:ln w="21960">
              <a:solidFill>
                <a:srgbClr val="4847c1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'Example log'!$A$5:$A$44</c:f>
              <c:strCache>
                <c:ptCount val="4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</c:strCache>
            </c:strRef>
          </c:cat>
          <c:val>
            <c:numRef>
              <c:f>'Example log'!$V$5:$V$44</c:f>
              <c:numCache>
                <c:formatCode>0.00</c:formatCode>
                <c:ptCount val="40"/>
                <c:pt idx="0">
                  <c:v>-1.05</c:v>
                </c:pt>
                <c:pt idx="1">
                  <c:v>-2.1</c:v>
                </c:pt>
                <c:pt idx="2">
                  <c:v>-3.15</c:v>
                </c:pt>
                <c:pt idx="3">
                  <c:v>-3.7</c:v>
                </c:pt>
                <c:pt idx="4">
                  <c:v>-2.2545045045045</c:v>
                </c:pt>
                <c:pt idx="5">
                  <c:v>-0.304504504504508</c:v>
                </c:pt>
                <c:pt idx="6">
                  <c:v>-0.854504504504508</c:v>
                </c:pt>
                <c:pt idx="7">
                  <c:v>0.595495495495492</c:v>
                </c:pt>
                <c:pt idx="8">
                  <c:v>2.0438561512332</c:v>
                </c:pt>
                <c:pt idx="9">
                  <c:v>3.9938561512332</c:v>
                </c:pt>
                <c:pt idx="10">
                  <c:v>2.9438561512332</c:v>
                </c:pt>
                <c:pt idx="11">
                  <c:v>1.8938561512332</c:v>
                </c:pt>
                <c:pt idx="12">
                  <c:v>0.8438561512332</c:v>
                </c:pt>
                <c:pt idx="13">
                  <c:v>-0.2061438487668</c:v>
                </c:pt>
                <c:pt idx="14">
                  <c:v>0.993856151233198</c:v>
                </c:pt>
                <c:pt idx="15">
                  <c:v>2.94385615123323</c:v>
                </c:pt>
                <c:pt idx="16">
                  <c:v>4.89385615123324</c:v>
                </c:pt>
                <c:pt idx="17">
                  <c:v>4.91885615123324</c:v>
                </c:pt>
                <c:pt idx="18">
                  <c:v>3.86885615123324</c:v>
                </c:pt>
                <c:pt idx="19">
                  <c:v>4.56569159427121</c:v>
                </c:pt>
                <c:pt idx="20">
                  <c:v>4.01569159427121</c:v>
                </c:pt>
                <c:pt idx="21">
                  <c:v>2.96569159427121</c:v>
                </c:pt>
                <c:pt idx="22">
                  <c:v>1.91569159427121</c:v>
                </c:pt>
                <c:pt idx="23">
                  <c:v>3.86569159427121</c:v>
                </c:pt>
                <c:pt idx="24">
                  <c:v>2.81569159427121</c:v>
                </c:pt>
                <c:pt idx="25">
                  <c:v>2.47276230134192</c:v>
                </c:pt>
                <c:pt idx="26">
                  <c:v>1.92276230134192</c:v>
                </c:pt>
                <c:pt idx="27">
                  <c:v>3.87276230134192</c:v>
                </c:pt>
                <c:pt idx="28">
                  <c:v>6.32276230134192</c:v>
                </c:pt>
                <c:pt idx="29">
                  <c:v>7.27276230134193</c:v>
                </c:pt>
                <c:pt idx="30">
                  <c:v>6.22276230134193</c:v>
                </c:pt>
                <c:pt idx="31">
                  <c:v>8.17276230134194</c:v>
                </c:pt>
                <c:pt idx="32">
                  <c:v>7.12276230134194</c:v>
                </c:pt>
                <c:pt idx="33">
                  <c:v>9.07276230134192</c:v>
                </c:pt>
                <c:pt idx="34">
                  <c:v>10.0227623013419</c:v>
                </c:pt>
                <c:pt idx="35">
                  <c:v>8.97276230134192</c:v>
                </c:pt>
                <c:pt idx="36">
                  <c:v>7.92276230134192</c:v>
                </c:pt>
                <c:pt idx="37">
                  <c:v>10.3727623013419</c:v>
                </c:pt>
                <c:pt idx="38">
                  <c:v>9.32276230134192</c:v>
                </c:pt>
                <c:pt idx="39">
                  <c:v>8.27276230134192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0"/>
        <c:axId val="98525482"/>
        <c:axId val="35038397"/>
      </c:lineChart>
      <c:catAx>
        <c:axId val="98525482"/>
        <c:scaling>
          <c:orientation val="minMax"/>
        </c:scaling>
        <c:delete val="0"/>
        <c:axPos val="b"/>
        <c:title>
          <c:tx>
            <c:rich>
              <a:bodyPr rot="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Trade #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038397"/>
        <c:crosses val="autoZero"/>
        <c:auto val="1"/>
        <c:lblAlgn val="ctr"/>
        <c:lblOffset val="100"/>
        <c:noMultiLvlLbl val="0"/>
      </c:catAx>
      <c:valAx>
        <c:axId val="35038397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Cumulative R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8525482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131040</xdr:rowOff>
    </xdr:from>
    <xdr:to>
      <xdr:col>8</xdr:col>
      <xdr:colOff>166320</xdr:colOff>
      <xdr:row>15</xdr:row>
      <xdr:rowOff>174240</xdr:rowOff>
    </xdr:to>
    <xdr:graphicFrame>
      <xdr:nvGraphicFramePr>
        <xdr:cNvPr id="0" name="Chart 1"/>
        <xdr:cNvGraphicFramePr/>
      </xdr:nvGraphicFramePr>
      <xdr:xfrm>
        <a:off x="0" y="571680"/>
        <a:ext cx="79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131040</xdr:rowOff>
    </xdr:from>
    <xdr:to>
      <xdr:col>8</xdr:col>
      <xdr:colOff>166320</xdr:colOff>
      <xdr:row>15</xdr:row>
      <xdr:rowOff>174240</xdr:rowOff>
    </xdr:to>
    <xdr:graphicFrame>
      <xdr:nvGraphicFramePr>
        <xdr:cNvPr id="1" name="Chart 1"/>
        <xdr:cNvGraphicFramePr/>
      </xdr:nvGraphicFramePr>
      <xdr:xfrm>
        <a:off x="0" y="571680"/>
        <a:ext cx="7919640" cy="251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19.7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3" customFormat="false" ht="15" hidden="false" customHeight="false" outlineLevel="0" collapsed="false">
      <c r="B3" s="3"/>
    </row>
    <row r="4" customFormat="false" ht="15" hidden="false" customHeight="false" outlineLevel="0" collapsed="false">
      <c r="B4" s="4" t="s">
        <v>2</v>
      </c>
    </row>
    <row r="5" customFormat="false" ht="28.35" hidden="false" customHeight="false" outlineLevel="0" collapsed="false">
      <c r="B5" s="3" t="s">
        <v>3</v>
      </c>
    </row>
    <row r="6" customFormat="false" ht="15" hidden="false" customHeight="false" outlineLevel="0" collapsed="false">
      <c r="B6" s="3"/>
    </row>
    <row r="7" customFormat="false" ht="15" hidden="false" customHeight="false" outlineLevel="0" collapsed="false">
      <c r="B7" s="4" t="s">
        <v>4</v>
      </c>
    </row>
    <row r="8" customFormat="false" ht="28.35" hidden="false" customHeight="false" outlineLevel="0" collapsed="false">
      <c r="B8" s="3" t="s">
        <v>5</v>
      </c>
    </row>
    <row r="9" customFormat="false" ht="28.35" hidden="false" customHeight="false" outlineLevel="0" collapsed="false">
      <c r="B9" s="3" t="s">
        <v>6</v>
      </c>
    </row>
    <row r="10" customFormat="false" ht="28.3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 t="s">
        <v>8</v>
      </c>
    </row>
    <row r="12" customFormat="false" ht="15" hidden="false" customHeight="false" outlineLevel="0" collapsed="false">
      <c r="B12" s="3" t="s">
        <v>9</v>
      </c>
    </row>
    <row r="13" customFormat="false" ht="15" hidden="false" customHeight="false" outlineLevel="0" collapsed="false">
      <c r="B13" s="3" t="s">
        <v>10</v>
      </c>
    </row>
    <row r="14" customFormat="false" ht="15" hidden="false" customHeight="false" outlineLevel="0" collapsed="false">
      <c r="B14" s="3"/>
    </row>
    <row r="15" customFormat="false" ht="15" hidden="false" customHeight="false" outlineLevel="0" collapsed="false">
      <c r="B15" s="4" t="s">
        <v>11</v>
      </c>
    </row>
    <row r="16" customFormat="false" ht="15" hidden="false" customHeight="false" outlineLevel="0" collapsed="false">
      <c r="B16" s="3" t="s">
        <v>12</v>
      </c>
    </row>
    <row r="17" customFormat="false" ht="28.35" hidden="false" customHeight="false" outlineLevel="0" collapsed="false">
      <c r="B17" s="3" t="s">
        <v>13</v>
      </c>
    </row>
    <row r="18" customFormat="false" ht="15" hidden="false" customHeight="false" outlineLevel="0" collapsed="false">
      <c r="B18" s="3"/>
    </row>
    <row r="19" customFormat="false" ht="15" hidden="false" customHeight="false" outlineLevel="0" collapsed="false">
      <c r="B19" s="4" t="s">
        <v>14</v>
      </c>
    </row>
    <row r="20" customFormat="false" ht="15" hidden="false" customHeight="false" outlineLevel="0" collapsed="false">
      <c r="B20" s="3" t="s">
        <v>15</v>
      </c>
    </row>
    <row r="21" customFormat="false" ht="15" hidden="false" customHeight="false" outlineLevel="0" collapsed="false">
      <c r="B21" s="3" t="s">
        <v>16</v>
      </c>
    </row>
    <row r="22" customFormat="false" ht="15" hidden="false" customHeight="false" outlineLevel="0" collapsed="false">
      <c r="B22" s="3" t="s">
        <v>17</v>
      </c>
    </row>
    <row r="23" customFormat="false" ht="15" hidden="false" customHeight="false" outlineLevel="0" collapsed="false">
      <c r="B23" s="3" t="s">
        <v>18</v>
      </c>
    </row>
    <row r="24" customFormat="false" ht="15" hidden="false" customHeight="false" outlineLevel="0" collapsed="false">
      <c r="B24" s="3"/>
    </row>
    <row r="25" customFormat="false" ht="15" hidden="false" customHeight="false" outlineLevel="0" collapsed="false">
      <c r="B25" s="4" t="s">
        <v>19</v>
      </c>
    </row>
    <row r="26" customFormat="false" ht="15" hidden="false" customHeight="false" outlineLevel="0" collapsed="false">
      <c r="B26" s="3" t="s">
        <v>20</v>
      </c>
    </row>
    <row r="27" customFormat="false" ht="28.35" hidden="false" customHeight="false" outlineLevel="0" collapsed="false">
      <c r="B27" s="3" t="s">
        <v>21</v>
      </c>
    </row>
    <row r="28" customFormat="false" ht="15" hidden="false" customHeight="false" outlineLevel="0" collapsed="false">
      <c r="B28" s="3"/>
    </row>
    <row r="29" customFormat="false" ht="15" hidden="false" customHeight="false" outlineLevel="0" collapsed="false">
      <c r="B29" s="4" t="s">
        <v>22</v>
      </c>
    </row>
    <row r="30" customFormat="false" ht="28.35" hidden="false" customHeight="false" outlineLevel="0" collapsed="false">
      <c r="B30" s="3" t="s">
        <v>23</v>
      </c>
    </row>
    <row r="31" customFormat="false" ht="28.35" hidden="false" customHeight="false" outlineLevel="0" collapsed="false">
      <c r="B31" s="3" t="s">
        <v>24</v>
      </c>
    </row>
    <row r="32" customFormat="false" ht="15" hidden="false" customHeight="false" outlineLevel="0" collapsed="false">
      <c r="B32" s="3" t="s">
        <v>25</v>
      </c>
    </row>
    <row r="33" customFormat="false" ht="15" hidden="false" customHeight="false" outlineLevel="0" collapsed="false">
      <c r="B33" s="3"/>
    </row>
    <row r="34" customFormat="false" ht="15" hidden="false" customHeight="false" outlineLevel="0" collapsed="false">
      <c r="B34" s="4" t="s">
        <v>26</v>
      </c>
    </row>
    <row r="35" customFormat="false" ht="28.35" hidden="false" customHeight="false" outlineLevel="0" collapsed="false">
      <c r="B35" s="3" t="s">
        <v>27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C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0"/>
  </cols>
  <sheetData>
    <row r="1" customFormat="false" ht="19.7" hidden="false" customHeight="false" outlineLevel="0" collapsed="false">
      <c r="A1" s="5" t="s">
        <v>28</v>
      </c>
    </row>
    <row r="2" customFormat="false" ht="15" hidden="false" customHeight="false" outlineLevel="0" collapsed="false">
      <c r="A2" s="6" t="s">
        <v>29</v>
      </c>
    </row>
    <row r="4" customFormat="false" ht="15" hidden="false" customHeight="false" outlineLevel="0" collapsed="false">
      <c r="A4" s="7" t="s">
        <v>30</v>
      </c>
      <c r="B4" s="7" t="s">
        <v>31</v>
      </c>
    </row>
    <row r="5" customFormat="false" ht="15" hidden="false" customHeight="false" outlineLevel="0" collapsed="false">
      <c r="A5" s="8" t="s">
        <v>32</v>
      </c>
      <c r="B5" s="9"/>
    </row>
    <row r="6" customFormat="false" ht="15" hidden="false" customHeight="false" outlineLevel="0" collapsed="false">
      <c r="A6" s="8" t="s">
        <v>33</v>
      </c>
      <c r="B6" s="10" t="n">
        <v>10000</v>
      </c>
      <c r="C6" s="6" t="s">
        <v>34</v>
      </c>
    </row>
    <row r="7" customFormat="false" ht="15" hidden="false" customHeight="false" outlineLevel="0" collapsed="false">
      <c r="A7" s="8" t="s">
        <v>35</v>
      </c>
      <c r="B7" s="11" t="n">
        <v>0.01</v>
      </c>
      <c r="C7" s="6" t="s">
        <v>34</v>
      </c>
    </row>
    <row r="8" customFormat="false" ht="15" hidden="false" customHeight="false" outlineLevel="0" collapsed="false">
      <c r="A8" s="8" t="s">
        <v>36</v>
      </c>
      <c r="B8" s="9"/>
    </row>
    <row r="9" customFormat="false" ht="15" hidden="false" customHeight="false" outlineLevel="0" collapsed="false">
      <c r="A9" s="8" t="s">
        <v>37</v>
      </c>
      <c r="B9" s="9"/>
    </row>
    <row r="10" customFormat="false" ht="15" hidden="false" customHeight="false" outlineLevel="0" collapsed="false">
      <c r="A10" s="8" t="s">
        <v>38</v>
      </c>
      <c r="B10" s="9"/>
    </row>
    <row r="11" customFormat="false" ht="15" hidden="false" customHeight="false" outlineLevel="0" collapsed="false">
      <c r="A11" s="8" t="s">
        <v>39</v>
      </c>
      <c r="B11" s="9"/>
    </row>
    <row r="12" customFormat="false" ht="15" hidden="false" customHeight="false" outlineLevel="0" collapsed="false">
      <c r="A12" s="8" t="s">
        <v>40</v>
      </c>
      <c r="B12" s="9"/>
    </row>
    <row r="13" customFormat="false" ht="15" hidden="false" customHeight="false" outlineLevel="0" collapsed="false">
      <c r="A13" s="8" t="s">
        <v>41</v>
      </c>
      <c r="B13" s="9"/>
    </row>
    <row r="14" customFormat="false" ht="15" hidden="false" customHeight="false" outlineLevel="0" collapsed="false">
      <c r="A14" s="8" t="s">
        <v>42</v>
      </c>
      <c r="B14" s="9"/>
    </row>
    <row r="15" customFormat="false" ht="15" hidden="false" customHeight="false" outlineLevel="0" collapsed="false">
      <c r="A15" s="8" t="s">
        <v>43</v>
      </c>
      <c r="B15" s="9"/>
    </row>
    <row r="16" customFormat="false" ht="15" hidden="false" customHeight="false" outlineLevel="0" collapsed="false">
      <c r="A16" s="8" t="s">
        <v>44</v>
      </c>
      <c r="B16" s="9"/>
    </row>
    <row r="17" customFormat="false" ht="15" hidden="false" customHeight="false" outlineLevel="0" collapsed="false">
      <c r="A17" s="8" t="s">
        <v>45</v>
      </c>
      <c r="B17" s="9"/>
    </row>
    <row r="18" customFormat="false" ht="15" hidden="false" customHeight="false" outlineLevel="0" collapsed="false">
      <c r="A18" s="8" t="s">
        <v>46</v>
      </c>
      <c r="B18" s="9"/>
    </row>
    <row r="19" customFormat="false" ht="15" hidden="false" customHeight="false" outlineLevel="0" collapsed="false">
      <c r="A19" s="8" t="s">
        <v>47</v>
      </c>
      <c r="B19" s="9"/>
    </row>
    <row r="21" customFormat="false" ht="15" hidden="false" customHeight="false" outlineLevel="0" collapsed="false">
      <c r="A21" s="12" t="s">
        <v>48</v>
      </c>
      <c r="B21" s="6" t="s">
        <v>49</v>
      </c>
    </row>
    <row r="22" customFormat="false" ht="15" hidden="false" customHeight="false" outlineLevel="0" collapsed="false">
      <c r="A22" s="13" t="s">
        <v>50</v>
      </c>
      <c r="B22" s="6" t="s">
        <v>51</v>
      </c>
    </row>
    <row r="23" customFormat="false" ht="15" hidden="false" customHeight="false" outlineLevel="0" collapsed="false">
      <c r="A23" s="13" t="s">
        <v>52</v>
      </c>
    </row>
    <row r="24" customFormat="false" ht="15" hidden="false" customHeight="false" outlineLevel="0" collapsed="false">
      <c r="A24" s="13" t="s">
        <v>53</v>
      </c>
    </row>
    <row r="25" customFormat="false" ht="15" hidden="false" customHeight="false" outlineLevel="0" collapsed="false">
      <c r="A25" s="13"/>
    </row>
    <row r="26" customFormat="false" ht="15" hidden="false" customHeight="false" outlineLevel="0" collapsed="false">
      <c r="A26" s="13"/>
    </row>
    <row r="27" customFormat="false" ht="15" hidden="false" customHeight="false" outlineLevel="0" collapsed="false">
      <c r="A27" s="13"/>
    </row>
    <row r="28" customFormat="false" ht="15" hidden="false" customHeight="false" outlineLevel="0" collapsed="false">
      <c r="A28" s="13"/>
    </row>
    <row r="29" customFormat="false" ht="15" hidden="false" customHeight="false" outlineLevel="0" collapsed="false">
      <c r="A29" s="13"/>
    </row>
    <row r="30" customFormat="false" ht="15" hidden="false" customHeight="false" outlineLevel="0" collapsed="false">
      <c r="A30" s="13"/>
    </row>
    <row r="31" customFormat="false" ht="15" hidden="false" customHeight="false" outlineLevel="0" collapsed="false">
      <c r="A31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V5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8" min="5" style="0" width="11"/>
    <col collapsed="false" customWidth="true" hidden="false" outlineLevel="0" max="10" min="9" style="0" width="9"/>
    <col collapsed="false" customWidth="true" hidden="false" outlineLevel="0" max="11" min="11" style="0" width="13"/>
    <col collapsed="false" customWidth="true" hidden="false" outlineLevel="0" max="12" min="12" style="0" width="30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20" min="17" style="0" width="11"/>
    <col collapsed="false" customWidth="true" hidden="false" outlineLevel="0" max="21" min="21" style="0" width="9"/>
    <col collapsed="false" customWidth="true" hidden="false" outlineLevel="0" max="22" min="22" style="0" width="10"/>
  </cols>
  <sheetData>
    <row r="1" customFormat="false" ht="19.7" hidden="false" customHeight="false" outlineLevel="0" collapsed="false">
      <c r="A1" s="5" t="s">
        <v>54</v>
      </c>
    </row>
    <row r="2" customFormat="false" ht="15" hidden="false" customHeight="false" outlineLevel="0" collapsed="false">
      <c r="A2" s="6" t="s">
        <v>55</v>
      </c>
    </row>
    <row r="4" customFormat="false" ht="31.5" hidden="false" customHeight="true" outlineLevel="0" collapsed="false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69</v>
      </c>
      <c r="O4" s="7" t="s">
        <v>70</v>
      </c>
      <c r="P4" s="7" t="s">
        <v>71</v>
      </c>
      <c r="Q4" s="7" t="s">
        <v>72</v>
      </c>
      <c r="R4" s="7" t="s">
        <v>73</v>
      </c>
      <c r="S4" s="7" t="s">
        <v>74</v>
      </c>
      <c r="T4" s="7" t="s">
        <v>75</v>
      </c>
      <c r="U4" s="7" t="s">
        <v>76</v>
      </c>
      <c r="V4" s="7" t="s">
        <v>77</v>
      </c>
    </row>
    <row r="5" customFormat="false" ht="15" hidden="false" customHeight="false" outlineLevel="0" collapsed="false">
      <c r="A5" s="14" t="str">
        <f aca="false">IF(B5="","",COUNT($B$5:B5))</f>
        <v/>
      </c>
      <c r="B5" s="15"/>
      <c r="C5" s="13"/>
      <c r="D5" s="16"/>
      <c r="E5" s="17"/>
      <c r="F5" s="17"/>
      <c r="G5" s="17"/>
      <c r="H5" s="17"/>
      <c r="I5" s="18"/>
      <c r="J5" s="18"/>
      <c r="K5" s="16"/>
      <c r="L5" s="13"/>
      <c r="M5" s="19" t="str">
        <f aca="false">IF(OR(E5="",F5=""),"",ABS(E5-F5))</f>
        <v/>
      </c>
      <c r="N5" s="20" t="str">
        <f aca="false">IF(OR(G5="",M5="",M5=0),"",ABS(G5-E5)/M5)</f>
        <v/>
      </c>
      <c r="O5" s="20" t="str">
        <f aca="false">IF(OR(H5="",M5="",M5=0),"",IF(D5="Short",E5-H5,H5-E5)/M5*IF(I5="",1,I5)-IF(J5="",0,J5))</f>
        <v/>
      </c>
      <c r="P5" s="21" t="str">
        <f aca="false">IF(O5="","",O5*'Setup rules'!$B$7)</f>
        <v/>
      </c>
      <c r="Q5" s="14" t="str">
        <f aca="false">IF(O5="","",IF(O5&gt;0,"Win",IF(O5&lt;0,"Loss","Breakeven")))</f>
        <v/>
      </c>
      <c r="R5" s="20" t="str">
        <f aca="false">IF(O5="","",SUM($O$5:O5))</f>
        <v/>
      </c>
      <c r="S5" s="20" t="str">
        <f aca="false">IF(R5="","",MAX(0,MAX($R$5:R5)))</f>
        <v/>
      </c>
      <c r="T5" s="20" t="str">
        <f aca="false">IF(R5="","",R5-S5)</f>
        <v/>
      </c>
      <c r="U5" s="14" t="str">
        <f aca="false">IF(O5="","",IF(O5&lt;0,N(U4)+1,0))</f>
        <v/>
      </c>
      <c r="V5" s="22" t="e">
        <f aca="false">IF(R5="",NA(),R5)</f>
        <v>#N/A</v>
      </c>
    </row>
    <row r="6" customFormat="false" ht="15" hidden="false" customHeight="false" outlineLevel="0" collapsed="false">
      <c r="A6" s="14" t="str">
        <f aca="false">IF(B6="","",COUNT($B$5:B6))</f>
        <v/>
      </c>
      <c r="B6" s="15"/>
      <c r="C6" s="13"/>
      <c r="D6" s="16"/>
      <c r="E6" s="17"/>
      <c r="F6" s="17"/>
      <c r="G6" s="17"/>
      <c r="H6" s="17"/>
      <c r="I6" s="18"/>
      <c r="J6" s="18"/>
      <c r="K6" s="16"/>
      <c r="L6" s="13"/>
      <c r="M6" s="19" t="str">
        <f aca="false">IF(OR(E6="",F6=""),"",ABS(E6-F6))</f>
        <v/>
      </c>
      <c r="N6" s="20" t="str">
        <f aca="false">IF(OR(G6="",M6="",M6=0),"",ABS(G6-E6)/M6)</f>
        <v/>
      </c>
      <c r="O6" s="20" t="str">
        <f aca="false">IF(OR(H6="",M6="",M6=0),"",IF(D6="Short",E6-H6,H6-E6)/M6*IF(I6="",1,I6)-IF(J6="",0,J6))</f>
        <v/>
      </c>
      <c r="P6" s="21" t="str">
        <f aca="false">IF(O6="","",O6*'Setup rules'!$B$7)</f>
        <v/>
      </c>
      <c r="Q6" s="14" t="str">
        <f aca="false">IF(O6="","",IF(O6&gt;0,"Win",IF(O6&lt;0,"Loss","Breakeven")))</f>
        <v/>
      </c>
      <c r="R6" s="20" t="str">
        <f aca="false">IF(O6="","",SUM($O$5:O6))</f>
        <v/>
      </c>
      <c r="S6" s="20" t="str">
        <f aca="false">IF(R6="","",MAX(0,MAX($R$5:R6)))</f>
        <v/>
      </c>
      <c r="T6" s="20" t="str">
        <f aca="false">IF(R6="","",R6-S6)</f>
        <v/>
      </c>
      <c r="U6" s="14" t="str">
        <f aca="false">IF(O6="","",IF(O6&lt;0,N(U5)+1,0))</f>
        <v/>
      </c>
      <c r="V6" s="22" t="e">
        <f aca="false">IF(R6="",NA(),R6)</f>
        <v>#N/A</v>
      </c>
    </row>
    <row r="7" customFormat="false" ht="15" hidden="false" customHeight="false" outlineLevel="0" collapsed="false">
      <c r="A7" s="14" t="str">
        <f aca="false">IF(B7="","",COUNT($B$5:B7))</f>
        <v/>
      </c>
      <c r="B7" s="15"/>
      <c r="C7" s="13"/>
      <c r="D7" s="16"/>
      <c r="E7" s="17"/>
      <c r="F7" s="17"/>
      <c r="G7" s="17"/>
      <c r="H7" s="17"/>
      <c r="I7" s="18"/>
      <c r="J7" s="18"/>
      <c r="K7" s="16"/>
      <c r="L7" s="13"/>
      <c r="M7" s="19" t="str">
        <f aca="false">IF(OR(E7="",F7=""),"",ABS(E7-F7))</f>
        <v/>
      </c>
      <c r="N7" s="20" t="str">
        <f aca="false">IF(OR(G7="",M7="",M7=0),"",ABS(G7-E7)/M7)</f>
        <v/>
      </c>
      <c r="O7" s="20" t="str">
        <f aca="false">IF(OR(H7="",M7="",M7=0),"",IF(D7="Short",E7-H7,H7-E7)/M7*IF(I7="",1,I7)-IF(J7="",0,J7))</f>
        <v/>
      </c>
      <c r="P7" s="21" t="str">
        <f aca="false">IF(O7="","",O7*'Setup rules'!$B$7)</f>
        <v/>
      </c>
      <c r="Q7" s="14" t="str">
        <f aca="false">IF(O7="","",IF(O7&gt;0,"Win",IF(O7&lt;0,"Loss","Breakeven")))</f>
        <v/>
      </c>
      <c r="R7" s="20" t="str">
        <f aca="false">IF(O7="","",SUM($O$5:O7))</f>
        <v/>
      </c>
      <c r="S7" s="20" t="str">
        <f aca="false">IF(R7="","",MAX(0,MAX($R$5:R7)))</f>
        <v/>
      </c>
      <c r="T7" s="20" t="str">
        <f aca="false">IF(R7="","",R7-S7)</f>
        <v/>
      </c>
      <c r="U7" s="14" t="str">
        <f aca="false">IF(O7="","",IF(O7&lt;0,N(U6)+1,0))</f>
        <v/>
      </c>
      <c r="V7" s="22" t="e">
        <f aca="false">IF(R7="",NA(),R7)</f>
        <v>#N/A</v>
      </c>
    </row>
    <row r="8" customFormat="false" ht="15" hidden="false" customHeight="false" outlineLevel="0" collapsed="false">
      <c r="A8" s="14" t="str">
        <f aca="false">IF(B8="","",COUNT($B$5:B8))</f>
        <v/>
      </c>
      <c r="B8" s="15"/>
      <c r="C8" s="13"/>
      <c r="D8" s="16"/>
      <c r="E8" s="17"/>
      <c r="F8" s="17"/>
      <c r="G8" s="17"/>
      <c r="H8" s="17"/>
      <c r="I8" s="18"/>
      <c r="J8" s="18"/>
      <c r="K8" s="16"/>
      <c r="L8" s="13"/>
      <c r="M8" s="19" t="str">
        <f aca="false">IF(OR(E8="",F8=""),"",ABS(E8-F8))</f>
        <v/>
      </c>
      <c r="N8" s="20" t="str">
        <f aca="false">IF(OR(G8="",M8="",M8=0),"",ABS(G8-E8)/M8)</f>
        <v/>
      </c>
      <c r="O8" s="20" t="str">
        <f aca="false">IF(OR(H8="",M8="",M8=0),"",IF(D8="Short",E8-H8,H8-E8)/M8*IF(I8="",1,I8)-IF(J8="",0,J8))</f>
        <v/>
      </c>
      <c r="P8" s="21" t="str">
        <f aca="false">IF(O8="","",O8*'Setup rules'!$B$7)</f>
        <v/>
      </c>
      <c r="Q8" s="14" t="str">
        <f aca="false">IF(O8="","",IF(O8&gt;0,"Win",IF(O8&lt;0,"Loss","Breakeven")))</f>
        <v/>
      </c>
      <c r="R8" s="20" t="str">
        <f aca="false">IF(O8="","",SUM($O$5:O8))</f>
        <v/>
      </c>
      <c r="S8" s="20" t="str">
        <f aca="false">IF(R8="","",MAX(0,MAX($R$5:R8)))</f>
        <v/>
      </c>
      <c r="T8" s="20" t="str">
        <f aca="false">IF(R8="","",R8-S8)</f>
        <v/>
      </c>
      <c r="U8" s="14" t="str">
        <f aca="false">IF(O8="","",IF(O8&lt;0,N(U7)+1,0))</f>
        <v/>
      </c>
      <c r="V8" s="22" t="e">
        <f aca="false">IF(R8="",NA(),R8)</f>
        <v>#N/A</v>
      </c>
    </row>
    <row r="9" customFormat="false" ht="15" hidden="false" customHeight="false" outlineLevel="0" collapsed="false">
      <c r="A9" s="14" t="str">
        <f aca="false">IF(B9="","",COUNT($B$5:B9))</f>
        <v/>
      </c>
      <c r="B9" s="15"/>
      <c r="C9" s="13"/>
      <c r="D9" s="16"/>
      <c r="E9" s="17"/>
      <c r="F9" s="17"/>
      <c r="G9" s="17"/>
      <c r="H9" s="17"/>
      <c r="I9" s="18"/>
      <c r="J9" s="18"/>
      <c r="K9" s="16"/>
      <c r="L9" s="13"/>
      <c r="M9" s="19" t="str">
        <f aca="false">IF(OR(E9="",F9=""),"",ABS(E9-F9))</f>
        <v/>
      </c>
      <c r="N9" s="20" t="str">
        <f aca="false">IF(OR(G9="",M9="",M9=0),"",ABS(G9-E9)/M9)</f>
        <v/>
      </c>
      <c r="O9" s="20" t="str">
        <f aca="false">IF(OR(H9="",M9="",M9=0),"",IF(D9="Short",E9-H9,H9-E9)/M9*IF(I9="",1,I9)-IF(J9="",0,J9))</f>
        <v/>
      </c>
      <c r="P9" s="21" t="str">
        <f aca="false">IF(O9="","",O9*'Setup rules'!$B$7)</f>
        <v/>
      </c>
      <c r="Q9" s="14" t="str">
        <f aca="false">IF(O9="","",IF(O9&gt;0,"Win",IF(O9&lt;0,"Loss","Breakeven")))</f>
        <v/>
      </c>
      <c r="R9" s="20" t="str">
        <f aca="false">IF(O9="","",SUM($O$5:O9))</f>
        <v/>
      </c>
      <c r="S9" s="20" t="str">
        <f aca="false">IF(R9="","",MAX(0,MAX($R$5:R9)))</f>
        <v/>
      </c>
      <c r="T9" s="20" t="str">
        <f aca="false">IF(R9="","",R9-S9)</f>
        <v/>
      </c>
      <c r="U9" s="14" t="str">
        <f aca="false">IF(O9="","",IF(O9&lt;0,N(U8)+1,0))</f>
        <v/>
      </c>
      <c r="V9" s="22" t="e">
        <f aca="false">IF(R9="",NA(),R9)</f>
        <v>#N/A</v>
      </c>
    </row>
    <row r="10" customFormat="false" ht="15" hidden="false" customHeight="false" outlineLevel="0" collapsed="false">
      <c r="A10" s="14" t="str">
        <f aca="false">IF(B10="","",COUNT($B$5:B10))</f>
        <v/>
      </c>
      <c r="B10" s="15"/>
      <c r="C10" s="13"/>
      <c r="D10" s="16"/>
      <c r="E10" s="17"/>
      <c r="F10" s="17"/>
      <c r="G10" s="17"/>
      <c r="H10" s="17"/>
      <c r="I10" s="18"/>
      <c r="J10" s="18"/>
      <c r="K10" s="16"/>
      <c r="L10" s="13"/>
      <c r="M10" s="19" t="str">
        <f aca="false">IF(OR(E10="",F10=""),"",ABS(E10-F10))</f>
        <v/>
      </c>
      <c r="N10" s="20" t="str">
        <f aca="false">IF(OR(G10="",M10="",M10=0),"",ABS(G10-E10)/M10)</f>
        <v/>
      </c>
      <c r="O10" s="20" t="str">
        <f aca="false">IF(OR(H10="",M10="",M10=0),"",IF(D10="Short",E10-H10,H10-E10)/M10*IF(I10="",1,I10)-IF(J10="",0,J10))</f>
        <v/>
      </c>
      <c r="P10" s="21" t="str">
        <f aca="false">IF(O10="","",O10*'Setup rules'!$B$7)</f>
        <v/>
      </c>
      <c r="Q10" s="14" t="str">
        <f aca="false">IF(O10="","",IF(O10&gt;0,"Win",IF(O10&lt;0,"Loss","Breakeven")))</f>
        <v/>
      </c>
      <c r="R10" s="20" t="str">
        <f aca="false">IF(O10="","",SUM($O$5:O10))</f>
        <v/>
      </c>
      <c r="S10" s="20" t="str">
        <f aca="false">IF(R10="","",MAX(0,MAX($R$5:R10)))</f>
        <v/>
      </c>
      <c r="T10" s="20" t="str">
        <f aca="false">IF(R10="","",R10-S10)</f>
        <v/>
      </c>
      <c r="U10" s="14" t="str">
        <f aca="false">IF(O10="","",IF(O10&lt;0,N(U9)+1,0))</f>
        <v/>
      </c>
      <c r="V10" s="22" t="e">
        <f aca="false">IF(R10="",NA(),R10)</f>
        <v>#N/A</v>
      </c>
    </row>
    <row r="11" customFormat="false" ht="15" hidden="false" customHeight="false" outlineLevel="0" collapsed="false">
      <c r="A11" s="14" t="str">
        <f aca="false">IF(B11="","",COUNT($B$5:B11))</f>
        <v/>
      </c>
      <c r="B11" s="15"/>
      <c r="C11" s="13"/>
      <c r="D11" s="16"/>
      <c r="E11" s="17"/>
      <c r="F11" s="17"/>
      <c r="G11" s="17"/>
      <c r="H11" s="17"/>
      <c r="I11" s="18"/>
      <c r="J11" s="18"/>
      <c r="K11" s="16"/>
      <c r="L11" s="13"/>
      <c r="M11" s="19" t="str">
        <f aca="false">IF(OR(E11="",F11=""),"",ABS(E11-F11))</f>
        <v/>
      </c>
      <c r="N11" s="20" t="str">
        <f aca="false">IF(OR(G11="",M11="",M11=0),"",ABS(G11-E11)/M11)</f>
        <v/>
      </c>
      <c r="O11" s="20" t="str">
        <f aca="false">IF(OR(H11="",M11="",M11=0),"",IF(D11="Short",E11-H11,H11-E11)/M11*IF(I11="",1,I11)-IF(J11="",0,J11))</f>
        <v/>
      </c>
      <c r="P11" s="21" t="str">
        <f aca="false">IF(O11="","",O11*'Setup rules'!$B$7)</f>
        <v/>
      </c>
      <c r="Q11" s="14" t="str">
        <f aca="false">IF(O11="","",IF(O11&gt;0,"Win",IF(O11&lt;0,"Loss","Breakeven")))</f>
        <v/>
      </c>
      <c r="R11" s="20" t="str">
        <f aca="false">IF(O11="","",SUM($O$5:O11))</f>
        <v/>
      </c>
      <c r="S11" s="20" t="str">
        <f aca="false">IF(R11="","",MAX(0,MAX($R$5:R11)))</f>
        <v/>
      </c>
      <c r="T11" s="20" t="str">
        <f aca="false">IF(R11="","",R11-S11)</f>
        <v/>
      </c>
      <c r="U11" s="14" t="str">
        <f aca="false">IF(O11="","",IF(O11&lt;0,N(U10)+1,0))</f>
        <v/>
      </c>
      <c r="V11" s="22" t="e">
        <f aca="false">IF(R11="",NA(),R11)</f>
        <v>#N/A</v>
      </c>
    </row>
    <row r="12" customFormat="false" ht="15" hidden="false" customHeight="false" outlineLevel="0" collapsed="false">
      <c r="A12" s="14" t="str">
        <f aca="false">IF(B12="","",COUNT($B$5:B12))</f>
        <v/>
      </c>
      <c r="B12" s="15"/>
      <c r="C12" s="13"/>
      <c r="D12" s="16"/>
      <c r="E12" s="17"/>
      <c r="F12" s="17"/>
      <c r="G12" s="17"/>
      <c r="H12" s="17"/>
      <c r="I12" s="18"/>
      <c r="J12" s="18"/>
      <c r="K12" s="16"/>
      <c r="L12" s="13"/>
      <c r="M12" s="19" t="str">
        <f aca="false">IF(OR(E12="",F12=""),"",ABS(E12-F12))</f>
        <v/>
      </c>
      <c r="N12" s="20" t="str">
        <f aca="false">IF(OR(G12="",M12="",M12=0),"",ABS(G12-E12)/M12)</f>
        <v/>
      </c>
      <c r="O12" s="20" t="str">
        <f aca="false">IF(OR(H12="",M12="",M12=0),"",IF(D12="Short",E12-H12,H12-E12)/M12*IF(I12="",1,I12)-IF(J12="",0,J12))</f>
        <v/>
      </c>
      <c r="P12" s="21" t="str">
        <f aca="false">IF(O12="","",O12*'Setup rules'!$B$7)</f>
        <v/>
      </c>
      <c r="Q12" s="14" t="str">
        <f aca="false">IF(O12="","",IF(O12&gt;0,"Win",IF(O12&lt;0,"Loss","Breakeven")))</f>
        <v/>
      </c>
      <c r="R12" s="20" t="str">
        <f aca="false">IF(O12="","",SUM($O$5:O12))</f>
        <v/>
      </c>
      <c r="S12" s="20" t="str">
        <f aca="false">IF(R12="","",MAX(0,MAX($R$5:R12)))</f>
        <v/>
      </c>
      <c r="T12" s="20" t="str">
        <f aca="false">IF(R12="","",R12-S12)</f>
        <v/>
      </c>
      <c r="U12" s="14" t="str">
        <f aca="false">IF(O12="","",IF(O12&lt;0,N(U11)+1,0))</f>
        <v/>
      </c>
      <c r="V12" s="22" t="e">
        <f aca="false">IF(R12="",NA(),R12)</f>
        <v>#N/A</v>
      </c>
    </row>
    <row r="13" customFormat="false" ht="15" hidden="false" customHeight="false" outlineLevel="0" collapsed="false">
      <c r="A13" s="14" t="str">
        <f aca="false">IF(B13="","",COUNT($B$5:B13))</f>
        <v/>
      </c>
      <c r="B13" s="15"/>
      <c r="C13" s="13"/>
      <c r="D13" s="16"/>
      <c r="E13" s="17"/>
      <c r="F13" s="17"/>
      <c r="G13" s="17"/>
      <c r="H13" s="17"/>
      <c r="I13" s="18"/>
      <c r="J13" s="18"/>
      <c r="K13" s="16"/>
      <c r="L13" s="13"/>
      <c r="M13" s="19" t="str">
        <f aca="false">IF(OR(E13="",F13=""),"",ABS(E13-F13))</f>
        <v/>
      </c>
      <c r="N13" s="20" t="str">
        <f aca="false">IF(OR(G13="",M13="",M13=0),"",ABS(G13-E13)/M13)</f>
        <v/>
      </c>
      <c r="O13" s="20" t="str">
        <f aca="false">IF(OR(H13="",M13="",M13=0),"",IF(D13="Short",E13-H13,H13-E13)/M13*IF(I13="",1,I13)-IF(J13="",0,J13))</f>
        <v/>
      </c>
      <c r="P13" s="21" t="str">
        <f aca="false">IF(O13="","",O13*'Setup rules'!$B$7)</f>
        <v/>
      </c>
      <c r="Q13" s="14" t="str">
        <f aca="false">IF(O13="","",IF(O13&gt;0,"Win",IF(O13&lt;0,"Loss","Breakeven")))</f>
        <v/>
      </c>
      <c r="R13" s="20" t="str">
        <f aca="false">IF(O13="","",SUM($O$5:O13))</f>
        <v/>
      </c>
      <c r="S13" s="20" t="str">
        <f aca="false">IF(R13="","",MAX(0,MAX($R$5:R13)))</f>
        <v/>
      </c>
      <c r="T13" s="20" t="str">
        <f aca="false">IF(R13="","",R13-S13)</f>
        <v/>
      </c>
      <c r="U13" s="14" t="str">
        <f aca="false">IF(O13="","",IF(O13&lt;0,N(U12)+1,0))</f>
        <v/>
      </c>
      <c r="V13" s="22" t="e">
        <f aca="false">IF(R13="",NA(),R13)</f>
        <v>#N/A</v>
      </c>
    </row>
    <row r="14" customFormat="false" ht="15" hidden="false" customHeight="false" outlineLevel="0" collapsed="false">
      <c r="A14" s="14" t="str">
        <f aca="false">IF(B14="","",COUNT($B$5:B14))</f>
        <v/>
      </c>
      <c r="B14" s="15"/>
      <c r="C14" s="13"/>
      <c r="D14" s="16"/>
      <c r="E14" s="17"/>
      <c r="F14" s="17"/>
      <c r="G14" s="17"/>
      <c r="H14" s="17"/>
      <c r="I14" s="18"/>
      <c r="J14" s="18"/>
      <c r="K14" s="16"/>
      <c r="L14" s="13"/>
      <c r="M14" s="19" t="str">
        <f aca="false">IF(OR(E14="",F14=""),"",ABS(E14-F14))</f>
        <v/>
      </c>
      <c r="N14" s="20" t="str">
        <f aca="false">IF(OR(G14="",M14="",M14=0),"",ABS(G14-E14)/M14)</f>
        <v/>
      </c>
      <c r="O14" s="20" t="str">
        <f aca="false">IF(OR(H14="",M14="",M14=0),"",IF(D14="Short",E14-H14,H14-E14)/M14*IF(I14="",1,I14)-IF(J14="",0,J14))</f>
        <v/>
      </c>
      <c r="P14" s="21" t="str">
        <f aca="false">IF(O14="","",O14*'Setup rules'!$B$7)</f>
        <v/>
      </c>
      <c r="Q14" s="14" t="str">
        <f aca="false">IF(O14="","",IF(O14&gt;0,"Win",IF(O14&lt;0,"Loss","Breakeven")))</f>
        <v/>
      </c>
      <c r="R14" s="20" t="str">
        <f aca="false">IF(O14="","",SUM($O$5:O14))</f>
        <v/>
      </c>
      <c r="S14" s="20" t="str">
        <f aca="false">IF(R14="","",MAX(0,MAX($R$5:R14)))</f>
        <v/>
      </c>
      <c r="T14" s="20" t="str">
        <f aca="false">IF(R14="","",R14-S14)</f>
        <v/>
      </c>
      <c r="U14" s="14" t="str">
        <f aca="false">IF(O14="","",IF(O14&lt;0,N(U13)+1,0))</f>
        <v/>
      </c>
      <c r="V14" s="22" t="e">
        <f aca="false">IF(R14="",NA(),R14)</f>
        <v>#N/A</v>
      </c>
    </row>
    <row r="15" customFormat="false" ht="15" hidden="false" customHeight="false" outlineLevel="0" collapsed="false">
      <c r="A15" s="14" t="str">
        <f aca="false">IF(B15="","",COUNT($B$5:B15))</f>
        <v/>
      </c>
      <c r="B15" s="15"/>
      <c r="C15" s="13"/>
      <c r="D15" s="16"/>
      <c r="E15" s="17"/>
      <c r="F15" s="17"/>
      <c r="G15" s="17"/>
      <c r="H15" s="17"/>
      <c r="I15" s="18"/>
      <c r="J15" s="18"/>
      <c r="K15" s="16"/>
      <c r="L15" s="13"/>
      <c r="M15" s="19" t="str">
        <f aca="false">IF(OR(E15="",F15=""),"",ABS(E15-F15))</f>
        <v/>
      </c>
      <c r="N15" s="20" t="str">
        <f aca="false">IF(OR(G15="",M15="",M15=0),"",ABS(G15-E15)/M15)</f>
        <v/>
      </c>
      <c r="O15" s="20" t="str">
        <f aca="false">IF(OR(H15="",M15="",M15=0),"",IF(D15="Short",E15-H15,H15-E15)/M15*IF(I15="",1,I15)-IF(J15="",0,J15))</f>
        <v/>
      </c>
      <c r="P15" s="21" t="str">
        <f aca="false">IF(O15="","",O15*'Setup rules'!$B$7)</f>
        <v/>
      </c>
      <c r="Q15" s="14" t="str">
        <f aca="false">IF(O15="","",IF(O15&gt;0,"Win",IF(O15&lt;0,"Loss","Breakeven")))</f>
        <v/>
      </c>
      <c r="R15" s="20" t="str">
        <f aca="false">IF(O15="","",SUM($O$5:O15))</f>
        <v/>
      </c>
      <c r="S15" s="20" t="str">
        <f aca="false">IF(R15="","",MAX(0,MAX($R$5:R15)))</f>
        <v/>
      </c>
      <c r="T15" s="20" t="str">
        <f aca="false">IF(R15="","",R15-S15)</f>
        <v/>
      </c>
      <c r="U15" s="14" t="str">
        <f aca="false">IF(O15="","",IF(O15&lt;0,N(U14)+1,0))</f>
        <v/>
      </c>
      <c r="V15" s="22" t="e">
        <f aca="false">IF(R15="",NA(),R15)</f>
        <v>#N/A</v>
      </c>
    </row>
    <row r="16" customFormat="false" ht="15" hidden="false" customHeight="false" outlineLevel="0" collapsed="false">
      <c r="A16" s="14" t="str">
        <f aca="false">IF(B16="","",COUNT($B$5:B16))</f>
        <v/>
      </c>
      <c r="B16" s="15"/>
      <c r="C16" s="13"/>
      <c r="D16" s="16"/>
      <c r="E16" s="17"/>
      <c r="F16" s="17"/>
      <c r="G16" s="17"/>
      <c r="H16" s="17"/>
      <c r="I16" s="18"/>
      <c r="J16" s="18"/>
      <c r="K16" s="16"/>
      <c r="L16" s="13"/>
      <c r="M16" s="19" t="str">
        <f aca="false">IF(OR(E16="",F16=""),"",ABS(E16-F16))</f>
        <v/>
      </c>
      <c r="N16" s="20" t="str">
        <f aca="false">IF(OR(G16="",M16="",M16=0),"",ABS(G16-E16)/M16)</f>
        <v/>
      </c>
      <c r="O16" s="20" t="str">
        <f aca="false">IF(OR(H16="",M16="",M16=0),"",IF(D16="Short",E16-H16,H16-E16)/M16*IF(I16="",1,I16)-IF(J16="",0,J16))</f>
        <v/>
      </c>
      <c r="P16" s="21" t="str">
        <f aca="false">IF(O16="","",O16*'Setup rules'!$B$7)</f>
        <v/>
      </c>
      <c r="Q16" s="14" t="str">
        <f aca="false">IF(O16="","",IF(O16&gt;0,"Win",IF(O16&lt;0,"Loss","Breakeven")))</f>
        <v/>
      </c>
      <c r="R16" s="20" t="str">
        <f aca="false">IF(O16="","",SUM($O$5:O16))</f>
        <v/>
      </c>
      <c r="S16" s="20" t="str">
        <f aca="false">IF(R16="","",MAX(0,MAX($R$5:R16)))</f>
        <v/>
      </c>
      <c r="T16" s="20" t="str">
        <f aca="false">IF(R16="","",R16-S16)</f>
        <v/>
      </c>
      <c r="U16" s="14" t="str">
        <f aca="false">IF(O16="","",IF(O16&lt;0,N(U15)+1,0))</f>
        <v/>
      </c>
      <c r="V16" s="22" t="e">
        <f aca="false">IF(R16="",NA(),R16)</f>
        <v>#N/A</v>
      </c>
    </row>
    <row r="17" customFormat="false" ht="15" hidden="false" customHeight="false" outlineLevel="0" collapsed="false">
      <c r="A17" s="14" t="str">
        <f aca="false">IF(B17="","",COUNT($B$5:B17))</f>
        <v/>
      </c>
      <c r="B17" s="15"/>
      <c r="C17" s="13"/>
      <c r="D17" s="16"/>
      <c r="E17" s="17"/>
      <c r="F17" s="17"/>
      <c r="G17" s="17"/>
      <c r="H17" s="17"/>
      <c r="I17" s="18"/>
      <c r="J17" s="18"/>
      <c r="K17" s="16"/>
      <c r="L17" s="13"/>
      <c r="M17" s="19" t="str">
        <f aca="false">IF(OR(E17="",F17=""),"",ABS(E17-F17))</f>
        <v/>
      </c>
      <c r="N17" s="20" t="str">
        <f aca="false">IF(OR(G17="",M17="",M17=0),"",ABS(G17-E17)/M17)</f>
        <v/>
      </c>
      <c r="O17" s="20" t="str">
        <f aca="false">IF(OR(H17="",M17="",M17=0),"",IF(D17="Short",E17-H17,H17-E17)/M17*IF(I17="",1,I17)-IF(J17="",0,J17))</f>
        <v/>
      </c>
      <c r="P17" s="21" t="str">
        <f aca="false">IF(O17="","",O17*'Setup rules'!$B$7)</f>
        <v/>
      </c>
      <c r="Q17" s="14" t="str">
        <f aca="false">IF(O17="","",IF(O17&gt;0,"Win",IF(O17&lt;0,"Loss","Breakeven")))</f>
        <v/>
      </c>
      <c r="R17" s="20" t="str">
        <f aca="false">IF(O17="","",SUM($O$5:O17))</f>
        <v/>
      </c>
      <c r="S17" s="20" t="str">
        <f aca="false">IF(R17="","",MAX(0,MAX($R$5:R17)))</f>
        <v/>
      </c>
      <c r="T17" s="20" t="str">
        <f aca="false">IF(R17="","",R17-S17)</f>
        <v/>
      </c>
      <c r="U17" s="14" t="str">
        <f aca="false">IF(O17="","",IF(O17&lt;0,N(U16)+1,0))</f>
        <v/>
      </c>
      <c r="V17" s="22" t="e">
        <f aca="false">IF(R17="",NA(),R17)</f>
        <v>#N/A</v>
      </c>
    </row>
    <row r="18" customFormat="false" ht="15" hidden="false" customHeight="false" outlineLevel="0" collapsed="false">
      <c r="A18" s="14" t="str">
        <f aca="false">IF(B18="","",COUNT($B$5:B18))</f>
        <v/>
      </c>
      <c r="B18" s="15"/>
      <c r="C18" s="13"/>
      <c r="D18" s="16"/>
      <c r="E18" s="17"/>
      <c r="F18" s="17"/>
      <c r="G18" s="17"/>
      <c r="H18" s="17"/>
      <c r="I18" s="18"/>
      <c r="J18" s="18"/>
      <c r="K18" s="16"/>
      <c r="L18" s="13"/>
      <c r="M18" s="19" t="str">
        <f aca="false">IF(OR(E18="",F18=""),"",ABS(E18-F18))</f>
        <v/>
      </c>
      <c r="N18" s="20" t="str">
        <f aca="false">IF(OR(G18="",M18="",M18=0),"",ABS(G18-E18)/M18)</f>
        <v/>
      </c>
      <c r="O18" s="20" t="str">
        <f aca="false">IF(OR(H18="",M18="",M18=0),"",IF(D18="Short",E18-H18,H18-E18)/M18*IF(I18="",1,I18)-IF(J18="",0,J18))</f>
        <v/>
      </c>
      <c r="P18" s="21" t="str">
        <f aca="false">IF(O18="","",O18*'Setup rules'!$B$7)</f>
        <v/>
      </c>
      <c r="Q18" s="14" t="str">
        <f aca="false">IF(O18="","",IF(O18&gt;0,"Win",IF(O18&lt;0,"Loss","Breakeven")))</f>
        <v/>
      </c>
      <c r="R18" s="20" t="str">
        <f aca="false">IF(O18="","",SUM($O$5:O18))</f>
        <v/>
      </c>
      <c r="S18" s="20" t="str">
        <f aca="false">IF(R18="","",MAX(0,MAX($R$5:R18)))</f>
        <v/>
      </c>
      <c r="T18" s="20" t="str">
        <f aca="false">IF(R18="","",R18-S18)</f>
        <v/>
      </c>
      <c r="U18" s="14" t="str">
        <f aca="false">IF(O18="","",IF(O18&lt;0,N(U17)+1,0))</f>
        <v/>
      </c>
      <c r="V18" s="22" t="e">
        <f aca="false">IF(R18="",NA(),R18)</f>
        <v>#N/A</v>
      </c>
    </row>
    <row r="19" customFormat="false" ht="15" hidden="false" customHeight="false" outlineLevel="0" collapsed="false">
      <c r="A19" s="14" t="str">
        <f aca="false">IF(B19="","",COUNT($B$5:B19))</f>
        <v/>
      </c>
      <c r="B19" s="15"/>
      <c r="C19" s="13"/>
      <c r="D19" s="16"/>
      <c r="E19" s="17"/>
      <c r="F19" s="17"/>
      <c r="G19" s="17"/>
      <c r="H19" s="17"/>
      <c r="I19" s="18"/>
      <c r="J19" s="18"/>
      <c r="K19" s="16"/>
      <c r="L19" s="13"/>
      <c r="M19" s="19" t="str">
        <f aca="false">IF(OR(E19="",F19=""),"",ABS(E19-F19))</f>
        <v/>
      </c>
      <c r="N19" s="20" t="str">
        <f aca="false">IF(OR(G19="",M19="",M19=0),"",ABS(G19-E19)/M19)</f>
        <v/>
      </c>
      <c r="O19" s="20" t="str">
        <f aca="false">IF(OR(H19="",M19="",M19=0),"",IF(D19="Short",E19-H19,H19-E19)/M19*IF(I19="",1,I19)-IF(J19="",0,J19))</f>
        <v/>
      </c>
      <c r="P19" s="21" t="str">
        <f aca="false">IF(O19="","",O19*'Setup rules'!$B$7)</f>
        <v/>
      </c>
      <c r="Q19" s="14" t="str">
        <f aca="false">IF(O19="","",IF(O19&gt;0,"Win",IF(O19&lt;0,"Loss","Breakeven")))</f>
        <v/>
      </c>
      <c r="R19" s="20" t="str">
        <f aca="false">IF(O19="","",SUM($O$5:O19))</f>
        <v/>
      </c>
      <c r="S19" s="20" t="str">
        <f aca="false">IF(R19="","",MAX(0,MAX($R$5:R19)))</f>
        <v/>
      </c>
      <c r="T19" s="20" t="str">
        <f aca="false">IF(R19="","",R19-S19)</f>
        <v/>
      </c>
      <c r="U19" s="14" t="str">
        <f aca="false">IF(O19="","",IF(O19&lt;0,N(U18)+1,0))</f>
        <v/>
      </c>
      <c r="V19" s="22" t="e">
        <f aca="false">IF(R19="",NA(),R19)</f>
        <v>#N/A</v>
      </c>
    </row>
    <row r="20" customFormat="false" ht="15" hidden="false" customHeight="false" outlineLevel="0" collapsed="false">
      <c r="A20" s="14" t="str">
        <f aca="false">IF(B20="","",COUNT($B$5:B20))</f>
        <v/>
      </c>
      <c r="B20" s="15"/>
      <c r="C20" s="13"/>
      <c r="D20" s="16"/>
      <c r="E20" s="17"/>
      <c r="F20" s="17"/>
      <c r="G20" s="17"/>
      <c r="H20" s="17"/>
      <c r="I20" s="18"/>
      <c r="J20" s="18"/>
      <c r="K20" s="16"/>
      <c r="L20" s="13"/>
      <c r="M20" s="19" t="str">
        <f aca="false">IF(OR(E20="",F20=""),"",ABS(E20-F20))</f>
        <v/>
      </c>
      <c r="N20" s="20" t="str">
        <f aca="false">IF(OR(G20="",M20="",M20=0),"",ABS(G20-E20)/M20)</f>
        <v/>
      </c>
      <c r="O20" s="20" t="str">
        <f aca="false">IF(OR(H20="",M20="",M20=0),"",IF(D20="Short",E20-H20,H20-E20)/M20*IF(I20="",1,I20)-IF(J20="",0,J20))</f>
        <v/>
      </c>
      <c r="P20" s="21" t="str">
        <f aca="false">IF(O20="","",O20*'Setup rules'!$B$7)</f>
        <v/>
      </c>
      <c r="Q20" s="14" t="str">
        <f aca="false">IF(O20="","",IF(O20&gt;0,"Win",IF(O20&lt;0,"Loss","Breakeven")))</f>
        <v/>
      </c>
      <c r="R20" s="20" t="str">
        <f aca="false">IF(O20="","",SUM($O$5:O20))</f>
        <v/>
      </c>
      <c r="S20" s="20" t="str">
        <f aca="false">IF(R20="","",MAX(0,MAX($R$5:R20)))</f>
        <v/>
      </c>
      <c r="T20" s="20" t="str">
        <f aca="false">IF(R20="","",R20-S20)</f>
        <v/>
      </c>
      <c r="U20" s="14" t="str">
        <f aca="false">IF(O20="","",IF(O20&lt;0,N(U19)+1,0))</f>
        <v/>
      </c>
      <c r="V20" s="22" t="e">
        <f aca="false">IF(R20="",NA(),R20)</f>
        <v>#N/A</v>
      </c>
    </row>
    <row r="21" customFormat="false" ht="15" hidden="false" customHeight="false" outlineLevel="0" collapsed="false">
      <c r="A21" s="14" t="str">
        <f aca="false">IF(B21="","",COUNT($B$5:B21))</f>
        <v/>
      </c>
      <c r="B21" s="15"/>
      <c r="C21" s="13"/>
      <c r="D21" s="16"/>
      <c r="E21" s="17"/>
      <c r="F21" s="17"/>
      <c r="G21" s="17"/>
      <c r="H21" s="17"/>
      <c r="I21" s="18"/>
      <c r="J21" s="18"/>
      <c r="K21" s="16"/>
      <c r="L21" s="13"/>
      <c r="M21" s="19" t="str">
        <f aca="false">IF(OR(E21="",F21=""),"",ABS(E21-F21))</f>
        <v/>
      </c>
      <c r="N21" s="20" t="str">
        <f aca="false">IF(OR(G21="",M21="",M21=0),"",ABS(G21-E21)/M21)</f>
        <v/>
      </c>
      <c r="O21" s="20" t="str">
        <f aca="false">IF(OR(H21="",M21="",M21=0),"",IF(D21="Short",E21-H21,H21-E21)/M21*IF(I21="",1,I21)-IF(J21="",0,J21))</f>
        <v/>
      </c>
      <c r="P21" s="21" t="str">
        <f aca="false">IF(O21="","",O21*'Setup rules'!$B$7)</f>
        <v/>
      </c>
      <c r="Q21" s="14" t="str">
        <f aca="false">IF(O21="","",IF(O21&gt;0,"Win",IF(O21&lt;0,"Loss","Breakeven")))</f>
        <v/>
      </c>
      <c r="R21" s="20" t="str">
        <f aca="false">IF(O21="","",SUM($O$5:O21))</f>
        <v/>
      </c>
      <c r="S21" s="20" t="str">
        <f aca="false">IF(R21="","",MAX(0,MAX($R$5:R21)))</f>
        <v/>
      </c>
      <c r="T21" s="20" t="str">
        <f aca="false">IF(R21="","",R21-S21)</f>
        <v/>
      </c>
      <c r="U21" s="14" t="str">
        <f aca="false">IF(O21="","",IF(O21&lt;0,N(U20)+1,0))</f>
        <v/>
      </c>
      <c r="V21" s="22" t="e">
        <f aca="false">IF(R21="",NA(),R21)</f>
        <v>#N/A</v>
      </c>
    </row>
    <row r="22" customFormat="false" ht="15" hidden="false" customHeight="false" outlineLevel="0" collapsed="false">
      <c r="A22" s="14" t="str">
        <f aca="false">IF(B22="","",COUNT($B$5:B22))</f>
        <v/>
      </c>
      <c r="B22" s="15"/>
      <c r="C22" s="13"/>
      <c r="D22" s="16"/>
      <c r="E22" s="17"/>
      <c r="F22" s="17"/>
      <c r="G22" s="17"/>
      <c r="H22" s="17"/>
      <c r="I22" s="18"/>
      <c r="J22" s="18"/>
      <c r="K22" s="16"/>
      <c r="L22" s="13"/>
      <c r="M22" s="19" t="str">
        <f aca="false">IF(OR(E22="",F22=""),"",ABS(E22-F22))</f>
        <v/>
      </c>
      <c r="N22" s="20" t="str">
        <f aca="false">IF(OR(G22="",M22="",M22=0),"",ABS(G22-E22)/M22)</f>
        <v/>
      </c>
      <c r="O22" s="20" t="str">
        <f aca="false">IF(OR(H22="",M22="",M22=0),"",IF(D22="Short",E22-H22,H22-E22)/M22*IF(I22="",1,I22)-IF(J22="",0,J22))</f>
        <v/>
      </c>
      <c r="P22" s="21" t="str">
        <f aca="false">IF(O22="","",O22*'Setup rules'!$B$7)</f>
        <v/>
      </c>
      <c r="Q22" s="14" t="str">
        <f aca="false">IF(O22="","",IF(O22&gt;0,"Win",IF(O22&lt;0,"Loss","Breakeven")))</f>
        <v/>
      </c>
      <c r="R22" s="20" t="str">
        <f aca="false">IF(O22="","",SUM($O$5:O22))</f>
        <v/>
      </c>
      <c r="S22" s="20" t="str">
        <f aca="false">IF(R22="","",MAX(0,MAX($R$5:R22)))</f>
        <v/>
      </c>
      <c r="T22" s="20" t="str">
        <f aca="false">IF(R22="","",R22-S22)</f>
        <v/>
      </c>
      <c r="U22" s="14" t="str">
        <f aca="false">IF(O22="","",IF(O22&lt;0,N(U21)+1,0))</f>
        <v/>
      </c>
      <c r="V22" s="22" t="e">
        <f aca="false">IF(R22="",NA(),R22)</f>
        <v>#N/A</v>
      </c>
    </row>
    <row r="23" customFormat="false" ht="15" hidden="false" customHeight="false" outlineLevel="0" collapsed="false">
      <c r="A23" s="14" t="str">
        <f aca="false">IF(B23="","",COUNT($B$5:B23))</f>
        <v/>
      </c>
      <c r="B23" s="15"/>
      <c r="C23" s="13"/>
      <c r="D23" s="16"/>
      <c r="E23" s="17"/>
      <c r="F23" s="17"/>
      <c r="G23" s="17"/>
      <c r="H23" s="17"/>
      <c r="I23" s="18"/>
      <c r="J23" s="18"/>
      <c r="K23" s="16"/>
      <c r="L23" s="13"/>
      <c r="M23" s="19" t="str">
        <f aca="false">IF(OR(E23="",F23=""),"",ABS(E23-F23))</f>
        <v/>
      </c>
      <c r="N23" s="20" t="str">
        <f aca="false">IF(OR(G23="",M23="",M23=0),"",ABS(G23-E23)/M23)</f>
        <v/>
      </c>
      <c r="O23" s="20" t="str">
        <f aca="false">IF(OR(H23="",M23="",M23=0),"",IF(D23="Short",E23-H23,H23-E23)/M23*IF(I23="",1,I23)-IF(J23="",0,J23))</f>
        <v/>
      </c>
      <c r="P23" s="21" t="str">
        <f aca="false">IF(O23="","",O23*'Setup rules'!$B$7)</f>
        <v/>
      </c>
      <c r="Q23" s="14" t="str">
        <f aca="false">IF(O23="","",IF(O23&gt;0,"Win",IF(O23&lt;0,"Loss","Breakeven")))</f>
        <v/>
      </c>
      <c r="R23" s="20" t="str">
        <f aca="false">IF(O23="","",SUM($O$5:O23))</f>
        <v/>
      </c>
      <c r="S23" s="20" t="str">
        <f aca="false">IF(R23="","",MAX(0,MAX($R$5:R23)))</f>
        <v/>
      </c>
      <c r="T23" s="20" t="str">
        <f aca="false">IF(R23="","",R23-S23)</f>
        <v/>
      </c>
      <c r="U23" s="14" t="str">
        <f aca="false">IF(O23="","",IF(O23&lt;0,N(U22)+1,0))</f>
        <v/>
      </c>
      <c r="V23" s="22" t="e">
        <f aca="false">IF(R23="",NA(),R23)</f>
        <v>#N/A</v>
      </c>
    </row>
    <row r="24" customFormat="false" ht="15" hidden="false" customHeight="false" outlineLevel="0" collapsed="false">
      <c r="A24" s="14" t="str">
        <f aca="false">IF(B24="","",COUNT($B$5:B24))</f>
        <v/>
      </c>
      <c r="B24" s="15"/>
      <c r="C24" s="13"/>
      <c r="D24" s="16"/>
      <c r="E24" s="17"/>
      <c r="F24" s="17"/>
      <c r="G24" s="17"/>
      <c r="H24" s="17"/>
      <c r="I24" s="18"/>
      <c r="J24" s="18"/>
      <c r="K24" s="16"/>
      <c r="L24" s="13"/>
      <c r="M24" s="19" t="str">
        <f aca="false">IF(OR(E24="",F24=""),"",ABS(E24-F24))</f>
        <v/>
      </c>
      <c r="N24" s="20" t="str">
        <f aca="false">IF(OR(G24="",M24="",M24=0),"",ABS(G24-E24)/M24)</f>
        <v/>
      </c>
      <c r="O24" s="20" t="str">
        <f aca="false">IF(OR(H24="",M24="",M24=0),"",IF(D24="Short",E24-H24,H24-E24)/M24*IF(I24="",1,I24)-IF(J24="",0,J24))</f>
        <v/>
      </c>
      <c r="P24" s="21" t="str">
        <f aca="false">IF(O24="","",O24*'Setup rules'!$B$7)</f>
        <v/>
      </c>
      <c r="Q24" s="14" t="str">
        <f aca="false">IF(O24="","",IF(O24&gt;0,"Win",IF(O24&lt;0,"Loss","Breakeven")))</f>
        <v/>
      </c>
      <c r="R24" s="20" t="str">
        <f aca="false">IF(O24="","",SUM($O$5:O24))</f>
        <v/>
      </c>
      <c r="S24" s="20" t="str">
        <f aca="false">IF(R24="","",MAX(0,MAX($R$5:R24)))</f>
        <v/>
      </c>
      <c r="T24" s="20" t="str">
        <f aca="false">IF(R24="","",R24-S24)</f>
        <v/>
      </c>
      <c r="U24" s="14" t="str">
        <f aca="false">IF(O24="","",IF(O24&lt;0,N(U23)+1,0))</f>
        <v/>
      </c>
      <c r="V24" s="22" t="e">
        <f aca="false">IF(R24="",NA(),R24)</f>
        <v>#N/A</v>
      </c>
    </row>
    <row r="25" customFormat="false" ht="15" hidden="false" customHeight="false" outlineLevel="0" collapsed="false">
      <c r="A25" s="14" t="str">
        <f aca="false">IF(B25="","",COUNT($B$5:B25))</f>
        <v/>
      </c>
      <c r="B25" s="15"/>
      <c r="C25" s="13"/>
      <c r="D25" s="16"/>
      <c r="E25" s="17"/>
      <c r="F25" s="17"/>
      <c r="G25" s="17"/>
      <c r="H25" s="17"/>
      <c r="I25" s="18"/>
      <c r="J25" s="18"/>
      <c r="K25" s="16"/>
      <c r="L25" s="13"/>
      <c r="M25" s="19" t="str">
        <f aca="false">IF(OR(E25="",F25=""),"",ABS(E25-F25))</f>
        <v/>
      </c>
      <c r="N25" s="20" t="str">
        <f aca="false">IF(OR(G25="",M25="",M25=0),"",ABS(G25-E25)/M25)</f>
        <v/>
      </c>
      <c r="O25" s="20" t="str">
        <f aca="false">IF(OR(H25="",M25="",M25=0),"",IF(D25="Short",E25-H25,H25-E25)/M25*IF(I25="",1,I25)-IF(J25="",0,J25))</f>
        <v/>
      </c>
      <c r="P25" s="21" t="str">
        <f aca="false">IF(O25="","",O25*'Setup rules'!$B$7)</f>
        <v/>
      </c>
      <c r="Q25" s="14" t="str">
        <f aca="false">IF(O25="","",IF(O25&gt;0,"Win",IF(O25&lt;0,"Loss","Breakeven")))</f>
        <v/>
      </c>
      <c r="R25" s="20" t="str">
        <f aca="false">IF(O25="","",SUM($O$5:O25))</f>
        <v/>
      </c>
      <c r="S25" s="20" t="str">
        <f aca="false">IF(R25="","",MAX(0,MAX($R$5:R25)))</f>
        <v/>
      </c>
      <c r="T25" s="20" t="str">
        <f aca="false">IF(R25="","",R25-S25)</f>
        <v/>
      </c>
      <c r="U25" s="14" t="str">
        <f aca="false">IF(O25="","",IF(O25&lt;0,N(U24)+1,0))</f>
        <v/>
      </c>
      <c r="V25" s="22" t="e">
        <f aca="false">IF(R25="",NA(),R25)</f>
        <v>#N/A</v>
      </c>
    </row>
    <row r="26" customFormat="false" ht="15" hidden="false" customHeight="false" outlineLevel="0" collapsed="false">
      <c r="A26" s="14" t="str">
        <f aca="false">IF(B26="","",COUNT($B$5:B26))</f>
        <v/>
      </c>
      <c r="B26" s="15"/>
      <c r="C26" s="13"/>
      <c r="D26" s="16"/>
      <c r="E26" s="17"/>
      <c r="F26" s="17"/>
      <c r="G26" s="17"/>
      <c r="H26" s="17"/>
      <c r="I26" s="18"/>
      <c r="J26" s="18"/>
      <c r="K26" s="16"/>
      <c r="L26" s="13"/>
      <c r="M26" s="19" t="str">
        <f aca="false">IF(OR(E26="",F26=""),"",ABS(E26-F26))</f>
        <v/>
      </c>
      <c r="N26" s="20" t="str">
        <f aca="false">IF(OR(G26="",M26="",M26=0),"",ABS(G26-E26)/M26)</f>
        <v/>
      </c>
      <c r="O26" s="20" t="str">
        <f aca="false">IF(OR(H26="",M26="",M26=0),"",IF(D26="Short",E26-H26,H26-E26)/M26*IF(I26="",1,I26)-IF(J26="",0,J26))</f>
        <v/>
      </c>
      <c r="P26" s="21" t="str">
        <f aca="false">IF(O26="","",O26*'Setup rules'!$B$7)</f>
        <v/>
      </c>
      <c r="Q26" s="14" t="str">
        <f aca="false">IF(O26="","",IF(O26&gt;0,"Win",IF(O26&lt;0,"Loss","Breakeven")))</f>
        <v/>
      </c>
      <c r="R26" s="20" t="str">
        <f aca="false">IF(O26="","",SUM($O$5:O26))</f>
        <v/>
      </c>
      <c r="S26" s="20" t="str">
        <f aca="false">IF(R26="","",MAX(0,MAX($R$5:R26)))</f>
        <v/>
      </c>
      <c r="T26" s="20" t="str">
        <f aca="false">IF(R26="","",R26-S26)</f>
        <v/>
      </c>
      <c r="U26" s="14" t="str">
        <f aca="false">IF(O26="","",IF(O26&lt;0,N(U25)+1,0))</f>
        <v/>
      </c>
      <c r="V26" s="22" t="e">
        <f aca="false">IF(R26="",NA(),R26)</f>
        <v>#N/A</v>
      </c>
    </row>
    <row r="27" customFormat="false" ht="15" hidden="false" customHeight="false" outlineLevel="0" collapsed="false">
      <c r="A27" s="14" t="str">
        <f aca="false">IF(B27="","",COUNT($B$5:B27))</f>
        <v/>
      </c>
      <c r="B27" s="15"/>
      <c r="C27" s="13"/>
      <c r="D27" s="16"/>
      <c r="E27" s="17"/>
      <c r="F27" s="17"/>
      <c r="G27" s="17"/>
      <c r="H27" s="17"/>
      <c r="I27" s="18"/>
      <c r="J27" s="18"/>
      <c r="K27" s="16"/>
      <c r="L27" s="13"/>
      <c r="M27" s="19" t="str">
        <f aca="false">IF(OR(E27="",F27=""),"",ABS(E27-F27))</f>
        <v/>
      </c>
      <c r="N27" s="20" t="str">
        <f aca="false">IF(OR(G27="",M27="",M27=0),"",ABS(G27-E27)/M27)</f>
        <v/>
      </c>
      <c r="O27" s="20" t="str">
        <f aca="false">IF(OR(H27="",M27="",M27=0),"",IF(D27="Short",E27-H27,H27-E27)/M27*IF(I27="",1,I27)-IF(J27="",0,J27))</f>
        <v/>
      </c>
      <c r="P27" s="21" t="str">
        <f aca="false">IF(O27="","",O27*'Setup rules'!$B$7)</f>
        <v/>
      </c>
      <c r="Q27" s="14" t="str">
        <f aca="false">IF(O27="","",IF(O27&gt;0,"Win",IF(O27&lt;0,"Loss","Breakeven")))</f>
        <v/>
      </c>
      <c r="R27" s="20" t="str">
        <f aca="false">IF(O27="","",SUM($O$5:O27))</f>
        <v/>
      </c>
      <c r="S27" s="20" t="str">
        <f aca="false">IF(R27="","",MAX(0,MAX($R$5:R27)))</f>
        <v/>
      </c>
      <c r="T27" s="20" t="str">
        <f aca="false">IF(R27="","",R27-S27)</f>
        <v/>
      </c>
      <c r="U27" s="14" t="str">
        <f aca="false">IF(O27="","",IF(O27&lt;0,N(U26)+1,0))</f>
        <v/>
      </c>
      <c r="V27" s="22" t="e">
        <f aca="false">IF(R27="",NA(),R27)</f>
        <v>#N/A</v>
      </c>
    </row>
    <row r="28" customFormat="false" ht="15" hidden="false" customHeight="false" outlineLevel="0" collapsed="false">
      <c r="A28" s="14" t="str">
        <f aca="false">IF(B28="","",COUNT($B$5:B28))</f>
        <v/>
      </c>
      <c r="B28" s="15"/>
      <c r="C28" s="13"/>
      <c r="D28" s="16"/>
      <c r="E28" s="17"/>
      <c r="F28" s="17"/>
      <c r="G28" s="17"/>
      <c r="H28" s="17"/>
      <c r="I28" s="18"/>
      <c r="J28" s="18"/>
      <c r="K28" s="16"/>
      <c r="L28" s="13"/>
      <c r="M28" s="19" t="str">
        <f aca="false">IF(OR(E28="",F28=""),"",ABS(E28-F28))</f>
        <v/>
      </c>
      <c r="N28" s="20" t="str">
        <f aca="false">IF(OR(G28="",M28="",M28=0),"",ABS(G28-E28)/M28)</f>
        <v/>
      </c>
      <c r="O28" s="20" t="str">
        <f aca="false">IF(OR(H28="",M28="",M28=0),"",IF(D28="Short",E28-H28,H28-E28)/M28*IF(I28="",1,I28)-IF(J28="",0,J28))</f>
        <v/>
      </c>
      <c r="P28" s="21" t="str">
        <f aca="false">IF(O28="","",O28*'Setup rules'!$B$7)</f>
        <v/>
      </c>
      <c r="Q28" s="14" t="str">
        <f aca="false">IF(O28="","",IF(O28&gt;0,"Win",IF(O28&lt;0,"Loss","Breakeven")))</f>
        <v/>
      </c>
      <c r="R28" s="20" t="str">
        <f aca="false">IF(O28="","",SUM($O$5:O28))</f>
        <v/>
      </c>
      <c r="S28" s="20" t="str">
        <f aca="false">IF(R28="","",MAX(0,MAX($R$5:R28)))</f>
        <v/>
      </c>
      <c r="T28" s="20" t="str">
        <f aca="false">IF(R28="","",R28-S28)</f>
        <v/>
      </c>
      <c r="U28" s="14" t="str">
        <f aca="false">IF(O28="","",IF(O28&lt;0,N(U27)+1,0))</f>
        <v/>
      </c>
      <c r="V28" s="22" t="e">
        <f aca="false">IF(R28="",NA(),R28)</f>
        <v>#N/A</v>
      </c>
    </row>
    <row r="29" customFormat="false" ht="15" hidden="false" customHeight="false" outlineLevel="0" collapsed="false">
      <c r="A29" s="14" t="str">
        <f aca="false">IF(B29="","",COUNT($B$5:B29))</f>
        <v/>
      </c>
      <c r="B29" s="15"/>
      <c r="C29" s="13"/>
      <c r="D29" s="16"/>
      <c r="E29" s="17"/>
      <c r="F29" s="17"/>
      <c r="G29" s="17"/>
      <c r="H29" s="17"/>
      <c r="I29" s="18"/>
      <c r="J29" s="18"/>
      <c r="K29" s="16"/>
      <c r="L29" s="13"/>
      <c r="M29" s="19" t="str">
        <f aca="false">IF(OR(E29="",F29=""),"",ABS(E29-F29))</f>
        <v/>
      </c>
      <c r="N29" s="20" t="str">
        <f aca="false">IF(OR(G29="",M29="",M29=0),"",ABS(G29-E29)/M29)</f>
        <v/>
      </c>
      <c r="O29" s="20" t="str">
        <f aca="false">IF(OR(H29="",M29="",M29=0),"",IF(D29="Short",E29-H29,H29-E29)/M29*IF(I29="",1,I29)-IF(J29="",0,J29))</f>
        <v/>
      </c>
      <c r="P29" s="21" t="str">
        <f aca="false">IF(O29="","",O29*'Setup rules'!$B$7)</f>
        <v/>
      </c>
      <c r="Q29" s="14" t="str">
        <f aca="false">IF(O29="","",IF(O29&gt;0,"Win",IF(O29&lt;0,"Loss","Breakeven")))</f>
        <v/>
      </c>
      <c r="R29" s="20" t="str">
        <f aca="false">IF(O29="","",SUM($O$5:O29))</f>
        <v/>
      </c>
      <c r="S29" s="20" t="str">
        <f aca="false">IF(R29="","",MAX(0,MAX($R$5:R29)))</f>
        <v/>
      </c>
      <c r="T29" s="20" t="str">
        <f aca="false">IF(R29="","",R29-S29)</f>
        <v/>
      </c>
      <c r="U29" s="14" t="str">
        <f aca="false">IF(O29="","",IF(O29&lt;0,N(U28)+1,0))</f>
        <v/>
      </c>
      <c r="V29" s="22" t="e">
        <f aca="false">IF(R29="",NA(),R29)</f>
        <v>#N/A</v>
      </c>
    </row>
    <row r="30" customFormat="false" ht="15" hidden="false" customHeight="false" outlineLevel="0" collapsed="false">
      <c r="A30" s="14" t="str">
        <f aca="false">IF(B30="","",COUNT($B$5:B30))</f>
        <v/>
      </c>
      <c r="B30" s="15"/>
      <c r="C30" s="13"/>
      <c r="D30" s="16"/>
      <c r="E30" s="17"/>
      <c r="F30" s="17"/>
      <c r="G30" s="17"/>
      <c r="H30" s="17"/>
      <c r="I30" s="18"/>
      <c r="J30" s="18"/>
      <c r="K30" s="16"/>
      <c r="L30" s="13"/>
      <c r="M30" s="19" t="str">
        <f aca="false">IF(OR(E30="",F30=""),"",ABS(E30-F30))</f>
        <v/>
      </c>
      <c r="N30" s="20" t="str">
        <f aca="false">IF(OR(G30="",M30="",M30=0),"",ABS(G30-E30)/M30)</f>
        <v/>
      </c>
      <c r="O30" s="20" t="str">
        <f aca="false">IF(OR(H30="",M30="",M30=0),"",IF(D30="Short",E30-H30,H30-E30)/M30*IF(I30="",1,I30)-IF(J30="",0,J30))</f>
        <v/>
      </c>
      <c r="P30" s="21" t="str">
        <f aca="false">IF(O30="","",O30*'Setup rules'!$B$7)</f>
        <v/>
      </c>
      <c r="Q30" s="14" t="str">
        <f aca="false">IF(O30="","",IF(O30&gt;0,"Win",IF(O30&lt;0,"Loss","Breakeven")))</f>
        <v/>
      </c>
      <c r="R30" s="20" t="str">
        <f aca="false">IF(O30="","",SUM($O$5:O30))</f>
        <v/>
      </c>
      <c r="S30" s="20" t="str">
        <f aca="false">IF(R30="","",MAX(0,MAX($R$5:R30)))</f>
        <v/>
      </c>
      <c r="T30" s="20" t="str">
        <f aca="false">IF(R30="","",R30-S30)</f>
        <v/>
      </c>
      <c r="U30" s="14" t="str">
        <f aca="false">IF(O30="","",IF(O30&lt;0,N(U29)+1,0))</f>
        <v/>
      </c>
      <c r="V30" s="22" t="e">
        <f aca="false">IF(R30="",NA(),R30)</f>
        <v>#N/A</v>
      </c>
    </row>
    <row r="31" customFormat="false" ht="15" hidden="false" customHeight="false" outlineLevel="0" collapsed="false">
      <c r="A31" s="14" t="str">
        <f aca="false">IF(B31="","",COUNT($B$5:B31))</f>
        <v/>
      </c>
      <c r="B31" s="15"/>
      <c r="C31" s="13"/>
      <c r="D31" s="16"/>
      <c r="E31" s="17"/>
      <c r="F31" s="17"/>
      <c r="G31" s="17"/>
      <c r="H31" s="17"/>
      <c r="I31" s="18"/>
      <c r="J31" s="18"/>
      <c r="K31" s="16"/>
      <c r="L31" s="13"/>
      <c r="M31" s="19" t="str">
        <f aca="false">IF(OR(E31="",F31=""),"",ABS(E31-F31))</f>
        <v/>
      </c>
      <c r="N31" s="20" t="str">
        <f aca="false">IF(OR(G31="",M31="",M31=0),"",ABS(G31-E31)/M31)</f>
        <v/>
      </c>
      <c r="O31" s="20" t="str">
        <f aca="false">IF(OR(H31="",M31="",M31=0),"",IF(D31="Short",E31-H31,H31-E31)/M31*IF(I31="",1,I31)-IF(J31="",0,J31))</f>
        <v/>
      </c>
      <c r="P31" s="21" t="str">
        <f aca="false">IF(O31="","",O31*'Setup rules'!$B$7)</f>
        <v/>
      </c>
      <c r="Q31" s="14" t="str">
        <f aca="false">IF(O31="","",IF(O31&gt;0,"Win",IF(O31&lt;0,"Loss","Breakeven")))</f>
        <v/>
      </c>
      <c r="R31" s="20" t="str">
        <f aca="false">IF(O31="","",SUM($O$5:O31))</f>
        <v/>
      </c>
      <c r="S31" s="20" t="str">
        <f aca="false">IF(R31="","",MAX(0,MAX($R$5:R31)))</f>
        <v/>
      </c>
      <c r="T31" s="20" t="str">
        <f aca="false">IF(R31="","",R31-S31)</f>
        <v/>
      </c>
      <c r="U31" s="14" t="str">
        <f aca="false">IF(O31="","",IF(O31&lt;0,N(U30)+1,0))</f>
        <v/>
      </c>
      <c r="V31" s="22" t="e">
        <f aca="false">IF(R31="",NA(),R31)</f>
        <v>#N/A</v>
      </c>
    </row>
    <row r="32" customFormat="false" ht="15" hidden="false" customHeight="false" outlineLevel="0" collapsed="false">
      <c r="A32" s="14" t="str">
        <f aca="false">IF(B32="","",COUNT($B$5:B32))</f>
        <v/>
      </c>
      <c r="B32" s="15"/>
      <c r="C32" s="13"/>
      <c r="D32" s="16"/>
      <c r="E32" s="17"/>
      <c r="F32" s="17"/>
      <c r="G32" s="17"/>
      <c r="H32" s="17"/>
      <c r="I32" s="18"/>
      <c r="J32" s="18"/>
      <c r="K32" s="16"/>
      <c r="L32" s="13"/>
      <c r="M32" s="19" t="str">
        <f aca="false">IF(OR(E32="",F32=""),"",ABS(E32-F32))</f>
        <v/>
      </c>
      <c r="N32" s="20" t="str">
        <f aca="false">IF(OR(G32="",M32="",M32=0),"",ABS(G32-E32)/M32)</f>
        <v/>
      </c>
      <c r="O32" s="20" t="str">
        <f aca="false">IF(OR(H32="",M32="",M32=0),"",IF(D32="Short",E32-H32,H32-E32)/M32*IF(I32="",1,I32)-IF(J32="",0,J32))</f>
        <v/>
      </c>
      <c r="P32" s="21" t="str">
        <f aca="false">IF(O32="","",O32*'Setup rules'!$B$7)</f>
        <v/>
      </c>
      <c r="Q32" s="14" t="str">
        <f aca="false">IF(O32="","",IF(O32&gt;0,"Win",IF(O32&lt;0,"Loss","Breakeven")))</f>
        <v/>
      </c>
      <c r="R32" s="20" t="str">
        <f aca="false">IF(O32="","",SUM($O$5:O32))</f>
        <v/>
      </c>
      <c r="S32" s="20" t="str">
        <f aca="false">IF(R32="","",MAX(0,MAX($R$5:R32)))</f>
        <v/>
      </c>
      <c r="T32" s="20" t="str">
        <f aca="false">IF(R32="","",R32-S32)</f>
        <v/>
      </c>
      <c r="U32" s="14" t="str">
        <f aca="false">IF(O32="","",IF(O32&lt;0,N(U31)+1,0))</f>
        <v/>
      </c>
      <c r="V32" s="22" t="e">
        <f aca="false">IF(R32="",NA(),R32)</f>
        <v>#N/A</v>
      </c>
    </row>
    <row r="33" customFormat="false" ht="15" hidden="false" customHeight="false" outlineLevel="0" collapsed="false">
      <c r="A33" s="14" t="str">
        <f aca="false">IF(B33="","",COUNT($B$5:B33))</f>
        <v/>
      </c>
      <c r="B33" s="15"/>
      <c r="C33" s="13"/>
      <c r="D33" s="16"/>
      <c r="E33" s="17"/>
      <c r="F33" s="17"/>
      <c r="G33" s="17"/>
      <c r="H33" s="17"/>
      <c r="I33" s="18"/>
      <c r="J33" s="18"/>
      <c r="K33" s="16"/>
      <c r="L33" s="13"/>
      <c r="M33" s="19" t="str">
        <f aca="false">IF(OR(E33="",F33=""),"",ABS(E33-F33))</f>
        <v/>
      </c>
      <c r="N33" s="20" t="str">
        <f aca="false">IF(OR(G33="",M33="",M33=0),"",ABS(G33-E33)/M33)</f>
        <v/>
      </c>
      <c r="O33" s="20" t="str">
        <f aca="false">IF(OR(H33="",M33="",M33=0),"",IF(D33="Short",E33-H33,H33-E33)/M33*IF(I33="",1,I33)-IF(J33="",0,J33))</f>
        <v/>
      </c>
      <c r="P33" s="21" t="str">
        <f aca="false">IF(O33="","",O33*'Setup rules'!$B$7)</f>
        <v/>
      </c>
      <c r="Q33" s="14" t="str">
        <f aca="false">IF(O33="","",IF(O33&gt;0,"Win",IF(O33&lt;0,"Loss","Breakeven")))</f>
        <v/>
      </c>
      <c r="R33" s="20" t="str">
        <f aca="false">IF(O33="","",SUM($O$5:O33))</f>
        <v/>
      </c>
      <c r="S33" s="20" t="str">
        <f aca="false">IF(R33="","",MAX(0,MAX($R$5:R33)))</f>
        <v/>
      </c>
      <c r="T33" s="20" t="str">
        <f aca="false">IF(R33="","",R33-S33)</f>
        <v/>
      </c>
      <c r="U33" s="14" t="str">
        <f aca="false">IF(O33="","",IF(O33&lt;0,N(U32)+1,0))</f>
        <v/>
      </c>
      <c r="V33" s="22" t="e">
        <f aca="false">IF(R33="",NA(),R33)</f>
        <v>#N/A</v>
      </c>
    </row>
    <row r="34" customFormat="false" ht="15" hidden="false" customHeight="false" outlineLevel="0" collapsed="false">
      <c r="A34" s="14" t="str">
        <f aca="false">IF(B34="","",COUNT($B$5:B34))</f>
        <v/>
      </c>
      <c r="B34" s="15"/>
      <c r="C34" s="13"/>
      <c r="D34" s="16"/>
      <c r="E34" s="17"/>
      <c r="F34" s="17"/>
      <c r="G34" s="17"/>
      <c r="H34" s="17"/>
      <c r="I34" s="18"/>
      <c r="J34" s="18"/>
      <c r="K34" s="16"/>
      <c r="L34" s="13"/>
      <c r="M34" s="19" t="str">
        <f aca="false">IF(OR(E34="",F34=""),"",ABS(E34-F34))</f>
        <v/>
      </c>
      <c r="N34" s="20" t="str">
        <f aca="false">IF(OR(G34="",M34="",M34=0),"",ABS(G34-E34)/M34)</f>
        <v/>
      </c>
      <c r="O34" s="20" t="str">
        <f aca="false">IF(OR(H34="",M34="",M34=0),"",IF(D34="Short",E34-H34,H34-E34)/M34*IF(I34="",1,I34)-IF(J34="",0,J34))</f>
        <v/>
      </c>
      <c r="P34" s="21" t="str">
        <f aca="false">IF(O34="","",O34*'Setup rules'!$B$7)</f>
        <v/>
      </c>
      <c r="Q34" s="14" t="str">
        <f aca="false">IF(O34="","",IF(O34&gt;0,"Win",IF(O34&lt;0,"Loss","Breakeven")))</f>
        <v/>
      </c>
      <c r="R34" s="20" t="str">
        <f aca="false">IF(O34="","",SUM($O$5:O34))</f>
        <v/>
      </c>
      <c r="S34" s="20" t="str">
        <f aca="false">IF(R34="","",MAX(0,MAX($R$5:R34)))</f>
        <v/>
      </c>
      <c r="T34" s="20" t="str">
        <f aca="false">IF(R34="","",R34-S34)</f>
        <v/>
      </c>
      <c r="U34" s="14" t="str">
        <f aca="false">IF(O34="","",IF(O34&lt;0,N(U33)+1,0))</f>
        <v/>
      </c>
      <c r="V34" s="22" t="e">
        <f aca="false">IF(R34="",NA(),R34)</f>
        <v>#N/A</v>
      </c>
    </row>
    <row r="35" customFormat="false" ht="15" hidden="false" customHeight="false" outlineLevel="0" collapsed="false">
      <c r="A35" s="14" t="str">
        <f aca="false">IF(B35="","",COUNT($B$5:B35))</f>
        <v/>
      </c>
      <c r="B35" s="15"/>
      <c r="C35" s="13"/>
      <c r="D35" s="16"/>
      <c r="E35" s="17"/>
      <c r="F35" s="17"/>
      <c r="G35" s="17"/>
      <c r="H35" s="17"/>
      <c r="I35" s="18"/>
      <c r="J35" s="18"/>
      <c r="K35" s="16"/>
      <c r="L35" s="13"/>
      <c r="M35" s="19" t="str">
        <f aca="false">IF(OR(E35="",F35=""),"",ABS(E35-F35))</f>
        <v/>
      </c>
      <c r="N35" s="20" t="str">
        <f aca="false">IF(OR(G35="",M35="",M35=0),"",ABS(G35-E35)/M35)</f>
        <v/>
      </c>
      <c r="O35" s="20" t="str">
        <f aca="false">IF(OR(H35="",M35="",M35=0),"",IF(D35="Short",E35-H35,H35-E35)/M35*IF(I35="",1,I35)-IF(J35="",0,J35))</f>
        <v/>
      </c>
      <c r="P35" s="21" t="str">
        <f aca="false">IF(O35="","",O35*'Setup rules'!$B$7)</f>
        <v/>
      </c>
      <c r="Q35" s="14" t="str">
        <f aca="false">IF(O35="","",IF(O35&gt;0,"Win",IF(O35&lt;0,"Loss","Breakeven")))</f>
        <v/>
      </c>
      <c r="R35" s="20" t="str">
        <f aca="false">IF(O35="","",SUM($O$5:O35))</f>
        <v/>
      </c>
      <c r="S35" s="20" t="str">
        <f aca="false">IF(R35="","",MAX(0,MAX($R$5:R35)))</f>
        <v/>
      </c>
      <c r="T35" s="20" t="str">
        <f aca="false">IF(R35="","",R35-S35)</f>
        <v/>
      </c>
      <c r="U35" s="14" t="str">
        <f aca="false">IF(O35="","",IF(O35&lt;0,N(U34)+1,0))</f>
        <v/>
      </c>
      <c r="V35" s="22" t="e">
        <f aca="false">IF(R35="",NA(),R35)</f>
        <v>#N/A</v>
      </c>
    </row>
    <row r="36" customFormat="false" ht="15" hidden="false" customHeight="false" outlineLevel="0" collapsed="false">
      <c r="A36" s="14" t="str">
        <f aca="false">IF(B36="","",COUNT($B$5:B36))</f>
        <v/>
      </c>
      <c r="B36" s="15"/>
      <c r="C36" s="13"/>
      <c r="D36" s="16"/>
      <c r="E36" s="17"/>
      <c r="F36" s="17"/>
      <c r="G36" s="17"/>
      <c r="H36" s="17"/>
      <c r="I36" s="18"/>
      <c r="J36" s="18"/>
      <c r="K36" s="16"/>
      <c r="L36" s="13"/>
      <c r="M36" s="19" t="str">
        <f aca="false">IF(OR(E36="",F36=""),"",ABS(E36-F36))</f>
        <v/>
      </c>
      <c r="N36" s="20" t="str">
        <f aca="false">IF(OR(G36="",M36="",M36=0),"",ABS(G36-E36)/M36)</f>
        <v/>
      </c>
      <c r="O36" s="20" t="str">
        <f aca="false">IF(OR(H36="",M36="",M36=0),"",IF(D36="Short",E36-H36,H36-E36)/M36*IF(I36="",1,I36)-IF(J36="",0,J36))</f>
        <v/>
      </c>
      <c r="P36" s="21" t="str">
        <f aca="false">IF(O36="","",O36*'Setup rules'!$B$7)</f>
        <v/>
      </c>
      <c r="Q36" s="14" t="str">
        <f aca="false">IF(O36="","",IF(O36&gt;0,"Win",IF(O36&lt;0,"Loss","Breakeven")))</f>
        <v/>
      </c>
      <c r="R36" s="20" t="str">
        <f aca="false">IF(O36="","",SUM($O$5:O36))</f>
        <v/>
      </c>
      <c r="S36" s="20" t="str">
        <f aca="false">IF(R36="","",MAX(0,MAX($R$5:R36)))</f>
        <v/>
      </c>
      <c r="T36" s="20" t="str">
        <f aca="false">IF(R36="","",R36-S36)</f>
        <v/>
      </c>
      <c r="U36" s="14" t="str">
        <f aca="false">IF(O36="","",IF(O36&lt;0,N(U35)+1,0))</f>
        <v/>
      </c>
      <c r="V36" s="22" t="e">
        <f aca="false">IF(R36="",NA(),R36)</f>
        <v>#N/A</v>
      </c>
    </row>
    <row r="37" customFormat="false" ht="15" hidden="false" customHeight="false" outlineLevel="0" collapsed="false">
      <c r="A37" s="14" t="str">
        <f aca="false">IF(B37="","",COUNT($B$5:B37))</f>
        <v/>
      </c>
      <c r="B37" s="15"/>
      <c r="C37" s="13"/>
      <c r="D37" s="16"/>
      <c r="E37" s="17"/>
      <c r="F37" s="17"/>
      <c r="G37" s="17"/>
      <c r="H37" s="17"/>
      <c r="I37" s="18"/>
      <c r="J37" s="18"/>
      <c r="K37" s="16"/>
      <c r="L37" s="13"/>
      <c r="M37" s="19" t="str">
        <f aca="false">IF(OR(E37="",F37=""),"",ABS(E37-F37))</f>
        <v/>
      </c>
      <c r="N37" s="20" t="str">
        <f aca="false">IF(OR(G37="",M37="",M37=0),"",ABS(G37-E37)/M37)</f>
        <v/>
      </c>
      <c r="O37" s="20" t="str">
        <f aca="false">IF(OR(H37="",M37="",M37=0),"",IF(D37="Short",E37-H37,H37-E37)/M37*IF(I37="",1,I37)-IF(J37="",0,J37))</f>
        <v/>
      </c>
      <c r="P37" s="21" t="str">
        <f aca="false">IF(O37="","",O37*'Setup rules'!$B$7)</f>
        <v/>
      </c>
      <c r="Q37" s="14" t="str">
        <f aca="false">IF(O37="","",IF(O37&gt;0,"Win",IF(O37&lt;0,"Loss","Breakeven")))</f>
        <v/>
      </c>
      <c r="R37" s="20" t="str">
        <f aca="false">IF(O37="","",SUM($O$5:O37))</f>
        <v/>
      </c>
      <c r="S37" s="20" t="str">
        <f aca="false">IF(R37="","",MAX(0,MAX($R$5:R37)))</f>
        <v/>
      </c>
      <c r="T37" s="20" t="str">
        <f aca="false">IF(R37="","",R37-S37)</f>
        <v/>
      </c>
      <c r="U37" s="14" t="str">
        <f aca="false">IF(O37="","",IF(O37&lt;0,N(U36)+1,0))</f>
        <v/>
      </c>
      <c r="V37" s="22" t="e">
        <f aca="false">IF(R37="",NA(),R37)</f>
        <v>#N/A</v>
      </c>
    </row>
    <row r="38" customFormat="false" ht="15" hidden="false" customHeight="false" outlineLevel="0" collapsed="false">
      <c r="A38" s="14" t="str">
        <f aca="false">IF(B38="","",COUNT($B$5:B38))</f>
        <v/>
      </c>
      <c r="B38" s="15"/>
      <c r="C38" s="13"/>
      <c r="D38" s="16"/>
      <c r="E38" s="17"/>
      <c r="F38" s="17"/>
      <c r="G38" s="17"/>
      <c r="H38" s="17"/>
      <c r="I38" s="18"/>
      <c r="J38" s="18"/>
      <c r="K38" s="16"/>
      <c r="L38" s="13"/>
      <c r="M38" s="19" t="str">
        <f aca="false">IF(OR(E38="",F38=""),"",ABS(E38-F38))</f>
        <v/>
      </c>
      <c r="N38" s="20" t="str">
        <f aca="false">IF(OR(G38="",M38="",M38=0),"",ABS(G38-E38)/M38)</f>
        <v/>
      </c>
      <c r="O38" s="20" t="str">
        <f aca="false">IF(OR(H38="",M38="",M38=0),"",IF(D38="Short",E38-H38,H38-E38)/M38*IF(I38="",1,I38)-IF(J38="",0,J38))</f>
        <v/>
      </c>
      <c r="P38" s="21" t="str">
        <f aca="false">IF(O38="","",O38*'Setup rules'!$B$7)</f>
        <v/>
      </c>
      <c r="Q38" s="14" t="str">
        <f aca="false">IF(O38="","",IF(O38&gt;0,"Win",IF(O38&lt;0,"Loss","Breakeven")))</f>
        <v/>
      </c>
      <c r="R38" s="20" t="str">
        <f aca="false">IF(O38="","",SUM($O$5:O38))</f>
        <v/>
      </c>
      <c r="S38" s="20" t="str">
        <f aca="false">IF(R38="","",MAX(0,MAX($R$5:R38)))</f>
        <v/>
      </c>
      <c r="T38" s="20" t="str">
        <f aca="false">IF(R38="","",R38-S38)</f>
        <v/>
      </c>
      <c r="U38" s="14" t="str">
        <f aca="false">IF(O38="","",IF(O38&lt;0,N(U37)+1,0))</f>
        <v/>
      </c>
      <c r="V38" s="22" t="e">
        <f aca="false">IF(R38="",NA(),R38)</f>
        <v>#N/A</v>
      </c>
    </row>
    <row r="39" customFormat="false" ht="15" hidden="false" customHeight="false" outlineLevel="0" collapsed="false">
      <c r="A39" s="14" t="str">
        <f aca="false">IF(B39="","",COUNT($B$5:B39))</f>
        <v/>
      </c>
      <c r="B39" s="15"/>
      <c r="C39" s="13"/>
      <c r="D39" s="16"/>
      <c r="E39" s="17"/>
      <c r="F39" s="17"/>
      <c r="G39" s="17"/>
      <c r="H39" s="17"/>
      <c r="I39" s="18"/>
      <c r="J39" s="18"/>
      <c r="K39" s="16"/>
      <c r="L39" s="13"/>
      <c r="M39" s="19" t="str">
        <f aca="false">IF(OR(E39="",F39=""),"",ABS(E39-F39))</f>
        <v/>
      </c>
      <c r="N39" s="20" t="str">
        <f aca="false">IF(OR(G39="",M39="",M39=0),"",ABS(G39-E39)/M39)</f>
        <v/>
      </c>
      <c r="O39" s="20" t="str">
        <f aca="false">IF(OR(H39="",M39="",M39=0),"",IF(D39="Short",E39-H39,H39-E39)/M39*IF(I39="",1,I39)-IF(J39="",0,J39))</f>
        <v/>
      </c>
      <c r="P39" s="21" t="str">
        <f aca="false">IF(O39="","",O39*'Setup rules'!$B$7)</f>
        <v/>
      </c>
      <c r="Q39" s="14" t="str">
        <f aca="false">IF(O39="","",IF(O39&gt;0,"Win",IF(O39&lt;0,"Loss","Breakeven")))</f>
        <v/>
      </c>
      <c r="R39" s="20" t="str">
        <f aca="false">IF(O39="","",SUM($O$5:O39))</f>
        <v/>
      </c>
      <c r="S39" s="20" t="str">
        <f aca="false">IF(R39="","",MAX(0,MAX($R$5:R39)))</f>
        <v/>
      </c>
      <c r="T39" s="20" t="str">
        <f aca="false">IF(R39="","",R39-S39)</f>
        <v/>
      </c>
      <c r="U39" s="14" t="str">
        <f aca="false">IF(O39="","",IF(O39&lt;0,N(U38)+1,0))</f>
        <v/>
      </c>
      <c r="V39" s="22" t="e">
        <f aca="false">IF(R39="",NA(),R39)</f>
        <v>#N/A</v>
      </c>
    </row>
    <row r="40" customFormat="false" ht="15" hidden="false" customHeight="false" outlineLevel="0" collapsed="false">
      <c r="A40" s="14" t="str">
        <f aca="false">IF(B40="","",COUNT($B$5:B40))</f>
        <v/>
      </c>
      <c r="B40" s="15"/>
      <c r="C40" s="13"/>
      <c r="D40" s="16"/>
      <c r="E40" s="17"/>
      <c r="F40" s="17"/>
      <c r="G40" s="17"/>
      <c r="H40" s="17"/>
      <c r="I40" s="18"/>
      <c r="J40" s="18"/>
      <c r="K40" s="16"/>
      <c r="L40" s="13"/>
      <c r="M40" s="19" t="str">
        <f aca="false">IF(OR(E40="",F40=""),"",ABS(E40-F40))</f>
        <v/>
      </c>
      <c r="N40" s="20" t="str">
        <f aca="false">IF(OR(G40="",M40="",M40=0),"",ABS(G40-E40)/M40)</f>
        <v/>
      </c>
      <c r="O40" s="20" t="str">
        <f aca="false">IF(OR(H40="",M40="",M40=0),"",IF(D40="Short",E40-H40,H40-E40)/M40*IF(I40="",1,I40)-IF(J40="",0,J40))</f>
        <v/>
      </c>
      <c r="P40" s="21" t="str">
        <f aca="false">IF(O40="","",O40*'Setup rules'!$B$7)</f>
        <v/>
      </c>
      <c r="Q40" s="14" t="str">
        <f aca="false">IF(O40="","",IF(O40&gt;0,"Win",IF(O40&lt;0,"Loss","Breakeven")))</f>
        <v/>
      </c>
      <c r="R40" s="20" t="str">
        <f aca="false">IF(O40="","",SUM($O$5:O40))</f>
        <v/>
      </c>
      <c r="S40" s="20" t="str">
        <f aca="false">IF(R40="","",MAX(0,MAX($R$5:R40)))</f>
        <v/>
      </c>
      <c r="T40" s="20" t="str">
        <f aca="false">IF(R40="","",R40-S40)</f>
        <v/>
      </c>
      <c r="U40" s="14" t="str">
        <f aca="false">IF(O40="","",IF(O40&lt;0,N(U39)+1,0))</f>
        <v/>
      </c>
      <c r="V40" s="22" t="e">
        <f aca="false">IF(R40="",NA(),R40)</f>
        <v>#N/A</v>
      </c>
    </row>
    <row r="41" customFormat="false" ht="15" hidden="false" customHeight="false" outlineLevel="0" collapsed="false">
      <c r="A41" s="14" t="str">
        <f aca="false">IF(B41="","",COUNT($B$5:B41))</f>
        <v/>
      </c>
      <c r="B41" s="15"/>
      <c r="C41" s="13"/>
      <c r="D41" s="16"/>
      <c r="E41" s="17"/>
      <c r="F41" s="17"/>
      <c r="G41" s="17"/>
      <c r="H41" s="17"/>
      <c r="I41" s="18"/>
      <c r="J41" s="18"/>
      <c r="K41" s="16"/>
      <c r="L41" s="13"/>
      <c r="M41" s="19" t="str">
        <f aca="false">IF(OR(E41="",F41=""),"",ABS(E41-F41))</f>
        <v/>
      </c>
      <c r="N41" s="20" t="str">
        <f aca="false">IF(OR(G41="",M41="",M41=0),"",ABS(G41-E41)/M41)</f>
        <v/>
      </c>
      <c r="O41" s="20" t="str">
        <f aca="false">IF(OR(H41="",M41="",M41=0),"",IF(D41="Short",E41-H41,H41-E41)/M41*IF(I41="",1,I41)-IF(J41="",0,J41))</f>
        <v/>
      </c>
      <c r="P41" s="21" t="str">
        <f aca="false">IF(O41="","",O41*'Setup rules'!$B$7)</f>
        <v/>
      </c>
      <c r="Q41" s="14" t="str">
        <f aca="false">IF(O41="","",IF(O41&gt;0,"Win",IF(O41&lt;0,"Loss","Breakeven")))</f>
        <v/>
      </c>
      <c r="R41" s="20" t="str">
        <f aca="false">IF(O41="","",SUM($O$5:O41))</f>
        <v/>
      </c>
      <c r="S41" s="20" t="str">
        <f aca="false">IF(R41="","",MAX(0,MAX($R$5:R41)))</f>
        <v/>
      </c>
      <c r="T41" s="20" t="str">
        <f aca="false">IF(R41="","",R41-S41)</f>
        <v/>
      </c>
      <c r="U41" s="14" t="str">
        <f aca="false">IF(O41="","",IF(O41&lt;0,N(U40)+1,0))</f>
        <v/>
      </c>
      <c r="V41" s="22" t="e">
        <f aca="false">IF(R41="",NA(),R41)</f>
        <v>#N/A</v>
      </c>
    </row>
    <row r="42" customFormat="false" ht="15" hidden="false" customHeight="false" outlineLevel="0" collapsed="false">
      <c r="A42" s="14" t="str">
        <f aca="false">IF(B42="","",COUNT($B$5:B42))</f>
        <v/>
      </c>
      <c r="B42" s="15"/>
      <c r="C42" s="13"/>
      <c r="D42" s="16"/>
      <c r="E42" s="17"/>
      <c r="F42" s="17"/>
      <c r="G42" s="17"/>
      <c r="H42" s="17"/>
      <c r="I42" s="18"/>
      <c r="J42" s="18"/>
      <c r="K42" s="16"/>
      <c r="L42" s="13"/>
      <c r="M42" s="19" t="str">
        <f aca="false">IF(OR(E42="",F42=""),"",ABS(E42-F42))</f>
        <v/>
      </c>
      <c r="N42" s="20" t="str">
        <f aca="false">IF(OR(G42="",M42="",M42=0),"",ABS(G42-E42)/M42)</f>
        <v/>
      </c>
      <c r="O42" s="20" t="str">
        <f aca="false">IF(OR(H42="",M42="",M42=0),"",IF(D42="Short",E42-H42,H42-E42)/M42*IF(I42="",1,I42)-IF(J42="",0,J42))</f>
        <v/>
      </c>
      <c r="P42" s="21" t="str">
        <f aca="false">IF(O42="","",O42*'Setup rules'!$B$7)</f>
        <v/>
      </c>
      <c r="Q42" s="14" t="str">
        <f aca="false">IF(O42="","",IF(O42&gt;0,"Win",IF(O42&lt;0,"Loss","Breakeven")))</f>
        <v/>
      </c>
      <c r="R42" s="20" t="str">
        <f aca="false">IF(O42="","",SUM($O$5:O42))</f>
        <v/>
      </c>
      <c r="S42" s="20" t="str">
        <f aca="false">IF(R42="","",MAX(0,MAX($R$5:R42)))</f>
        <v/>
      </c>
      <c r="T42" s="20" t="str">
        <f aca="false">IF(R42="","",R42-S42)</f>
        <v/>
      </c>
      <c r="U42" s="14" t="str">
        <f aca="false">IF(O42="","",IF(O42&lt;0,N(U41)+1,0))</f>
        <v/>
      </c>
      <c r="V42" s="22" t="e">
        <f aca="false">IF(R42="",NA(),R42)</f>
        <v>#N/A</v>
      </c>
    </row>
    <row r="43" customFormat="false" ht="15" hidden="false" customHeight="false" outlineLevel="0" collapsed="false">
      <c r="A43" s="14" t="str">
        <f aca="false">IF(B43="","",COUNT($B$5:B43))</f>
        <v/>
      </c>
      <c r="B43" s="15"/>
      <c r="C43" s="13"/>
      <c r="D43" s="16"/>
      <c r="E43" s="17"/>
      <c r="F43" s="17"/>
      <c r="G43" s="17"/>
      <c r="H43" s="17"/>
      <c r="I43" s="18"/>
      <c r="J43" s="18"/>
      <c r="K43" s="16"/>
      <c r="L43" s="13"/>
      <c r="M43" s="19" t="str">
        <f aca="false">IF(OR(E43="",F43=""),"",ABS(E43-F43))</f>
        <v/>
      </c>
      <c r="N43" s="20" t="str">
        <f aca="false">IF(OR(G43="",M43="",M43=0),"",ABS(G43-E43)/M43)</f>
        <v/>
      </c>
      <c r="O43" s="20" t="str">
        <f aca="false">IF(OR(H43="",M43="",M43=0),"",IF(D43="Short",E43-H43,H43-E43)/M43*IF(I43="",1,I43)-IF(J43="",0,J43))</f>
        <v/>
      </c>
      <c r="P43" s="21" t="str">
        <f aca="false">IF(O43="","",O43*'Setup rules'!$B$7)</f>
        <v/>
      </c>
      <c r="Q43" s="14" t="str">
        <f aca="false">IF(O43="","",IF(O43&gt;0,"Win",IF(O43&lt;0,"Loss","Breakeven")))</f>
        <v/>
      </c>
      <c r="R43" s="20" t="str">
        <f aca="false">IF(O43="","",SUM($O$5:O43))</f>
        <v/>
      </c>
      <c r="S43" s="20" t="str">
        <f aca="false">IF(R43="","",MAX(0,MAX($R$5:R43)))</f>
        <v/>
      </c>
      <c r="T43" s="20" t="str">
        <f aca="false">IF(R43="","",R43-S43)</f>
        <v/>
      </c>
      <c r="U43" s="14" t="str">
        <f aca="false">IF(O43="","",IF(O43&lt;0,N(U42)+1,0))</f>
        <v/>
      </c>
      <c r="V43" s="22" t="e">
        <f aca="false">IF(R43="",NA(),R43)</f>
        <v>#N/A</v>
      </c>
    </row>
    <row r="44" customFormat="false" ht="15" hidden="false" customHeight="false" outlineLevel="0" collapsed="false">
      <c r="A44" s="14" t="str">
        <f aca="false">IF(B44="","",COUNT($B$5:B44))</f>
        <v/>
      </c>
      <c r="B44" s="15"/>
      <c r="C44" s="13"/>
      <c r="D44" s="16"/>
      <c r="E44" s="17"/>
      <c r="F44" s="17"/>
      <c r="G44" s="17"/>
      <c r="H44" s="17"/>
      <c r="I44" s="18"/>
      <c r="J44" s="18"/>
      <c r="K44" s="16"/>
      <c r="L44" s="13"/>
      <c r="M44" s="19" t="str">
        <f aca="false">IF(OR(E44="",F44=""),"",ABS(E44-F44))</f>
        <v/>
      </c>
      <c r="N44" s="20" t="str">
        <f aca="false">IF(OR(G44="",M44="",M44=0),"",ABS(G44-E44)/M44)</f>
        <v/>
      </c>
      <c r="O44" s="20" t="str">
        <f aca="false">IF(OR(H44="",M44="",M44=0),"",IF(D44="Short",E44-H44,H44-E44)/M44*IF(I44="",1,I44)-IF(J44="",0,J44))</f>
        <v/>
      </c>
      <c r="P44" s="21" t="str">
        <f aca="false">IF(O44="","",O44*'Setup rules'!$B$7)</f>
        <v/>
      </c>
      <c r="Q44" s="14" t="str">
        <f aca="false">IF(O44="","",IF(O44&gt;0,"Win",IF(O44&lt;0,"Loss","Breakeven")))</f>
        <v/>
      </c>
      <c r="R44" s="20" t="str">
        <f aca="false">IF(O44="","",SUM($O$5:O44))</f>
        <v/>
      </c>
      <c r="S44" s="20" t="str">
        <f aca="false">IF(R44="","",MAX(0,MAX($R$5:R44)))</f>
        <v/>
      </c>
      <c r="T44" s="20" t="str">
        <f aca="false">IF(R44="","",R44-S44)</f>
        <v/>
      </c>
      <c r="U44" s="14" t="str">
        <f aca="false">IF(O44="","",IF(O44&lt;0,N(U43)+1,0))</f>
        <v/>
      </c>
      <c r="V44" s="22" t="e">
        <f aca="false">IF(R44="",NA(),R44)</f>
        <v>#N/A</v>
      </c>
    </row>
    <row r="45" customFormat="false" ht="15" hidden="false" customHeight="false" outlineLevel="0" collapsed="false">
      <c r="A45" s="14" t="str">
        <f aca="false">IF(B45="","",COUNT($B$5:B45))</f>
        <v/>
      </c>
      <c r="B45" s="15"/>
      <c r="C45" s="13"/>
      <c r="D45" s="16"/>
      <c r="E45" s="17"/>
      <c r="F45" s="17"/>
      <c r="G45" s="17"/>
      <c r="H45" s="17"/>
      <c r="I45" s="18"/>
      <c r="J45" s="18"/>
      <c r="K45" s="16"/>
      <c r="L45" s="13"/>
      <c r="M45" s="19" t="str">
        <f aca="false">IF(OR(E45="",F45=""),"",ABS(E45-F45))</f>
        <v/>
      </c>
      <c r="N45" s="20" t="str">
        <f aca="false">IF(OR(G45="",M45="",M45=0),"",ABS(G45-E45)/M45)</f>
        <v/>
      </c>
      <c r="O45" s="20" t="str">
        <f aca="false">IF(OR(H45="",M45="",M45=0),"",IF(D45="Short",E45-H45,H45-E45)/M45*IF(I45="",1,I45)-IF(J45="",0,J45))</f>
        <v/>
      </c>
      <c r="P45" s="21" t="str">
        <f aca="false">IF(O45="","",O45*'Setup rules'!$B$7)</f>
        <v/>
      </c>
      <c r="Q45" s="14" t="str">
        <f aca="false">IF(O45="","",IF(O45&gt;0,"Win",IF(O45&lt;0,"Loss","Breakeven")))</f>
        <v/>
      </c>
      <c r="R45" s="20" t="str">
        <f aca="false">IF(O45="","",SUM($O$5:O45))</f>
        <v/>
      </c>
      <c r="S45" s="20" t="str">
        <f aca="false">IF(R45="","",MAX(0,MAX($R$5:R45)))</f>
        <v/>
      </c>
      <c r="T45" s="20" t="str">
        <f aca="false">IF(R45="","",R45-S45)</f>
        <v/>
      </c>
      <c r="U45" s="14" t="str">
        <f aca="false">IF(O45="","",IF(O45&lt;0,N(U44)+1,0))</f>
        <v/>
      </c>
      <c r="V45" s="22" t="e">
        <f aca="false">IF(R45="",NA(),R45)</f>
        <v>#N/A</v>
      </c>
    </row>
    <row r="46" customFormat="false" ht="15" hidden="false" customHeight="false" outlineLevel="0" collapsed="false">
      <c r="A46" s="14" t="str">
        <f aca="false">IF(B46="","",COUNT($B$5:B46))</f>
        <v/>
      </c>
      <c r="B46" s="15"/>
      <c r="C46" s="13"/>
      <c r="D46" s="16"/>
      <c r="E46" s="17"/>
      <c r="F46" s="17"/>
      <c r="G46" s="17"/>
      <c r="H46" s="17"/>
      <c r="I46" s="18"/>
      <c r="J46" s="18"/>
      <c r="K46" s="16"/>
      <c r="L46" s="13"/>
      <c r="M46" s="19" t="str">
        <f aca="false">IF(OR(E46="",F46=""),"",ABS(E46-F46))</f>
        <v/>
      </c>
      <c r="N46" s="20" t="str">
        <f aca="false">IF(OR(G46="",M46="",M46=0),"",ABS(G46-E46)/M46)</f>
        <v/>
      </c>
      <c r="O46" s="20" t="str">
        <f aca="false">IF(OR(H46="",M46="",M46=0),"",IF(D46="Short",E46-H46,H46-E46)/M46*IF(I46="",1,I46)-IF(J46="",0,J46))</f>
        <v/>
      </c>
      <c r="P46" s="21" t="str">
        <f aca="false">IF(O46="","",O46*'Setup rules'!$B$7)</f>
        <v/>
      </c>
      <c r="Q46" s="14" t="str">
        <f aca="false">IF(O46="","",IF(O46&gt;0,"Win",IF(O46&lt;0,"Loss","Breakeven")))</f>
        <v/>
      </c>
      <c r="R46" s="20" t="str">
        <f aca="false">IF(O46="","",SUM($O$5:O46))</f>
        <v/>
      </c>
      <c r="S46" s="20" t="str">
        <f aca="false">IF(R46="","",MAX(0,MAX($R$5:R46)))</f>
        <v/>
      </c>
      <c r="T46" s="20" t="str">
        <f aca="false">IF(R46="","",R46-S46)</f>
        <v/>
      </c>
      <c r="U46" s="14" t="str">
        <f aca="false">IF(O46="","",IF(O46&lt;0,N(U45)+1,0))</f>
        <v/>
      </c>
      <c r="V46" s="22" t="e">
        <f aca="false">IF(R46="",NA(),R46)</f>
        <v>#N/A</v>
      </c>
    </row>
    <row r="47" customFormat="false" ht="15" hidden="false" customHeight="false" outlineLevel="0" collapsed="false">
      <c r="A47" s="14" t="str">
        <f aca="false">IF(B47="","",COUNT($B$5:B47))</f>
        <v/>
      </c>
      <c r="B47" s="15"/>
      <c r="C47" s="13"/>
      <c r="D47" s="16"/>
      <c r="E47" s="17"/>
      <c r="F47" s="17"/>
      <c r="G47" s="17"/>
      <c r="H47" s="17"/>
      <c r="I47" s="18"/>
      <c r="J47" s="18"/>
      <c r="K47" s="16"/>
      <c r="L47" s="13"/>
      <c r="M47" s="19" t="str">
        <f aca="false">IF(OR(E47="",F47=""),"",ABS(E47-F47))</f>
        <v/>
      </c>
      <c r="N47" s="20" t="str">
        <f aca="false">IF(OR(G47="",M47="",M47=0),"",ABS(G47-E47)/M47)</f>
        <v/>
      </c>
      <c r="O47" s="20" t="str">
        <f aca="false">IF(OR(H47="",M47="",M47=0),"",IF(D47="Short",E47-H47,H47-E47)/M47*IF(I47="",1,I47)-IF(J47="",0,J47))</f>
        <v/>
      </c>
      <c r="P47" s="21" t="str">
        <f aca="false">IF(O47="","",O47*'Setup rules'!$B$7)</f>
        <v/>
      </c>
      <c r="Q47" s="14" t="str">
        <f aca="false">IF(O47="","",IF(O47&gt;0,"Win",IF(O47&lt;0,"Loss","Breakeven")))</f>
        <v/>
      </c>
      <c r="R47" s="20" t="str">
        <f aca="false">IF(O47="","",SUM($O$5:O47))</f>
        <v/>
      </c>
      <c r="S47" s="20" t="str">
        <f aca="false">IF(R47="","",MAX(0,MAX($R$5:R47)))</f>
        <v/>
      </c>
      <c r="T47" s="20" t="str">
        <f aca="false">IF(R47="","",R47-S47)</f>
        <v/>
      </c>
      <c r="U47" s="14" t="str">
        <f aca="false">IF(O47="","",IF(O47&lt;0,N(U46)+1,0))</f>
        <v/>
      </c>
      <c r="V47" s="22" t="e">
        <f aca="false">IF(R47="",NA(),R47)</f>
        <v>#N/A</v>
      </c>
    </row>
    <row r="48" customFormat="false" ht="15" hidden="false" customHeight="false" outlineLevel="0" collapsed="false">
      <c r="A48" s="14" t="str">
        <f aca="false">IF(B48="","",COUNT($B$5:B48))</f>
        <v/>
      </c>
      <c r="B48" s="15"/>
      <c r="C48" s="13"/>
      <c r="D48" s="16"/>
      <c r="E48" s="17"/>
      <c r="F48" s="17"/>
      <c r="G48" s="17"/>
      <c r="H48" s="17"/>
      <c r="I48" s="18"/>
      <c r="J48" s="18"/>
      <c r="K48" s="16"/>
      <c r="L48" s="13"/>
      <c r="M48" s="19" t="str">
        <f aca="false">IF(OR(E48="",F48=""),"",ABS(E48-F48))</f>
        <v/>
      </c>
      <c r="N48" s="20" t="str">
        <f aca="false">IF(OR(G48="",M48="",M48=0),"",ABS(G48-E48)/M48)</f>
        <v/>
      </c>
      <c r="O48" s="20" t="str">
        <f aca="false">IF(OR(H48="",M48="",M48=0),"",IF(D48="Short",E48-H48,H48-E48)/M48*IF(I48="",1,I48)-IF(J48="",0,J48))</f>
        <v/>
      </c>
      <c r="P48" s="21" t="str">
        <f aca="false">IF(O48="","",O48*'Setup rules'!$B$7)</f>
        <v/>
      </c>
      <c r="Q48" s="14" t="str">
        <f aca="false">IF(O48="","",IF(O48&gt;0,"Win",IF(O48&lt;0,"Loss","Breakeven")))</f>
        <v/>
      </c>
      <c r="R48" s="20" t="str">
        <f aca="false">IF(O48="","",SUM($O$5:O48))</f>
        <v/>
      </c>
      <c r="S48" s="20" t="str">
        <f aca="false">IF(R48="","",MAX(0,MAX($R$5:R48)))</f>
        <v/>
      </c>
      <c r="T48" s="20" t="str">
        <f aca="false">IF(R48="","",R48-S48)</f>
        <v/>
      </c>
      <c r="U48" s="14" t="str">
        <f aca="false">IF(O48="","",IF(O48&lt;0,N(U47)+1,0))</f>
        <v/>
      </c>
      <c r="V48" s="22" t="e">
        <f aca="false">IF(R48="",NA(),R48)</f>
        <v>#N/A</v>
      </c>
    </row>
    <row r="49" customFormat="false" ht="15" hidden="false" customHeight="false" outlineLevel="0" collapsed="false">
      <c r="A49" s="14" t="str">
        <f aca="false">IF(B49="","",COUNT($B$5:B49))</f>
        <v/>
      </c>
      <c r="B49" s="15"/>
      <c r="C49" s="13"/>
      <c r="D49" s="16"/>
      <c r="E49" s="17"/>
      <c r="F49" s="17"/>
      <c r="G49" s="17"/>
      <c r="H49" s="17"/>
      <c r="I49" s="18"/>
      <c r="J49" s="18"/>
      <c r="K49" s="16"/>
      <c r="L49" s="13"/>
      <c r="M49" s="19" t="str">
        <f aca="false">IF(OR(E49="",F49=""),"",ABS(E49-F49))</f>
        <v/>
      </c>
      <c r="N49" s="20" t="str">
        <f aca="false">IF(OR(G49="",M49="",M49=0),"",ABS(G49-E49)/M49)</f>
        <v/>
      </c>
      <c r="O49" s="20" t="str">
        <f aca="false">IF(OR(H49="",M49="",M49=0),"",IF(D49="Short",E49-H49,H49-E49)/M49*IF(I49="",1,I49)-IF(J49="",0,J49))</f>
        <v/>
      </c>
      <c r="P49" s="21" t="str">
        <f aca="false">IF(O49="","",O49*'Setup rules'!$B$7)</f>
        <v/>
      </c>
      <c r="Q49" s="14" t="str">
        <f aca="false">IF(O49="","",IF(O49&gt;0,"Win",IF(O49&lt;0,"Loss","Breakeven")))</f>
        <v/>
      </c>
      <c r="R49" s="20" t="str">
        <f aca="false">IF(O49="","",SUM($O$5:O49))</f>
        <v/>
      </c>
      <c r="S49" s="20" t="str">
        <f aca="false">IF(R49="","",MAX(0,MAX($R$5:R49)))</f>
        <v/>
      </c>
      <c r="T49" s="20" t="str">
        <f aca="false">IF(R49="","",R49-S49)</f>
        <v/>
      </c>
      <c r="U49" s="14" t="str">
        <f aca="false">IF(O49="","",IF(O49&lt;0,N(U48)+1,0))</f>
        <v/>
      </c>
      <c r="V49" s="22" t="e">
        <f aca="false">IF(R49="",NA(),R49)</f>
        <v>#N/A</v>
      </c>
    </row>
    <row r="50" customFormat="false" ht="15" hidden="false" customHeight="false" outlineLevel="0" collapsed="false">
      <c r="A50" s="14" t="str">
        <f aca="false">IF(B50="","",COUNT($B$5:B50))</f>
        <v/>
      </c>
      <c r="B50" s="15"/>
      <c r="C50" s="13"/>
      <c r="D50" s="16"/>
      <c r="E50" s="17"/>
      <c r="F50" s="17"/>
      <c r="G50" s="17"/>
      <c r="H50" s="17"/>
      <c r="I50" s="18"/>
      <c r="J50" s="18"/>
      <c r="K50" s="16"/>
      <c r="L50" s="13"/>
      <c r="M50" s="19" t="str">
        <f aca="false">IF(OR(E50="",F50=""),"",ABS(E50-F50))</f>
        <v/>
      </c>
      <c r="N50" s="20" t="str">
        <f aca="false">IF(OR(G50="",M50="",M50=0),"",ABS(G50-E50)/M50)</f>
        <v/>
      </c>
      <c r="O50" s="20" t="str">
        <f aca="false">IF(OR(H50="",M50="",M50=0),"",IF(D50="Short",E50-H50,H50-E50)/M50*IF(I50="",1,I50)-IF(J50="",0,J50))</f>
        <v/>
      </c>
      <c r="P50" s="21" t="str">
        <f aca="false">IF(O50="","",O50*'Setup rules'!$B$7)</f>
        <v/>
      </c>
      <c r="Q50" s="14" t="str">
        <f aca="false">IF(O50="","",IF(O50&gt;0,"Win",IF(O50&lt;0,"Loss","Breakeven")))</f>
        <v/>
      </c>
      <c r="R50" s="20" t="str">
        <f aca="false">IF(O50="","",SUM($O$5:O50))</f>
        <v/>
      </c>
      <c r="S50" s="20" t="str">
        <f aca="false">IF(R50="","",MAX(0,MAX($R$5:R50)))</f>
        <v/>
      </c>
      <c r="T50" s="20" t="str">
        <f aca="false">IF(R50="","",R50-S50)</f>
        <v/>
      </c>
      <c r="U50" s="14" t="str">
        <f aca="false">IF(O50="","",IF(O50&lt;0,N(U49)+1,0))</f>
        <v/>
      </c>
      <c r="V50" s="22" t="e">
        <f aca="false">IF(R50="",NA(),R50)</f>
        <v>#N/A</v>
      </c>
    </row>
    <row r="51" customFormat="false" ht="15" hidden="false" customHeight="false" outlineLevel="0" collapsed="false">
      <c r="A51" s="14" t="str">
        <f aca="false">IF(B51="","",COUNT($B$5:B51))</f>
        <v/>
      </c>
      <c r="B51" s="15"/>
      <c r="C51" s="13"/>
      <c r="D51" s="16"/>
      <c r="E51" s="17"/>
      <c r="F51" s="17"/>
      <c r="G51" s="17"/>
      <c r="H51" s="17"/>
      <c r="I51" s="18"/>
      <c r="J51" s="18"/>
      <c r="K51" s="16"/>
      <c r="L51" s="13"/>
      <c r="M51" s="19" t="str">
        <f aca="false">IF(OR(E51="",F51=""),"",ABS(E51-F51))</f>
        <v/>
      </c>
      <c r="N51" s="20" t="str">
        <f aca="false">IF(OR(G51="",M51="",M51=0),"",ABS(G51-E51)/M51)</f>
        <v/>
      </c>
      <c r="O51" s="20" t="str">
        <f aca="false">IF(OR(H51="",M51="",M51=0),"",IF(D51="Short",E51-H51,H51-E51)/M51*IF(I51="",1,I51)-IF(J51="",0,J51))</f>
        <v/>
      </c>
      <c r="P51" s="21" t="str">
        <f aca="false">IF(O51="","",O51*'Setup rules'!$B$7)</f>
        <v/>
      </c>
      <c r="Q51" s="14" t="str">
        <f aca="false">IF(O51="","",IF(O51&gt;0,"Win",IF(O51&lt;0,"Loss","Breakeven")))</f>
        <v/>
      </c>
      <c r="R51" s="20" t="str">
        <f aca="false">IF(O51="","",SUM($O$5:O51))</f>
        <v/>
      </c>
      <c r="S51" s="20" t="str">
        <f aca="false">IF(R51="","",MAX(0,MAX($R$5:R51)))</f>
        <v/>
      </c>
      <c r="T51" s="20" t="str">
        <f aca="false">IF(R51="","",R51-S51)</f>
        <v/>
      </c>
      <c r="U51" s="14" t="str">
        <f aca="false">IF(O51="","",IF(O51&lt;0,N(U50)+1,0))</f>
        <v/>
      </c>
      <c r="V51" s="22" t="e">
        <f aca="false">IF(R51="",NA(),R51)</f>
        <v>#N/A</v>
      </c>
    </row>
    <row r="52" customFormat="false" ht="15" hidden="false" customHeight="false" outlineLevel="0" collapsed="false">
      <c r="A52" s="14" t="str">
        <f aca="false">IF(B52="","",COUNT($B$5:B52))</f>
        <v/>
      </c>
      <c r="B52" s="15"/>
      <c r="C52" s="13"/>
      <c r="D52" s="16"/>
      <c r="E52" s="17"/>
      <c r="F52" s="17"/>
      <c r="G52" s="17"/>
      <c r="H52" s="17"/>
      <c r="I52" s="18"/>
      <c r="J52" s="18"/>
      <c r="K52" s="16"/>
      <c r="L52" s="13"/>
      <c r="M52" s="19" t="str">
        <f aca="false">IF(OR(E52="",F52=""),"",ABS(E52-F52))</f>
        <v/>
      </c>
      <c r="N52" s="20" t="str">
        <f aca="false">IF(OR(G52="",M52="",M52=0),"",ABS(G52-E52)/M52)</f>
        <v/>
      </c>
      <c r="O52" s="20" t="str">
        <f aca="false">IF(OR(H52="",M52="",M52=0),"",IF(D52="Short",E52-H52,H52-E52)/M52*IF(I52="",1,I52)-IF(J52="",0,J52))</f>
        <v/>
      </c>
      <c r="P52" s="21" t="str">
        <f aca="false">IF(O52="","",O52*'Setup rules'!$B$7)</f>
        <v/>
      </c>
      <c r="Q52" s="14" t="str">
        <f aca="false">IF(O52="","",IF(O52&gt;0,"Win",IF(O52&lt;0,"Loss","Breakeven")))</f>
        <v/>
      </c>
      <c r="R52" s="20" t="str">
        <f aca="false">IF(O52="","",SUM($O$5:O52))</f>
        <v/>
      </c>
      <c r="S52" s="20" t="str">
        <f aca="false">IF(R52="","",MAX(0,MAX($R$5:R52)))</f>
        <v/>
      </c>
      <c r="T52" s="20" t="str">
        <f aca="false">IF(R52="","",R52-S52)</f>
        <v/>
      </c>
      <c r="U52" s="14" t="str">
        <f aca="false">IF(O52="","",IF(O52&lt;0,N(U51)+1,0))</f>
        <v/>
      </c>
      <c r="V52" s="22" t="e">
        <f aca="false">IF(R52="",NA(),R52)</f>
        <v>#N/A</v>
      </c>
    </row>
    <row r="53" customFormat="false" ht="15" hidden="false" customHeight="false" outlineLevel="0" collapsed="false">
      <c r="A53" s="14" t="str">
        <f aca="false">IF(B53="","",COUNT($B$5:B53))</f>
        <v/>
      </c>
      <c r="B53" s="15"/>
      <c r="C53" s="13"/>
      <c r="D53" s="16"/>
      <c r="E53" s="17"/>
      <c r="F53" s="17"/>
      <c r="G53" s="17"/>
      <c r="H53" s="17"/>
      <c r="I53" s="18"/>
      <c r="J53" s="18"/>
      <c r="K53" s="16"/>
      <c r="L53" s="13"/>
      <c r="M53" s="19" t="str">
        <f aca="false">IF(OR(E53="",F53=""),"",ABS(E53-F53))</f>
        <v/>
      </c>
      <c r="N53" s="20" t="str">
        <f aca="false">IF(OR(G53="",M53="",M53=0),"",ABS(G53-E53)/M53)</f>
        <v/>
      </c>
      <c r="O53" s="20" t="str">
        <f aca="false">IF(OR(H53="",M53="",M53=0),"",IF(D53="Short",E53-H53,H53-E53)/M53*IF(I53="",1,I53)-IF(J53="",0,J53))</f>
        <v/>
      </c>
      <c r="P53" s="21" t="str">
        <f aca="false">IF(O53="","",O53*'Setup rules'!$B$7)</f>
        <v/>
      </c>
      <c r="Q53" s="14" t="str">
        <f aca="false">IF(O53="","",IF(O53&gt;0,"Win",IF(O53&lt;0,"Loss","Breakeven")))</f>
        <v/>
      </c>
      <c r="R53" s="20" t="str">
        <f aca="false">IF(O53="","",SUM($O$5:O53))</f>
        <v/>
      </c>
      <c r="S53" s="20" t="str">
        <f aca="false">IF(R53="","",MAX(0,MAX($R$5:R53)))</f>
        <v/>
      </c>
      <c r="T53" s="20" t="str">
        <f aca="false">IF(R53="","",R53-S53)</f>
        <v/>
      </c>
      <c r="U53" s="14" t="str">
        <f aca="false">IF(O53="","",IF(O53&lt;0,N(U52)+1,0))</f>
        <v/>
      </c>
      <c r="V53" s="22" t="e">
        <f aca="false">IF(R53="",NA(),R53)</f>
        <v>#N/A</v>
      </c>
    </row>
    <row r="54" customFormat="false" ht="15" hidden="false" customHeight="false" outlineLevel="0" collapsed="false">
      <c r="A54" s="14" t="str">
        <f aca="false">IF(B54="","",COUNT($B$5:B54))</f>
        <v/>
      </c>
      <c r="B54" s="15"/>
      <c r="C54" s="13"/>
      <c r="D54" s="16"/>
      <c r="E54" s="17"/>
      <c r="F54" s="17"/>
      <c r="G54" s="17"/>
      <c r="H54" s="17"/>
      <c r="I54" s="18"/>
      <c r="J54" s="18"/>
      <c r="K54" s="16"/>
      <c r="L54" s="13"/>
      <c r="M54" s="19" t="str">
        <f aca="false">IF(OR(E54="",F54=""),"",ABS(E54-F54))</f>
        <v/>
      </c>
      <c r="N54" s="20" t="str">
        <f aca="false">IF(OR(G54="",M54="",M54=0),"",ABS(G54-E54)/M54)</f>
        <v/>
      </c>
      <c r="O54" s="20" t="str">
        <f aca="false">IF(OR(H54="",M54="",M54=0),"",IF(D54="Short",E54-H54,H54-E54)/M54*IF(I54="",1,I54)-IF(J54="",0,J54))</f>
        <v/>
      </c>
      <c r="P54" s="21" t="str">
        <f aca="false">IF(O54="","",O54*'Setup rules'!$B$7)</f>
        <v/>
      </c>
      <c r="Q54" s="14" t="str">
        <f aca="false">IF(O54="","",IF(O54&gt;0,"Win",IF(O54&lt;0,"Loss","Breakeven")))</f>
        <v/>
      </c>
      <c r="R54" s="20" t="str">
        <f aca="false">IF(O54="","",SUM($O$5:O54))</f>
        <v/>
      </c>
      <c r="S54" s="20" t="str">
        <f aca="false">IF(R54="","",MAX(0,MAX($R$5:R54)))</f>
        <v/>
      </c>
      <c r="T54" s="20" t="str">
        <f aca="false">IF(R54="","",R54-S54)</f>
        <v/>
      </c>
      <c r="U54" s="14" t="str">
        <f aca="false">IF(O54="","",IF(O54&lt;0,N(U53)+1,0))</f>
        <v/>
      </c>
      <c r="V54" s="22" t="e">
        <f aca="false">IF(R54="",NA(),R54)</f>
        <v>#N/A</v>
      </c>
    </row>
    <row r="55" customFormat="false" ht="15" hidden="false" customHeight="false" outlineLevel="0" collapsed="false">
      <c r="A55" s="14" t="str">
        <f aca="false">IF(B55="","",COUNT($B$5:B55))</f>
        <v/>
      </c>
      <c r="B55" s="15"/>
      <c r="C55" s="13"/>
      <c r="D55" s="16"/>
      <c r="E55" s="17"/>
      <c r="F55" s="17"/>
      <c r="G55" s="17"/>
      <c r="H55" s="17"/>
      <c r="I55" s="18"/>
      <c r="J55" s="18"/>
      <c r="K55" s="16"/>
      <c r="L55" s="13"/>
      <c r="M55" s="19" t="str">
        <f aca="false">IF(OR(E55="",F55=""),"",ABS(E55-F55))</f>
        <v/>
      </c>
      <c r="N55" s="20" t="str">
        <f aca="false">IF(OR(G55="",M55="",M55=0),"",ABS(G55-E55)/M55)</f>
        <v/>
      </c>
      <c r="O55" s="20" t="str">
        <f aca="false">IF(OR(H55="",M55="",M55=0),"",IF(D55="Short",E55-H55,H55-E55)/M55*IF(I55="",1,I55)-IF(J55="",0,J55))</f>
        <v/>
      </c>
      <c r="P55" s="21" t="str">
        <f aca="false">IF(O55="","",O55*'Setup rules'!$B$7)</f>
        <v/>
      </c>
      <c r="Q55" s="14" t="str">
        <f aca="false">IF(O55="","",IF(O55&gt;0,"Win",IF(O55&lt;0,"Loss","Breakeven")))</f>
        <v/>
      </c>
      <c r="R55" s="20" t="str">
        <f aca="false">IF(O55="","",SUM($O$5:O55))</f>
        <v/>
      </c>
      <c r="S55" s="20" t="str">
        <f aca="false">IF(R55="","",MAX(0,MAX($R$5:R55)))</f>
        <v/>
      </c>
      <c r="T55" s="20" t="str">
        <f aca="false">IF(R55="","",R55-S55)</f>
        <v/>
      </c>
      <c r="U55" s="14" t="str">
        <f aca="false">IF(O55="","",IF(O55&lt;0,N(U54)+1,0))</f>
        <v/>
      </c>
      <c r="V55" s="22" t="e">
        <f aca="false">IF(R55="",NA(),R55)</f>
        <v>#N/A</v>
      </c>
    </row>
    <row r="56" customFormat="false" ht="15" hidden="false" customHeight="false" outlineLevel="0" collapsed="false">
      <c r="A56" s="14" t="str">
        <f aca="false">IF(B56="","",COUNT($B$5:B56))</f>
        <v/>
      </c>
      <c r="B56" s="15"/>
      <c r="C56" s="13"/>
      <c r="D56" s="16"/>
      <c r="E56" s="17"/>
      <c r="F56" s="17"/>
      <c r="G56" s="17"/>
      <c r="H56" s="17"/>
      <c r="I56" s="18"/>
      <c r="J56" s="18"/>
      <c r="K56" s="16"/>
      <c r="L56" s="13"/>
      <c r="M56" s="19" t="str">
        <f aca="false">IF(OR(E56="",F56=""),"",ABS(E56-F56))</f>
        <v/>
      </c>
      <c r="N56" s="20" t="str">
        <f aca="false">IF(OR(G56="",M56="",M56=0),"",ABS(G56-E56)/M56)</f>
        <v/>
      </c>
      <c r="O56" s="20" t="str">
        <f aca="false">IF(OR(H56="",M56="",M56=0),"",IF(D56="Short",E56-H56,H56-E56)/M56*IF(I56="",1,I56)-IF(J56="",0,J56))</f>
        <v/>
      </c>
      <c r="P56" s="21" t="str">
        <f aca="false">IF(O56="","",O56*'Setup rules'!$B$7)</f>
        <v/>
      </c>
      <c r="Q56" s="14" t="str">
        <f aca="false">IF(O56="","",IF(O56&gt;0,"Win",IF(O56&lt;0,"Loss","Breakeven")))</f>
        <v/>
      </c>
      <c r="R56" s="20" t="str">
        <f aca="false">IF(O56="","",SUM($O$5:O56))</f>
        <v/>
      </c>
      <c r="S56" s="20" t="str">
        <f aca="false">IF(R56="","",MAX(0,MAX($R$5:R56)))</f>
        <v/>
      </c>
      <c r="T56" s="20" t="str">
        <f aca="false">IF(R56="","",R56-S56)</f>
        <v/>
      </c>
      <c r="U56" s="14" t="str">
        <f aca="false">IF(O56="","",IF(O56&lt;0,N(U55)+1,0))</f>
        <v/>
      </c>
      <c r="V56" s="22" t="e">
        <f aca="false">IF(R56="",NA(),R56)</f>
        <v>#N/A</v>
      </c>
    </row>
    <row r="57" customFormat="false" ht="15" hidden="false" customHeight="false" outlineLevel="0" collapsed="false">
      <c r="A57" s="14" t="str">
        <f aca="false">IF(B57="","",COUNT($B$5:B57))</f>
        <v/>
      </c>
      <c r="B57" s="15"/>
      <c r="C57" s="13"/>
      <c r="D57" s="16"/>
      <c r="E57" s="17"/>
      <c r="F57" s="17"/>
      <c r="G57" s="17"/>
      <c r="H57" s="17"/>
      <c r="I57" s="18"/>
      <c r="J57" s="18"/>
      <c r="K57" s="16"/>
      <c r="L57" s="13"/>
      <c r="M57" s="19" t="str">
        <f aca="false">IF(OR(E57="",F57=""),"",ABS(E57-F57))</f>
        <v/>
      </c>
      <c r="N57" s="20" t="str">
        <f aca="false">IF(OR(G57="",M57="",M57=0),"",ABS(G57-E57)/M57)</f>
        <v/>
      </c>
      <c r="O57" s="20" t="str">
        <f aca="false">IF(OR(H57="",M57="",M57=0),"",IF(D57="Short",E57-H57,H57-E57)/M57*IF(I57="",1,I57)-IF(J57="",0,J57))</f>
        <v/>
      </c>
      <c r="P57" s="21" t="str">
        <f aca="false">IF(O57="","",O57*'Setup rules'!$B$7)</f>
        <v/>
      </c>
      <c r="Q57" s="14" t="str">
        <f aca="false">IF(O57="","",IF(O57&gt;0,"Win",IF(O57&lt;0,"Loss","Breakeven")))</f>
        <v/>
      </c>
      <c r="R57" s="20" t="str">
        <f aca="false">IF(O57="","",SUM($O$5:O57))</f>
        <v/>
      </c>
      <c r="S57" s="20" t="str">
        <f aca="false">IF(R57="","",MAX(0,MAX($R$5:R57)))</f>
        <v/>
      </c>
      <c r="T57" s="20" t="str">
        <f aca="false">IF(R57="","",R57-S57)</f>
        <v/>
      </c>
      <c r="U57" s="14" t="str">
        <f aca="false">IF(O57="","",IF(O57&lt;0,N(U56)+1,0))</f>
        <v/>
      </c>
      <c r="V57" s="22" t="e">
        <f aca="false">IF(R57="",NA(),R57)</f>
        <v>#N/A</v>
      </c>
    </row>
    <row r="58" customFormat="false" ht="15" hidden="false" customHeight="false" outlineLevel="0" collapsed="false">
      <c r="A58" s="14" t="str">
        <f aca="false">IF(B58="","",COUNT($B$5:B58))</f>
        <v/>
      </c>
      <c r="B58" s="15"/>
      <c r="C58" s="13"/>
      <c r="D58" s="16"/>
      <c r="E58" s="17"/>
      <c r="F58" s="17"/>
      <c r="G58" s="17"/>
      <c r="H58" s="17"/>
      <c r="I58" s="18"/>
      <c r="J58" s="18"/>
      <c r="K58" s="16"/>
      <c r="L58" s="13"/>
      <c r="M58" s="19" t="str">
        <f aca="false">IF(OR(E58="",F58=""),"",ABS(E58-F58))</f>
        <v/>
      </c>
      <c r="N58" s="20" t="str">
        <f aca="false">IF(OR(G58="",M58="",M58=0),"",ABS(G58-E58)/M58)</f>
        <v/>
      </c>
      <c r="O58" s="20" t="str">
        <f aca="false">IF(OR(H58="",M58="",M58=0),"",IF(D58="Short",E58-H58,H58-E58)/M58*IF(I58="",1,I58)-IF(J58="",0,J58))</f>
        <v/>
      </c>
      <c r="P58" s="21" t="str">
        <f aca="false">IF(O58="","",O58*'Setup rules'!$B$7)</f>
        <v/>
      </c>
      <c r="Q58" s="14" t="str">
        <f aca="false">IF(O58="","",IF(O58&gt;0,"Win",IF(O58&lt;0,"Loss","Breakeven")))</f>
        <v/>
      </c>
      <c r="R58" s="20" t="str">
        <f aca="false">IF(O58="","",SUM($O$5:O58))</f>
        <v/>
      </c>
      <c r="S58" s="20" t="str">
        <f aca="false">IF(R58="","",MAX(0,MAX($R$5:R58)))</f>
        <v/>
      </c>
      <c r="T58" s="20" t="str">
        <f aca="false">IF(R58="","",R58-S58)</f>
        <v/>
      </c>
      <c r="U58" s="14" t="str">
        <f aca="false">IF(O58="","",IF(O58&lt;0,N(U57)+1,0))</f>
        <v/>
      </c>
      <c r="V58" s="22" t="e">
        <f aca="false">IF(R58="",NA(),R58)</f>
        <v>#N/A</v>
      </c>
    </row>
    <row r="59" customFormat="false" ht="15" hidden="false" customHeight="false" outlineLevel="0" collapsed="false">
      <c r="A59" s="14" t="str">
        <f aca="false">IF(B59="","",COUNT($B$5:B59))</f>
        <v/>
      </c>
      <c r="B59" s="15"/>
      <c r="C59" s="13"/>
      <c r="D59" s="16"/>
      <c r="E59" s="17"/>
      <c r="F59" s="17"/>
      <c r="G59" s="17"/>
      <c r="H59" s="17"/>
      <c r="I59" s="18"/>
      <c r="J59" s="18"/>
      <c r="K59" s="16"/>
      <c r="L59" s="13"/>
      <c r="M59" s="19" t="str">
        <f aca="false">IF(OR(E59="",F59=""),"",ABS(E59-F59))</f>
        <v/>
      </c>
      <c r="N59" s="20" t="str">
        <f aca="false">IF(OR(G59="",M59="",M59=0),"",ABS(G59-E59)/M59)</f>
        <v/>
      </c>
      <c r="O59" s="20" t="str">
        <f aca="false">IF(OR(H59="",M59="",M59=0),"",IF(D59="Short",E59-H59,H59-E59)/M59*IF(I59="",1,I59)-IF(J59="",0,J59))</f>
        <v/>
      </c>
      <c r="P59" s="21" t="str">
        <f aca="false">IF(O59="","",O59*'Setup rules'!$B$7)</f>
        <v/>
      </c>
      <c r="Q59" s="14" t="str">
        <f aca="false">IF(O59="","",IF(O59&gt;0,"Win",IF(O59&lt;0,"Loss","Breakeven")))</f>
        <v/>
      </c>
      <c r="R59" s="20" t="str">
        <f aca="false">IF(O59="","",SUM($O$5:O59))</f>
        <v/>
      </c>
      <c r="S59" s="20" t="str">
        <f aca="false">IF(R59="","",MAX(0,MAX($R$5:R59)))</f>
        <v/>
      </c>
      <c r="T59" s="20" t="str">
        <f aca="false">IF(R59="","",R59-S59)</f>
        <v/>
      </c>
      <c r="U59" s="14" t="str">
        <f aca="false">IF(O59="","",IF(O59&lt;0,N(U58)+1,0))</f>
        <v/>
      </c>
      <c r="V59" s="22" t="e">
        <f aca="false">IF(R59="",NA(),R59)</f>
        <v>#N/A</v>
      </c>
    </row>
    <row r="60" customFormat="false" ht="15" hidden="false" customHeight="false" outlineLevel="0" collapsed="false">
      <c r="A60" s="14" t="str">
        <f aca="false">IF(B60="","",COUNT($B$5:B60))</f>
        <v/>
      </c>
      <c r="B60" s="15"/>
      <c r="C60" s="13"/>
      <c r="D60" s="16"/>
      <c r="E60" s="17"/>
      <c r="F60" s="17"/>
      <c r="G60" s="17"/>
      <c r="H60" s="17"/>
      <c r="I60" s="18"/>
      <c r="J60" s="18"/>
      <c r="K60" s="16"/>
      <c r="L60" s="13"/>
      <c r="M60" s="19" t="str">
        <f aca="false">IF(OR(E60="",F60=""),"",ABS(E60-F60))</f>
        <v/>
      </c>
      <c r="N60" s="20" t="str">
        <f aca="false">IF(OR(G60="",M60="",M60=0),"",ABS(G60-E60)/M60)</f>
        <v/>
      </c>
      <c r="O60" s="20" t="str">
        <f aca="false">IF(OR(H60="",M60="",M60=0),"",IF(D60="Short",E60-H60,H60-E60)/M60*IF(I60="",1,I60)-IF(J60="",0,J60))</f>
        <v/>
      </c>
      <c r="P60" s="21" t="str">
        <f aca="false">IF(O60="","",O60*'Setup rules'!$B$7)</f>
        <v/>
      </c>
      <c r="Q60" s="14" t="str">
        <f aca="false">IF(O60="","",IF(O60&gt;0,"Win",IF(O60&lt;0,"Loss","Breakeven")))</f>
        <v/>
      </c>
      <c r="R60" s="20" t="str">
        <f aca="false">IF(O60="","",SUM($O$5:O60))</f>
        <v/>
      </c>
      <c r="S60" s="20" t="str">
        <f aca="false">IF(R60="","",MAX(0,MAX($R$5:R60)))</f>
        <v/>
      </c>
      <c r="T60" s="20" t="str">
        <f aca="false">IF(R60="","",R60-S60)</f>
        <v/>
      </c>
      <c r="U60" s="14" t="str">
        <f aca="false">IF(O60="","",IF(O60&lt;0,N(U59)+1,0))</f>
        <v/>
      </c>
      <c r="V60" s="22" t="e">
        <f aca="false">IF(R60="",NA(),R60)</f>
        <v>#N/A</v>
      </c>
    </row>
    <row r="61" customFormat="false" ht="15" hidden="false" customHeight="false" outlineLevel="0" collapsed="false">
      <c r="A61" s="14" t="str">
        <f aca="false">IF(B61="","",COUNT($B$5:B61))</f>
        <v/>
      </c>
      <c r="B61" s="15"/>
      <c r="C61" s="13"/>
      <c r="D61" s="16"/>
      <c r="E61" s="17"/>
      <c r="F61" s="17"/>
      <c r="G61" s="17"/>
      <c r="H61" s="17"/>
      <c r="I61" s="18"/>
      <c r="J61" s="18"/>
      <c r="K61" s="16"/>
      <c r="L61" s="13"/>
      <c r="M61" s="19" t="str">
        <f aca="false">IF(OR(E61="",F61=""),"",ABS(E61-F61))</f>
        <v/>
      </c>
      <c r="N61" s="20" t="str">
        <f aca="false">IF(OR(G61="",M61="",M61=0),"",ABS(G61-E61)/M61)</f>
        <v/>
      </c>
      <c r="O61" s="20" t="str">
        <f aca="false">IF(OR(H61="",M61="",M61=0),"",IF(D61="Short",E61-H61,H61-E61)/M61*IF(I61="",1,I61)-IF(J61="",0,J61))</f>
        <v/>
      </c>
      <c r="P61" s="21" t="str">
        <f aca="false">IF(O61="","",O61*'Setup rules'!$B$7)</f>
        <v/>
      </c>
      <c r="Q61" s="14" t="str">
        <f aca="false">IF(O61="","",IF(O61&gt;0,"Win",IF(O61&lt;0,"Loss","Breakeven")))</f>
        <v/>
      </c>
      <c r="R61" s="20" t="str">
        <f aca="false">IF(O61="","",SUM($O$5:O61))</f>
        <v/>
      </c>
      <c r="S61" s="20" t="str">
        <f aca="false">IF(R61="","",MAX(0,MAX($R$5:R61)))</f>
        <v/>
      </c>
      <c r="T61" s="20" t="str">
        <f aca="false">IF(R61="","",R61-S61)</f>
        <v/>
      </c>
      <c r="U61" s="14" t="str">
        <f aca="false">IF(O61="","",IF(O61&lt;0,N(U60)+1,0))</f>
        <v/>
      </c>
      <c r="V61" s="22" t="e">
        <f aca="false">IF(R61="",NA(),R61)</f>
        <v>#N/A</v>
      </c>
    </row>
    <row r="62" customFormat="false" ht="15" hidden="false" customHeight="false" outlineLevel="0" collapsed="false">
      <c r="A62" s="14" t="str">
        <f aca="false">IF(B62="","",COUNT($B$5:B62))</f>
        <v/>
      </c>
      <c r="B62" s="15"/>
      <c r="C62" s="13"/>
      <c r="D62" s="16"/>
      <c r="E62" s="17"/>
      <c r="F62" s="17"/>
      <c r="G62" s="17"/>
      <c r="H62" s="17"/>
      <c r="I62" s="18"/>
      <c r="J62" s="18"/>
      <c r="K62" s="16"/>
      <c r="L62" s="13"/>
      <c r="M62" s="19" t="str">
        <f aca="false">IF(OR(E62="",F62=""),"",ABS(E62-F62))</f>
        <v/>
      </c>
      <c r="N62" s="20" t="str">
        <f aca="false">IF(OR(G62="",M62="",M62=0),"",ABS(G62-E62)/M62)</f>
        <v/>
      </c>
      <c r="O62" s="20" t="str">
        <f aca="false">IF(OR(H62="",M62="",M62=0),"",IF(D62="Short",E62-H62,H62-E62)/M62*IF(I62="",1,I62)-IF(J62="",0,J62))</f>
        <v/>
      </c>
      <c r="P62" s="21" t="str">
        <f aca="false">IF(O62="","",O62*'Setup rules'!$B$7)</f>
        <v/>
      </c>
      <c r="Q62" s="14" t="str">
        <f aca="false">IF(O62="","",IF(O62&gt;0,"Win",IF(O62&lt;0,"Loss","Breakeven")))</f>
        <v/>
      </c>
      <c r="R62" s="20" t="str">
        <f aca="false">IF(O62="","",SUM($O$5:O62))</f>
        <v/>
      </c>
      <c r="S62" s="20" t="str">
        <f aca="false">IF(R62="","",MAX(0,MAX($R$5:R62)))</f>
        <v/>
      </c>
      <c r="T62" s="20" t="str">
        <f aca="false">IF(R62="","",R62-S62)</f>
        <v/>
      </c>
      <c r="U62" s="14" t="str">
        <f aca="false">IF(O62="","",IF(O62&lt;0,N(U61)+1,0))</f>
        <v/>
      </c>
      <c r="V62" s="22" t="e">
        <f aca="false">IF(R62="",NA(),R62)</f>
        <v>#N/A</v>
      </c>
    </row>
    <row r="63" customFormat="false" ht="15" hidden="false" customHeight="false" outlineLevel="0" collapsed="false">
      <c r="A63" s="14" t="str">
        <f aca="false">IF(B63="","",COUNT($B$5:B63))</f>
        <v/>
      </c>
      <c r="B63" s="15"/>
      <c r="C63" s="13"/>
      <c r="D63" s="16"/>
      <c r="E63" s="17"/>
      <c r="F63" s="17"/>
      <c r="G63" s="17"/>
      <c r="H63" s="17"/>
      <c r="I63" s="18"/>
      <c r="J63" s="18"/>
      <c r="K63" s="16"/>
      <c r="L63" s="13"/>
      <c r="M63" s="19" t="str">
        <f aca="false">IF(OR(E63="",F63=""),"",ABS(E63-F63))</f>
        <v/>
      </c>
      <c r="N63" s="20" t="str">
        <f aca="false">IF(OR(G63="",M63="",M63=0),"",ABS(G63-E63)/M63)</f>
        <v/>
      </c>
      <c r="O63" s="20" t="str">
        <f aca="false">IF(OR(H63="",M63="",M63=0),"",IF(D63="Short",E63-H63,H63-E63)/M63*IF(I63="",1,I63)-IF(J63="",0,J63))</f>
        <v/>
      </c>
      <c r="P63" s="21" t="str">
        <f aca="false">IF(O63="","",O63*'Setup rules'!$B$7)</f>
        <v/>
      </c>
      <c r="Q63" s="14" t="str">
        <f aca="false">IF(O63="","",IF(O63&gt;0,"Win",IF(O63&lt;0,"Loss","Breakeven")))</f>
        <v/>
      </c>
      <c r="R63" s="20" t="str">
        <f aca="false">IF(O63="","",SUM($O$5:O63))</f>
        <v/>
      </c>
      <c r="S63" s="20" t="str">
        <f aca="false">IF(R63="","",MAX(0,MAX($R$5:R63)))</f>
        <v/>
      </c>
      <c r="T63" s="20" t="str">
        <f aca="false">IF(R63="","",R63-S63)</f>
        <v/>
      </c>
      <c r="U63" s="14" t="str">
        <f aca="false">IF(O63="","",IF(O63&lt;0,N(U62)+1,0))</f>
        <v/>
      </c>
      <c r="V63" s="22" t="e">
        <f aca="false">IF(R63="",NA(),R63)</f>
        <v>#N/A</v>
      </c>
    </row>
    <row r="64" customFormat="false" ht="15" hidden="false" customHeight="false" outlineLevel="0" collapsed="false">
      <c r="A64" s="14" t="str">
        <f aca="false">IF(B64="","",COUNT($B$5:B64))</f>
        <v/>
      </c>
      <c r="B64" s="15"/>
      <c r="C64" s="13"/>
      <c r="D64" s="16"/>
      <c r="E64" s="17"/>
      <c r="F64" s="17"/>
      <c r="G64" s="17"/>
      <c r="H64" s="17"/>
      <c r="I64" s="18"/>
      <c r="J64" s="18"/>
      <c r="K64" s="16"/>
      <c r="L64" s="13"/>
      <c r="M64" s="19" t="str">
        <f aca="false">IF(OR(E64="",F64=""),"",ABS(E64-F64))</f>
        <v/>
      </c>
      <c r="N64" s="20" t="str">
        <f aca="false">IF(OR(G64="",M64="",M64=0),"",ABS(G64-E64)/M64)</f>
        <v/>
      </c>
      <c r="O64" s="20" t="str">
        <f aca="false">IF(OR(H64="",M64="",M64=0),"",IF(D64="Short",E64-H64,H64-E64)/M64*IF(I64="",1,I64)-IF(J64="",0,J64))</f>
        <v/>
      </c>
      <c r="P64" s="21" t="str">
        <f aca="false">IF(O64="","",O64*'Setup rules'!$B$7)</f>
        <v/>
      </c>
      <c r="Q64" s="14" t="str">
        <f aca="false">IF(O64="","",IF(O64&gt;0,"Win",IF(O64&lt;0,"Loss","Breakeven")))</f>
        <v/>
      </c>
      <c r="R64" s="20" t="str">
        <f aca="false">IF(O64="","",SUM($O$5:O64))</f>
        <v/>
      </c>
      <c r="S64" s="20" t="str">
        <f aca="false">IF(R64="","",MAX(0,MAX($R$5:R64)))</f>
        <v/>
      </c>
      <c r="T64" s="20" t="str">
        <f aca="false">IF(R64="","",R64-S64)</f>
        <v/>
      </c>
      <c r="U64" s="14" t="str">
        <f aca="false">IF(O64="","",IF(O64&lt;0,N(U63)+1,0))</f>
        <v/>
      </c>
      <c r="V64" s="22" t="e">
        <f aca="false">IF(R64="",NA(),R64)</f>
        <v>#N/A</v>
      </c>
    </row>
    <row r="65" customFormat="false" ht="15" hidden="false" customHeight="false" outlineLevel="0" collapsed="false">
      <c r="A65" s="14" t="str">
        <f aca="false">IF(B65="","",COUNT($B$5:B65))</f>
        <v/>
      </c>
      <c r="B65" s="15"/>
      <c r="C65" s="13"/>
      <c r="D65" s="16"/>
      <c r="E65" s="17"/>
      <c r="F65" s="17"/>
      <c r="G65" s="17"/>
      <c r="H65" s="17"/>
      <c r="I65" s="18"/>
      <c r="J65" s="18"/>
      <c r="K65" s="16"/>
      <c r="L65" s="13"/>
      <c r="M65" s="19" t="str">
        <f aca="false">IF(OR(E65="",F65=""),"",ABS(E65-F65))</f>
        <v/>
      </c>
      <c r="N65" s="20" t="str">
        <f aca="false">IF(OR(G65="",M65="",M65=0),"",ABS(G65-E65)/M65)</f>
        <v/>
      </c>
      <c r="O65" s="20" t="str">
        <f aca="false">IF(OR(H65="",M65="",M65=0),"",IF(D65="Short",E65-H65,H65-E65)/M65*IF(I65="",1,I65)-IF(J65="",0,J65))</f>
        <v/>
      </c>
      <c r="P65" s="21" t="str">
        <f aca="false">IF(O65="","",O65*'Setup rules'!$B$7)</f>
        <v/>
      </c>
      <c r="Q65" s="14" t="str">
        <f aca="false">IF(O65="","",IF(O65&gt;0,"Win",IF(O65&lt;0,"Loss","Breakeven")))</f>
        <v/>
      </c>
      <c r="R65" s="20" t="str">
        <f aca="false">IF(O65="","",SUM($O$5:O65))</f>
        <v/>
      </c>
      <c r="S65" s="20" t="str">
        <f aca="false">IF(R65="","",MAX(0,MAX($R$5:R65)))</f>
        <v/>
      </c>
      <c r="T65" s="20" t="str">
        <f aca="false">IF(R65="","",R65-S65)</f>
        <v/>
      </c>
      <c r="U65" s="14" t="str">
        <f aca="false">IF(O65="","",IF(O65&lt;0,N(U64)+1,0))</f>
        <v/>
      </c>
      <c r="V65" s="22" t="e">
        <f aca="false">IF(R65="",NA(),R65)</f>
        <v>#N/A</v>
      </c>
    </row>
    <row r="66" customFormat="false" ht="15" hidden="false" customHeight="false" outlineLevel="0" collapsed="false">
      <c r="A66" s="14" t="str">
        <f aca="false">IF(B66="","",COUNT($B$5:B66))</f>
        <v/>
      </c>
      <c r="B66" s="15"/>
      <c r="C66" s="13"/>
      <c r="D66" s="16"/>
      <c r="E66" s="17"/>
      <c r="F66" s="17"/>
      <c r="G66" s="17"/>
      <c r="H66" s="17"/>
      <c r="I66" s="18"/>
      <c r="J66" s="18"/>
      <c r="K66" s="16"/>
      <c r="L66" s="13"/>
      <c r="M66" s="19" t="str">
        <f aca="false">IF(OR(E66="",F66=""),"",ABS(E66-F66))</f>
        <v/>
      </c>
      <c r="N66" s="20" t="str">
        <f aca="false">IF(OR(G66="",M66="",M66=0),"",ABS(G66-E66)/M66)</f>
        <v/>
      </c>
      <c r="O66" s="20" t="str">
        <f aca="false">IF(OR(H66="",M66="",M66=0),"",IF(D66="Short",E66-H66,H66-E66)/M66*IF(I66="",1,I66)-IF(J66="",0,J66))</f>
        <v/>
      </c>
      <c r="P66" s="21" t="str">
        <f aca="false">IF(O66="","",O66*'Setup rules'!$B$7)</f>
        <v/>
      </c>
      <c r="Q66" s="14" t="str">
        <f aca="false">IF(O66="","",IF(O66&gt;0,"Win",IF(O66&lt;0,"Loss","Breakeven")))</f>
        <v/>
      </c>
      <c r="R66" s="20" t="str">
        <f aca="false">IF(O66="","",SUM($O$5:O66))</f>
        <v/>
      </c>
      <c r="S66" s="20" t="str">
        <f aca="false">IF(R66="","",MAX(0,MAX($R$5:R66)))</f>
        <v/>
      </c>
      <c r="T66" s="20" t="str">
        <f aca="false">IF(R66="","",R66-S66)</f>
        <v/>
      </c>
      <c r="U66" s="14" t="str">
        <f aca="false">IF(O66="","",IF(O66&lt;0,N(U65)+1,0))</f>
        <v/>
      </c>
      <c r="V66" s="22" t="e">
        <f aca="false">IF(R66="",NA(),R66)</f>
        <v>#N/A</v>
      </c>
    </row>
    <row r="67" customFormat="false" ht="15" hidden="false" customHeight="false" outlineLevel="0" collapsed="false">
      <c r="A67" s="14" t="str">
        <f aca="false">IF(B67="","",COUNT($B$5:B67))</f>
        <v/>
      </c>
      <c r="B67" s="15"/>
      <c r="C67" s="13"/>
      <c r="D67" s="16"/>
      <c r="E67" s="17"/>
      <c r="F67" s="17"/>
      <c r="G67" s="17"/>
      <c r="H67" s="17"/>
      <c r="I67" s="18"/>
      <c r="J67" s="18"/>
      <c r="K67" s="16"/>
      <c r="L67" s="13"/>
      <c r="M67" s="19" t="str">
        <f aca="false">IF(OR(E67="",F67=""),"",ABS(E67-F67))</f>
        <v/>
      </c>
      <c r="N67" s="20" t="str">
        <f aca="false">IF(OR(G67="",M67="",M67=0),"",ABS(G67-E67)/M67)</f>
        <v/>
      </c>
      <c r="O67" s="20" t="str">
        <f aca="false">IF(OR(H67="",M67="",M67=0),"",IF(D67="Short",E67-H67,H67-E67)/M67*IF(I67="",1,I67)-IF(J67="",0,J67))</f>
        <v/>
      </c>
      <c r="P67" s="21" t="str">
        <f aca="false">IF(O67="","",O67*'Setup rules'!$B$7)</f>
        <v/>
      </c>
      <c r="Q67" s="14" t="str">
        <f aca="false">IF(O67="","",IF(O67&gt;0,"Win",IF(O67&lt;0,"Loss","Breakeven")))</f>
        <v/>
      </c>
      <c r="R67" s="20" t="str">
        <f aca="false">IF(O67="","",SUM($O$5:O67))</f>
        <v/>
      </c>
      <c r="S67" s="20" t="str">
        <f aca="false">IF(R67="","",MAX(0,MAX($R$5:R67)))</f>
        <v/>
      </c>
      <c r="T67" s="20" t="str">
        <f aca="false">IF(R67="","",R67-S67)</f>
        <v/>
      </c>
      <c r="U67" s="14" t="str">
        <f aca="false">IF(O67="","",IF(O67&lt;0,N(U66)+1,0))</f>
        <v/>
      </c>
      <c r="V67" s="22" t="e">
        <f aca="false">IF(R67="",NA(),R67)</f>
        <v>#N/A</v>
      </c>
    </row>
    <row r="68" customFormat="false" ht="15" hidden="false" customHeight="false" outlineLevel="0" collapsed="false">
      <c r="A68" s="14" t="str">
        <f aca="false">IF(B68="","",COUNT($B$5:B68))</f>
        <v/>
      </c>
      <c r="B68" s="15"/>
      <c r="C68" s="13"/>
      <c r="D68" s="16"/>
      <c r="E68" s="17"/>
      <c r="F68" s="17"/>
      <c r="G68" s="17"/>
      <c r="H68" s="17"/>
      <c r="I68" s="18"/>
      <c r="J68" s="18"/>
      <c r="K68" s="16"/>
      <c r="L68" s="13"/>
      <c r="M68" s="19" t="str">
        <f aca="false">IF(OR(E68="",F68=""),"",ABS(E68-F68))</f>
        <v/>
      </c>
      <c r="N68" s="20" t="str">
        <f aca="false">IF(OR(G68="",M68="",M68=0),"",ABS(G68-E68)/M68)</f>
        <v/>
      </c>
      <c r="O68" s="20" t="str">
        <f aca="false">IF(OR(H68="",M68="",M68=0),"",IF(D68="Short",E68-H68,H68-E68)/M68*IF(I68="",1,I68)-IF(J68="",0,J68))</f>
        <v/>
      </c>
      <c r="P68" s="21" t="str">
        <f aca="false">IF(O68="","",O68*'Setup rules'!$B$7)</f>
        <v/>
      </c>
      <c r="Q68" s="14" t="str">
        <f aca="false">IF(O68="","",IF(O68&gt;0,"Win",IF(O68&lt;0,"Loss","Breakeven")))</f>
        <v/>
      </c>
      <c r="R68" s="20" t="str">
        <f aca="false">IF(O68="","",SUM($O$5:O68))</f>
        <v/>
      </c>
      <c r="S68" s="20" t="str">
        <f aca="false">IF(R68="","",MAX(0,MAX($R$5:R68)))</f>
        <v/>
      </c>
      <c r="T68" s="20" t="str">
        <f aca="false">IF(R68="","",R68-S68)</f>
        <v/>
      </c>
      <c r="U68" s="14" t="str">
        <f aca="false">IF(O68="","",IF(O68&lt;0,N(U67)+1,0))</f>
        <v/>
      </c>
      <c r="V68" s="22" t="e">
        <f aca="false">IF(R68="",NA(),R68)</f>
        <v>#N/A</v>
      </c>
    </row>
    <row r="69" customFormat="false" ht="15" hidden="false" customHeight="false" outlineLevel="0" collapsed="false">
      <c r="A69" s="14" t="str">
        <f aca="false">IF(B69="","",COUNT($B$5:B69))</f>
        <v/>
      </c>
      <c r="B69" s="15"/>
      <c r="C69" s="13"/>
      <c r="D69" s="16"/>
      <c r="E69" s="17"/>
      <c r="F69" s="17"/>
      <c r="G69" s="17"/>
      <c r="H69" s="17"/>
      <c r="I69" s="18"/>
      <c r="J69" s="18"/>
      <c r="K69" s="16"/>
      <c r="L69" s="13"/>
      <c r="M69" s="19" t="str">
        <f aca="false">IF(OR(E69="",F69=""),"",ABS(E69-F69))</f>
        <v/>
      </c>
      <c r="N69" s="20" t="str">
        <f aca="false">IF(OR(G69="",M69="",M69=0),"",ABS(G69-E69)/M69)</f>
        <v/>
      </c>
      <c r="O69" s="20" t="str">
        <f aca="false">IF(OR(H69="",M69="",M69=0),"",IF(D69="Short",E69-H69,H69-E69)/M69*IF(I69="",1,I69)-IF(J69="",0,J69))</f>
        <v/>
      </c>
      <c r="P69" s="21" t="str">
        <f aca="false">IF(O69="","",O69*'Setup rules'!$B$7)</f>
        <v/>
      </c>
      <c r="Q69" s="14" t="str">
        <f aca="false">IF(O69="","",IF(O69&gt;0,"Win",IF(O69&lt;0,"Loss","Breakeven")))</f>
        <v/>
      </c>
      <c r="R69" s="20" t="str">
        <f aca="false">IF(O69="","",SUM($O$5:O69))</f>
        <v/>
      </c>
      <c r="S69" s="20" t="str">
        <f aca="false">IF(R69="","",MAX(0,MAX($R$5:R69)))</f>
        <v/>
      </c>
      <c r="T69" s="20" t="str">
        <f aca="false">IF(R69="","",R69-S69)</f>
        <v/>
      </c>
      <c r="U69" s="14" t="str">
        <f aca="false">IF(O69="","",IF(O69&lt;0,N(U68)+1,0))</f>
        <v/>
      </c>
      <c r="V69" s="22" t="e">
        <f aca="false">IF(R69="",NA(),R69)</f>
        <v>#N/A</v>
      </c>
    </row>
    <row r="70" customFormat="false" ht="15" hidden="false" customHeight="false" outlineLevel="0" collapsed="false">
      <c r="A70" s="14" t="str">
        <f aca="false">IF(B70="","",COUNT($B$5:B70))</f>
        <v/>
      </c>
      <c r="B70" s="15"/>
      <c r="C70" s="13"/>
      <c r="D70" s="16"/>
      <c r="E70" s="17"/>
      <c r="F70" s="17"/>
      <c r="G70" s="17"/>
      <c r="H70" s="17"/>
      <c r="I70" s="18"/>
      <c r="J70" s="18"/>
      <c r="K70" s="16"/>
      <c r="L70" s="13"/>
      <c r="M70" s="19" t="str">
        <f aca="false">IF(OR(E70="",F70=""),"",ABS(E70-F70))</f>
        <v/>
      </c>
      <c r="N70" s="20" t="str">
        <f aca="false">IF(OR(G70="",M70="",M70=0),"",ABS(G70-E70)/M70)</f>
        <v/>
      </c>
      <c r="O70" s="20" t="str">
        <f aca="false">IF(OR(H70="",M70="",M70=0),"",IF(D70="Short",E70-H70,H70-E70)/M70*IF(I70="",1,I70)-IF(J70="",0,J70))</f>
        <v/>
      </c>
      <c r="P70" s="21" t="str">
        <f aca="false">IF(O70="","",O70*'Setup rules'!$B$7)</f>
        <v/>
      </c>
      <c r="Q70" s="14" t="str">
        <f aca="false">IF(O70="","",IF(O70&gt;0,"Win",IF(O70&lt;0,"Loss","Breakeven")))</f>
        <v/>
      </c>
      <c r="R70" s="20" t="str">
        <f aca="false">IF(O70="","",SUM($O$5:O70))</f>
        <v/>
      </c>
      <c r="S70" s="20" t="str">
        <f aca="false">IF(R70="","",MAX(0,MAX($R$5:R70)))</f>
        <v/>
      </c>
      <c r="T70" s="20" t="str">
        <f aca="false">IF(R70="","",R70-S70)</f>
        <v/>
      </c>
      <c r="U70" s="14" t="str">
        <f aca="false">IF(O70="","",IF(O70&lt;0,N(U69)+1,0))</f>
        <v/>
      </c>
      <c r="V70" s="22" t="e">
        <f aca="false">IF(R70="",NA(),R70)</f>
        <v>#N/A</v>
      </c>
    </row>
    <row r="71" customFormat="false" ht="15" hidden="false" customHeight="false" outlineLevel="0" collapsed="false">
      <c r="A71" s="14" t="str">
        <f aca="false">IF(B71="","",COUNT($B$5:B71))</f>
        <v/>
      </c>
      <c r="B71" s="15"/>
      <c r="C71" s="13"/>
      <c r="D71" s="16"/>
      <c r="E71" s="17"/>
      <c r="F71" s="17"/>
      <c r="G71" s="17"/>
      <c r="H71" s="17"/>
      <c r="I71" s="18"/>
      <c r="J71" s="18"/>
      <c r="K71" s="16"/>
      <c r="L71" s="13"/>
      <c r="M71" s="19" t="str">
        <f aca="false">IF(OR(E71="",F71=""),"",ABS(E71-F71))</f>
        <v/>
      </c>
      <c r="N71" s="20" t="str">
        <f aca="false">IF(OR(G71="",M71="",M71=0),"",ABS(G71-E71)/M71)</f>
        <v/>
      </c>
      <c r="O71" s="20" t="str">
        <f aca="false">IF(OR(H71="",M71="",M71=0),"",IF(D71="Short",E71-H71,H71-E71)/M71*IF(I71="",1,I71)-IF(J71="",0,J71))</f>
        <v/>
      </c>
      <c r="P71" s="21" t="str">
        <f aca="false">IF(O71="","",O71*'Setup rules'!$B$7)</f>
        <v/>
      </c>
      <c r="Q71" s="14" t="str">
        <f aca="false">IF(O71="","",IF(O71&gt;0,"Win",IF(O71&lt;0,"Loss","Breakeven")))</f>
        <v/>
      </c>
      <c r="R71" s="20" t="str">
        <f aca="false">IF(O71="","",SUM($O$5:O71))</f>
        <v/>
      </c>
      <c r="S71" s="20" t="str">
        <f aca="false">IF(R71="","",MAX(0,MAX($R$5:R71)))</f>
        <v/>
      </c>
      <c r="T71" s="20" t="str">
        <f aca="false">IF(R71="","",R71-S71)</f>
        <v/>
      </c>
      <c r="U71" s="14" t="str">
        <f aca="false">IF(O71="","",IF(O71&lt;0,N(U70)+1,0))</f>
        <v/>
      </c>
      <c r="V71" s="22" t="e">
        <f aca="false">IF(R71="",NA(),R71)</f>
        <v>#N/A</v>
      </c>
    </row>
    <row r="72" customFormat="false" ht="15" hidden="false" customHeight="false" outlineLevel="0" collapsed="false">
      <c r="A72" s="14" t="str">
        <f aca="false">IF(B72="","",COUNT($B$5:B72))</f>
        <v/>
      </c>
      <c r="B72" s="15"/>
      <c r="C72" s="13"/>
      <c r="D72" s="16"/>
      <c r="E72" s="17"/>
      <c r="F72" s="17"/>
      <c r="G72" s="17"/>
      <c r="H72" s="17"/>
      <c r="I72" s="18"/>
      <c r="J72" s="18"/>
      <c r="K72" s="16"/>
      <c r="L72" s="13"/>
      <c r="M72" s="19" t="str">
        <f aca="false">IF(OR(E72="",F72=""),"",ABS(E72-F72))</f>
        <v/>
      </c>
      <c r="N72" s="20" t="str">
        <f aca="false">IF(OR(G72="",M72="",M72=0),"",ABS(G72-E72)/M72)</f>
        <v/>
      </c>
      <c r="O72" s="20" t="str">
        <f aca="false">IF(OR(H72="",M72="",M72=0),"",IF(D72="Short",E72-H72,H72-E72)/M72*IF(I72="",1,I72)-IF(J72="",0,J72))</f>
        <v/>
      </c>
      <c r="P72" s="21" t="str">
        <f aca="false">IF(O72="","",O72*'Setup rules'!$B$7)</f>
        <v/>
      </c>
      <c r="Q72" s="14" t="str">
        <f aca="false">IF(O72="","",IF(O72&gt;0,"Win",IF(O72&lt;0,"Loss","Breakeven")))</f>
        <v/>
      </c>
      <c r="R72" s="20" t="str">
        <f aca="false">IF(O72="","",SUM($O$5:O72))</f>
        <v/>
      </c>
      <c r="S72" s="20" t="str">
        <f aca="false">IF(R72="","",MAX(0,MAX($R$5:R72)))</f>
        <v/>
      </c>
      <c r="T72" s="20" t="str">
        <f aca="false">IF(R72="","",R72-S72)</f>
        <v/>
      </c>
      <c r="U72" s="14" t="str">
        <f aca="false">IF(O72="","",IF(O72&lt;0,N(U71)+1,0))</f>
        <v/>
      </c>
      <c r="V72" s="22" t="e">
        <f aca="false">IF(R72="",NA(),R72)</f>
        <v>#N/A</v>
      </c>
    </row>
    <row r="73" customFormat="false" ht="15" hidden="false" customHeight="false" outlineLevel="0" collapsed="false">
      <c r="A73" s="14" t="str">
        <f aca="false">IF(B73="","",COUNT($B$5:B73))</f>
        <v/>
      </c>
      <c r="B73" s="15"/>
      <c r="C73" s="13"/>
      <c r="D73" s="16"/>
      <c r="E73" s="17"/>
      <c r="F73" s="17"/>
      <c r="G73" s="17"/>
      <c r="H73" s="17"/>
      <c r="I73" s="18"/>
      <c r="J73" s="18"/>
      <c r="K73" s="16"/>
      <c r="L73" s="13"/>
      <c r="M73" s="19" t="str">
        <f aca="false">IF(OR(E73="",F73=""),"",ABS(E73-F73))</f>
        <v/>
      </c>
      <c r="N73" s="20" t="str">
        <f aca="false">IF(OR(G73="",M73="",M73=0),"",ABS(G73-E73)/M73)</f>
        <v/>
      </c>
      <c r="O73" s="20" t="str">
        <f aca="false">IF(OR(H73="",M73="",M73=0),"",IF(D73="Short",E73-H73,H73-E73)/M73*IF(I73="",1,I73)-IF(J73="",0,J73))</f>
        <v/>
      </c>
      <c r="P73" s="21" t="str">
        <f aca="false">IF(O73="","",O73*'Setup rules'!$B$7)</f>
        <v/>
      </c>
      <c r="Q73" s="14" t="str">
        <f aca="false">IF(O73="","",IF(O73&gt;0,"Win",IF(O73&lt;0,"Loss","Breakeven")))</f>
        <v/>
      </c>
      <c r="R73" s="20" t="str">
        <f aca="false">IF(O73="","",SUM($O$5:O73))</f>
        <v/>
      </c>
      <c r="S73" s="20" t="str">
        <f aca="false">IF(R73="","",MAX(0,MAX($R$5:R73)))</f>
        <v/>
      </c>
      <c r="T73" s="20" t="str">
        <f aca="false">IF(R73="","",R73-S73)</f>
        <v/>
      </c>
      <c r="U73" s="14" t="str">
        <f aca="false">IF(O73="","",IF(O73&lt;0,N(U72)+1,0))</f>
        <v/>
      </c>
      <c r="V73" s="22" t="e">
        <f aca="false">IF(R73="",NA(),R73)</f>
        <v>#N/A</v>
      </c>
    </row>
    <row r="74" customFormat="false" ht="15" hidden="false" customHeight="false" outlineLevel="0" collapsed="false">
      <c r="A74" s="14" t="str">
        <f aca="false">IF(B74="","",COUNT($B$5:B74))</f>
        <v/>
      </c>
      <c r="B74" s="15"/>
      <c r="C74" s="13"/>
      <c r="D74" s="16"/>
      <c r="E74" s="17"/>
      <c r="F74" s="17"/>
      <c r="G74" s="17"/>
      <c r="H74" s="17"/>
      <c r="I74" s="18"/>
      <c r="J74" s="18"/>
      <c r="K74" s="16"/>
      <c r="L74" s="13"/>
      <c r="M74" s="19" t="str">
        <f aca="false">IF(OR(E74="",F74=""),"",ABS(E74-F74))</f>
        <v/>
      </c>
      <c r="N74" s="20" t="str">
        <f aca="false">IF(OR(G74="",M74="",M74=0),"",ABS(G74-E74)/M74)</f>
        <v/>
      </c>
      <c r="O74" s="20" t="str">
        <f aca="false">IF(OR(H74="",M74="",M74=0),"",IF(D74="Short",E74-H74,H74-E74)/M74*IF(I74="",1,I74)-IF(J74="",0,J74))</f>
        <v/>
      </c>
      <c r="P74" s="21" t="str">
        <f aca="false">IF(O74="","",O74*'Setup rules'!$B$7)</f>
        <v/>
      </c>
      <c r="Q74" s="14" t="str">
        <f aca="false">IF(O74="","",IF(O74&gt;0,"Win",IF(O74&lt;0,"Loss","Breakeven")))</f>
        <v/>
      </c>
      <c r="R74" s="20" t="str">
        <f aca="false">IF(O74="","",SUM($O$5:O74))</f>
        <v/>
      </c>
      <c r="S74" s="20" t="str">
        <f aca="false">IF(R74="","",MAX(0,MAX($R$5:R74)))</f>
        <v/>
      </c>
      <c r="T74" s="20" t="str">
        <f aca="false">IF(R74="","",R74-S74)</f>
        <v/>
      </c>
      <c r="U74" s="14" t="str">
        <f aca="false">IF(O74="","",IF(O74&lt;0,N(U73)+1,0))</f>
        <v/>
      </c>
      <c r="V74" s="22" t="e">
        <f aca="false">IF(R74="",NA(),R74)</f>
        <v>#N/A</v>
      </c>
    </row>
    <row r="75" customFormat="false" ht="15" hidden="false" customHeight="false" outlineLevel="0" collapsed="false">
      <c r="A75" s="14" t="str">
        <f aca="false">IF(B75="","",COUNT($B$5:B75))</f>
        <v/>
      </c>
      <c r="B75" s="15"/>
      <c r="C75" s="13"/>
      <c r="D75" s="16"/>
      <c r="E75" s="17"/>
      <c r="F75" s="17"/>
      <c r="G75" s="17"/>
      <c r="H75" s="17"/>
      <c r="I75" s="18"/>
      <c r="J75" s="18"/>
      <c r="K75" s="16"/>
      <c r="L75" s="13"/>
      <c r="M75" s="19" t="str">
        <f aca="false">IF(OR(E75="",F75=""),"",ABS(E75-F75))</f>
        <v/>
      </c>
      <c r="N75" s="20" t="str">
        <f aca="false">IF(OR(G75="",M75="",M75=0),"",ABS(G75-E75)/M75)</f>
        <v/>
      </c>
      <c r="O75" s="20" t="str">
        <f aca="false">IF(OR(H75="",M75="",M75=0),"",IF(D75="Short",E75-H75,H75-E75)/M75*IF(I75="",1,I75)-IF(J75="",0,J75))</f>
        <v/>
      </c>
      <c r="P75" s="21" t="str">
        <f aca="false">IF(O75="","",O75*'Setup rules'!$B$7)</f>
        <v/>
      </c>
      <c r="Q75" s="14" t="str">
        <f aca="false">IF(O75="","",IF(O75&gt;0,"Win",IF(O75&lt;0,"Loss","Breakeven")))</f>
        <v/>
      </c>
      <c r="R75" s="20" t="str">
        <f aca="false">IF(O75="","",SUM($O$5:O75))</f>
        <v/>
      </c>
      <c r="S75" s="20" t="str">
        <f aca="false">IF(R75="","",MAX(0,MAX($R$5:R75)))</f>
        <v/>
      </c>
      <c r="T75" s="20" t="str">
        <f aca="false">IF(R75="","",R75-S75)</f>
        <v/>
      </c>
      <c r="U75" s="14" t="str">
        <f aca="false">IF(O75="","",IF(O75&lt;0,N(U74)+1,0))</f>
        <v/>
      </c>
      <c r="V75" s="22" t="e">
        <f aca="false">IF(R75="",NA(),R75)</f>
        <v>#N/A</v>
      </c>
    </row>
    <row r="76" customFormat="false" ht="15" hidden="false" customHeight="false" outlineLevel="0" collapsed="false">
      <c r="A76" s="14" t="str">
        <f aca="false">IF(B76="","",COUNT($B$5:B76))</f>
        <v/>
      </c>
      <c r="B76" s="15"/>
      <c r="C76" s="13"/>
      <c r="D76" s="16"/>
      <c r="E76" s="17"/>
      <c r="F76" s="17"/>
      <c r="G76" s="17"/>
      <c r="H76" s="17"/>
      <c r="I76" s="18"/>
      <c r="J76" s="18"/>
      <c r="K76" s="16"/>
      <c r="L76" s="13"/>
      <c r="M76" s="19" t="str">
        <f aca="false">IF(OR(E76="",F76=""),"",ABS(E76-F76))</f>
        <v/>
      </c>
      <c r="N76" s="20" t="str">
        <f aca="false">IF(OR(G76="",M76="",M76=0),"",ABS(G76-E76)/M76)</f>
        <v/>
      </c>
      <c r="O76" s="20" t="str">
        <f aca="false">IF(OR(H76="",M76="",M76=0),"",IF(D76="Short",E76-H76,H76-E76)/M76*IF(I76="",1,I76)-IF(J76="",0,J76))</f>
        <v/>
      </c>
      <c r="P76" s="21" t="str">
        <f aca="false">IF(O76="","",O76*'Setup rules'!$B$7)</f>
        <v/>
      </c>
      <c r="Q76" s="14" t="str">
        <f aca="false">IF(O76="","",IF(O76&gt;0,"Win",IF(O76&lt;0,"Loss","Breakeven")))</f>
        <v/>
      </c>
      <c r="R76" s="20" t="str">
        <f aca="false">IF(O76="","",SUM($O$5:O76))</f>
        <v/>
      </c>
      <c r="S76" s="20" t="str">
        <f aca="false">IF(R76="","",MAX(0,MAX($R$5:R76)))</f>
        <v/>
      </c>
      <c r="T76" s="20" t="str">
        <f aca="false">IF(R76="","",R76-S76)</f>
        <v/>
      </c>
      <c r="U76" s="14" t="str">
        <f aca="false">IF(O76="","",IF(O76&lt;0,N(U75)+1,0))</f>
        <v/>
      </c>
      <c r="V76" s="22" t="e">
        <f aca="false">IF(R76="",NA(),R76)</f>
        <v>#N/A</v>
      </c>
    </row>
    <row r="77" customFormat="false" ht="15" hidden="false" customHeight="false" outlineLevel="0" collapsed="false">
      <c r="A77" s="14" t="str">
        <f aca="false">IF(B77="","",COUNT($B$5:B77))</f>
        <v/>
      </c>
      <c r="B77" s="15"/>
      <c r="C77" s="13"/>
      <c r="D77" s="16"/>
      <c r="E77" s="17"/>
      <c r="F77" s="17"/>
      <c r="G77" s="17"/>
      <c r="H77" s="17"/>
      <c r="I77" s="18"/>
      <c r="J77" s="18"/>
      <c r="K77" s="16"/>
      <c r="L77" s="13"/>
      <c r="M77" s="19" t="str">
        <f aca="false">IF(OR(E77="",F77=""),"",ABS(E77-F77))</f>
        <v/>
      </c>
      <c r="N77" s="20" t="str">
        <f aca="false">IF(OR(G77="",M77="",M77=0),"",ABS(G77-E77)/M77)</f>
        <v/>
      </c>
      <c r="O77" s="20" t="str">
        <f aca="false">IF(OR(H77="",M77="",M77=0),"",IF(D77="Short",E77-H77,H77-E77)/M77*IF(I77="",1,I77)-IF(J77="",0,J77))</f>
        <v/>
      </c>
      <c r="P77" s="21" t="str">
        <f aca="false">IF(O77="","",O77*'Setup rules'!$B$7)</f>
        <v/>
      </c>
      <c r="Q77" s="14" t="str">
        <f aca="false">IF(O77="","",IF(O77&gt;0,"Win",IF(O77&lt;0,"Loss","Breakeven")))</f>
        <v/>
      </c>
      <c r="R77" s="20" t="str">
        <f aca="false">IF(O77="","",SUM($O$5:O77))</f>
        <v/>
      </c>
      <c r="S77" s="20" t="str">
        <f aca="false">IF(R77="","",MAX(0,MAX($R$5:R77)))</f>
        <v/>
      </c>
      <c r="T77" s="20" t="str">
        <f aca="false">IF(R77="","",R77-S77)</f>
        <v/>
      </c>
      <c r="U77" s="14" t="str">
        <f aca="false">IF(O77="","",IF(O77&lt;0,N(U76)+1,0))</f>
        <v/>
      </c>
      <c r="V77" s="22" t="e">
        <f aca="false">IF(R77="",NA(),R77)</f>
        <v>#N/A</v>
      </c>
    </row>
    <row r="78" customFormat="false" ht="15" hidden="false" customHeight="false" outlineLevel="0" collapsed="false">
      <c r="A78" s="14" t="str">
        <f aca="false">IF(B78="","",COUNT($B$5:B78))</f>
        <v/>
      </c>
      <c r="B78" s="15"/>
      <c r="C78" s="13"/>
      <c r="D78" s="16"/>
      <c r="E78" s="17"/>
      <c r="F78" s="17"/>
      <c r="G78" s="17"/>
      <c r="H78" s="17"/>
      <c r="I78" s="18"/>
      <c r="J78" s="18"/>
      <c r="K78" s="16"/>
      <c r="L78" s="13"/>
      <c r="M78" s="19" t="str">
        <f aca="false">IF(OR(E78="",F78=""),"",ABS(E78-F78))</f>
        <v/>
      </c>
      <c r="N78" s="20" t="str">
        <f aca="false">IF(OR(G78="",M78="",M78=0),"",ABS(G78-E78)/M78)</f>
        <v/>
      </c>
      <c r="O78" s="20" t="str">
        <f aca="false">IF(OR(H78="",M78="",M78=0),"",IF(D78="Short",E78-H78,H78-E78)/M78*IF(I78="",1,I78)-IF(J78="",0,J78))</f>
        <v/>
      </c>
      <c r="P78" s="21" t="str">
        <f aca="false">IF(O78="","",O78*'Setup rules'!$B$7)</f>
        <v/>
      </c>
      <c r="Q78" s="14" t="str">
        <f aca="false">IF(O78="","",IF(O78&gt;0,"Win",IF(O78&lt;0,"Loss","Breakeven")))</f>
        <v/>
      </c>
      <c r="R78" s="20" t="str">
        <f aca="false">IF(O78="","",SUM($O$5:O78))</f>
        <v/>
      </c>
      <c r="S78" s="20" t="str">
        <f aca="false">IF(R78="","",MAX(0,MAX($R$5:R78)))</f>
        <v/>
      </c>
      <c r="T78" s="20" t="str">
        <f aca="false">IF(R78="","",R78-S78)</f>
        <v/>
      </c>
      <c r="U78" s="14" t="str">
        <f aca="false">IF(O78="","",IF(O78&lt;0,N(U77)+1,0))</f>
        <v/>
      </c>
      <c r="V78" s="22" t="e">
        <f aca="false">IF(R78="",NA(),R78)</f>
        <v>#N/A</v>
      </c>
    </row>
    <row r="79" customFormat="false" ht="15" hidden="false" customHeight="false" outlineLevel="0" collapsed="false">
      <c r="A79" s="14" t="str">
        <f aca="false">IF(B79="","",COUNT($B$5:B79))</f>
        <v/>
      </c>
      <c r="B79" s="15"/>
      <c r="C79" s="13"/>
      <c r="D79" s="16"/>
      <c r="E79" s="17"/>
      <c r="F79" s="17"/>
      <c r="G79" s="17"/>
      <c r="H79" s="17"/>
      <c r="I79" s="18"/>
      <c r="J79" s="18"/>
      <c r="K79" s="16"/>
      <c r="L79" s="13"/>
      <c r="M79" s="19" t="str">
        <f aca="false">IF(OR(E79="",F79=""),"",ABS(E79-F79))</f>
        <v/>
      </c>
      <c r="N79" s="20" t="str">
        <f aca="false">IF(OR(G79="",M79="",M79=0),"",ABS(G79-E79)/M79)</f>
        <v/>
      </c>
      <c r="O79" s="20" t="str">
        <f aca="false">IF(OR(H79="",M79="",M79=0),"",IF(D79="Short",E79-H79,H79-E79)/M79*IF(I79="",1,I79)-IF(J79="",0,J79))</f>
        <v/>
      </c>
      <c r="P79" s="21" t="str">
        <f aca="false">IF(O79="","",O79*'Setup rules'!$B$7)</f>
        <v/>
      </c>
      <c r="Q79" s="14" t="str">
        <f aca="false">IF(O79="","",IF(O79&gt;0,"Win",IF(O79&lt;0,"Loss","Breakeven")))</f>
        <v/>
      </c>
      <c r="R79" s="20" t="str">
        <f aca="false">IF(O79="","",SUM($O$5:O79))</f>
        <v/>
      </c>
      <c r="S79" s="20" t="str">
        <f aca="false">IF(R79="","",MAX(0,MAX($R$5:R79)))</f>
        <v/>
      </c>
      <c r="T79" s="20" t="str">
        <f aca="false">IF(R79="","",R79-S79)</f>
        <v/>
      </c>
      <c r="U79" s="14" t="str">
        <f aca="false">IF(O79="","",IF(O79&lt;0,N(U78)+1,0))</f>
        <v/>
      </c>
      <c r="V79" s="22" t="e">
        <f aca="false">IF(R79="",NA(),R79)</f>
        <v>#N/A</v>
      </c>
    </row>
    <row r="80" customFormat="false" ht="15" hidden="false" customHeight="false" outlineLevel="0" collapsed="false">
      <c r="A80" s="14" t="str">
        <f aca="false">IF(B80="","",COUNT($B$5:B80))</f>
        <v/>
      </c>
      <c r="B80" s="15"/>
      <c r="C80" s="13"/>
      <c r="D80" s="16"/>
      <c r="E80" s="17"/>
      <c r="F80" s="17"/>
      <c r="G80" s="17"/>
      <c r="H80" s="17"/>
      <c r="I80" s="18"/>
      <c r="J80" s="18"/>
      <c r="K80" s="16"/>
      <c r="L80" s="13"/>
      <c r="M80" s="19" t="str">
        <f aca="false">IF(OR(E80="",F80=""),"",ABS(E80-F80))</f>
        <v/>
      </c>
      <c r="N80" s="20" t="str">
        <f aca="false">IF(OR(G80="",M80="",M80=0),"",ABS(G80-E80)/M80)</f>
        <v/>
      </c>
      <c r="O80" s="20" t="str">
        <f aca="false">IF(OR(H80="",M80="",M80=0),"",IF(D80="Short",E80-H80,H80-E80)/M80*IF(I80="",1,I80)-IF(J80="",0,J80))</f>
        <v/>
      </c>
      <c r="P80" s="21" t="str">
        <f aca="false">IF(O80="","",O80*'Setup rules'!$B$7)</f>
        <v/>
      </c>
      <c r="Q80" s="14" t="str">
        <f aca="false">IF(O80="","",IF(O80&gt;0,"Win",IF(O80&lt;0,"Loss","Breakeven")))</f>
        <v/>
      </c>
      <c r="R80" s="20" t="str">
        <f aca="false">IF(O80="","",SUM($O$5:O80))</f>
        <v/>
      </c>
      <c r="S80" s="20" t="str">
        <f aca="false">IF(R80="","",MAX(0,MAX($R$5:R80)))</f>
        <v/>
      </c>
      <c r="T80" s="20" t="str">
        <f aca="false">IF(R80="","",R80-S80)</f>
        <v/>
      </c>
      <c r="U80" s="14" t="str">
        <f aca="false">IF(O80="","",IF(O80&lt;0,N(U79)+1,0))</f>
        <v/>
      </c>
      <c r="V80" s="22" t="e">
        <f aca="false">IF(R80="",NA(),R80)</f>
        <v>#N/A</v>
      </c>
    </row>
    <row r="81" customFormat="false" ht="15" hidden="false" customHeight="false" outlineLevel="0" collapsed="false">
      <c r="A81" s="14" t="str">
        <f aca="false">IF(B81="","",COUNT($B$5:B81))</f>
        <v/>
      </c>
      <c r="B81" s="15"/>
      <c r="C81" s="13"/>
      <c r="D81" s="16"/>
      <c r="E81" s="17"/>
      <c r="F81" s="17"/>
      <c r="G81" s="17"/>
      <c r="H81" s="17"/>
      <c r="I81" s="18"/>
      <c r="J81" s="18"/>
      <c r="K81" s="16"/>
      <c r="L81" s="13"/>
      <c r="M81" s="19" t="str">
        <f aca="false">IF(OR(E81="",F81=""),"",ABS(E81-F81))</f>
        <v/>
      </c>
      <c r="N81" s="20" t="str">
        <f aca="false">IF(OR(G81="",M81="",M81=0),"",ABS(G81-E81)/M81)</f>
        <v/>
      </c>
      <c r="O81" s="20" t="str">
        <f aca="false">IF(OR(H81="",M81="",M81=0),"",IF(D81="Short",E81-H81,H81-E81)/M81*IF(I81="",1,I81)-IF(J81="",0,J81))</f>
        <v/>
      </c>
      <c r="P81" s="21" t="str">
        <f aca="false">IF(O81="","",O81*'Setup rules'!$B$7)</f>
        <v/>
      </c>
      <c r="Q81" s="14" t="str">
        <f aca="false">IF(O81="","",IF(O81&gt;0,"Win",IF(O81&lt;0,"Loss","Breakeven")))</f>
        <v/>
      </c>
      <c r="R81" s="20" t="str">
        <f aca="false">IF(O81="","",SUM($O$5:O81))</f>
        <v/>
      </c>
      <c r="S81" s="20" t="str">
        <f aca="false">IF(R81="","",MAX(0,MAX($R$5:R81)))</f>
        <v/>
      </c>
      <c r="T81" s="20" t="str">
        <f aca="false">IF(R81="","",R81-S81)</f>
        <v/>
      </c>
      <c r="U81" s="14" t="str">
        <f aca="false">IF(O81="","",IF(O81&lt;0,N(U80)+1,0))</f>
        <v/>
      </c>
      <c r="V81" s="22" t="e">
        <f aca="false">IF(R81="",NA(),R81)</f>
        <v>#N/A</v>
      </c>
    </row>
    <row r="82" customFormat="false" ht="15" hidden="false" customHeight="false" outlineLevel="0" collapsed="false">
      <c r="A82" s="14" t="str">
        <f aca="false">IF(B82="","",COUNT($B$5:B82))</f>
        <v/>
      </c>
      <c r="B82" s="15"/>
      <c r="C82" s="13"/>
      <c r="D82" s="16"/>
      <c r="E82" s="17"/>
      <c r="F82" s="17"/>
      <c r="G82" s="17"/>
      <c r="H82" s="17"/>
      <c r="I82" s="18"/>
      <c r="J82" s="18"/>
      <c r="K82" s="16"/>
      <c r="L82" s="13"/>
      <c r="M82" s="19" t="str">
        <f aca="false">IF(OR(E82="",F82=""),"",ABS(E82-F82))</f>
        <v/>
      </c>
      <c r="N82" s="20" t="str">
        <f aca="false">IF(OR(G82="",M82="",M82=0),"",ABS(G82-E82)/M82)</f>
        <v/>
      </c>
      <c r="O82" s="20" t="str">
        <f aca="false">IF(OR(H82="",M82="",M82=0),"",IF(D82="Short",E82-H82,H82-E82)/M82*IF(I82="",1,I82)-IF(J82="",0,J82))</f>
        <v/>
      </c>
      <c r="P82" s="21" t="str">
        <f aca="false">IF(O82="","",O82*'Setup rules'!$B$7)</f>
        <v/>
      </c>
      <c r="Q82" s="14" t="str">
        <f aca="false">IF(O82="","",IF(O82&gt;0,"Win",IF(O82&lt;0,"Loss","Breakeven")))</f>
        <v/>
      </c>
      <c r="R82" s="20" t="str">
        <f aca="false">IF(O82="","",SUM($O$5:O82))</f>
        <v/>
      </c>
      <c r="S82" s="20" t="str">
        <f aca="false">IF(R82="","",MAX(0,MAX($R$5:R82)))</f>
        <v/>
      </c>
      <c r="T82" s="20" t="str">
        <f aca="false">IF(R82="","",R82-S82)</f>
        <v/>
      </c>
      <c r="U82" s="14" t="str">
        <f aca="false">IF(O82="","",IF(O82&lt;0,N(U81)+1,0))</f>
        <v/>
      </c>
      <c r="V82" s="22" t="e">
        <f aca="false">IF(R82="",NA(),R82)</f>
        <v>#N/A</v>
      </c>
    </row>
    <row r="83" customFormat="false" ht="15" hidden="false" customHeight="false" outlineLevel="0" collapsed="false">
      <c r="A83" s="14" t="str">
        <f aca="false">IF(B83="","",COUNT($B$5:B83))</f>
        <v/>
      </c>
      <c r="B83" s="15"/>
      <c r="C83" s="13"/>
      <c r="D83" s="16"/>
      <c r="E83" s="17"/>
      <c r="F83" s="17"/>
      <c r="G83" s="17"/>
      <c r="H83" s="17"/>
      <c r="I83" s="18"/>
      <c r="J83" s="18"/>
      <c r="K83" s="16"/>
      <c r="L83" s="13"/>
      <c r="M83" s="19" t="str">
        <f aca="false">IF(OR(E83="",F83=""),"",ABS(E83-F83))</f>
        <v/>
      </c>
      <c r="N83" s="20" t="str">
        <f aca="false">IF(OR(G83="",M83="",M83=0),"",ABS(G83-E83)/M83)</f>
        <v/>
      </c>
      <c r="O83" s="20" t="str">
        <f aca="false">IF(OR(H83="",M83="",M83=0),"",IF(D83="Short",E83-H83,H83-E83)/M83*IF(I83="",1,I83)-IF(J83="",0,J83))</f>
        <v/>
      </c>
      <c r="P83" s="21" t="str">
        <f aca="false">IF(O83="","",O83*'Setup rules'!$B$7)</f>
        <v/>
      </c>
      <c r="Q83" s="14" t="str">
        <f aca="false">IF(O83="","",IF(O83&gt;0,"Win",IF(O83&lt;0,"Loss","Breakeven")))</f>
        <v/>
      </c>
      <c r="R83" s="20" t="str">
        <f aca="false">IF(O83="","",SUM($O$5:O83))</f>
        <v/>
      </c>
      <c r="S83" s="20" t="str">
        <f aca="false">IF(R83="","",MAX(0,MAX($R$5:R83)))</f>
        <v/>
      </c>
      <c r="T83" s="20" t="str">
        <f aca="false">IF(R83="","",R83-S83)</f>
        <v/>
      </c>
      <c r="U83" s="14" t="str">
        <f aca="false">IF(O83="","",IF(O83&lt;0,N(U82)+1,0))</f>
        <v/>
      </c>
      <c r="V83" s="22" t="e">
        <f aca="false">IF(R83="",NA(),R83)</f>
        <v>#N/A</v>
      </c>
    </row>
    <row r="84" customFormat="false" ht="15" hidden="false" customHeight="false" outlineLevel="0" collapsed="false">
      <c r="A84" s="14" t="str">
        <f aca="false">IF(B84="","",COUNT($B$5:B84))</f>
        <v/>
      </c>
      <c r="B84" s="15"/>
      <c r="C84" s="13"/>
      <c r="D84" s="16"/>
      <c r="E84" s="17"/>
      <c r="F84" s="17"/>
      <c r="G84" s="17"/>
      <c r="H84" s="17"/>
      <c r="I84" s="18"/>
      <c r="J84" s="18"/>
      <c r="K84" s="16"/>
      <c r="L84" s="13"/>
      <c r="M84" s="19" t="str">
        <f aca="false">IF(OR(E84="",F84=""),"",ABS(E84-F84))</f>
        <v/>
      </c>
      <c r="N84" s="20" t="str">
        <f aca="false">IF(OR(G84="",M84="",M84=0),"",ABS(G84-E84)/M84)</f>
        <v/>
      </c>
      <c r="O84" s="20" t="str">
        <f aca="false">IF(OR(H84="",M84="",M84=0),"",IF(D84="Short",E84-H84,H84-E84)/M84*IF(I84="",1,I84)-IF(J84="",0,J84))</f>
        <v/>
      </c>
      <c r="P84" s="21" t="str">
        <f aca="false">IF(O84="","",O84*'Setup rules'!$B$7)</f>
        <v/>
      </c>
      <c r="Q84" s="14" t="str">
        <f aca="false">IF(O84="","",IF(O84&gt;0,"Win",IF(O84&lt;0,"Loss","Breakeven")))</f>
        <v/>
      </c>
      <c r="R84" s="20" t="str">
        <f aca="false">IF(O84="","",SUM($O$5:O84))</f>
        <v/>
      </c>
      <c r="S84" s="20" t="str">
        <f aca="false">IF(R84="","",MAX(0,MAX($R$5:R84)))</f>
        <v/>
      </c>
      <c r="T84" s="20" t="str">
        <f aca="false">IF(R84="","",R84-S84)</f>
        <v/>
      </c>
      <c r="U84" s="14" t="str">
        <f aca="false">IF(O84="","",IF(O84&lt;0,N(U83)+1,0))</f>
        <v/>
      </c>
      <c r="V84" s="22" t="e">
        <f aca="false">IF(R84="",NA(),R84)</f>
        <v>#N/A</v>
      </c>
    </row>
    <row r="85" customFormat="false" ht="15" hidden="false" customHeight="false" outlineLevel="0" collapsed="false">
      <c r="A85" s="14" t="str">
        <f aca="false">IF(B85="","",COUNT($B$5:B85))</f>
        <v/>
      </c>
      <c r="B85" s="15"/>
      <c r="C85" s="13"/>
      <c r="D85" s="16"/>
      <c r="E85" s="17"/>
      <c r="F85" s="17"/>
      <c r="G85" s="17"/>
      <c r="H85" s="17"/>
      <c r="I85" s="18"/>
      <c r="J85" s="18"/>
      <c r="K85" s="16"/>
      <c r="L85" s="13"/>
      <c r="M85" s="19" t="str">
        <f aca="false">IF(OR(E85="",F85=""),"",ABS(E85-F85))</f>
        <v/>
      </c>
      <c r="N85" s="20" t="str">
        <f aca="false">IF(OR(G85="",M85="",M85=0),"",ABS(G85-E85)/M85)</f>
        <v/>
      </c>
      <c r="O85" s="20" t="str">
        <f aca="false">IF(OR(H85="",M85="",M85=0),"",IF(D85="Short",E85-H85,H85-E85)/M85*IF(I85="",1,I85)-IF(J85="",0,J85))</f>
        <v/>
      </c>
      <c r="P85" s="21" t="str">
        <f aca="false">IF(O85="","",O85*'Setup rules'!$B$7)</f>
        <v/>
      </c>
      <c r="Q85" s="14" t="str">
        <f aca="false">IF(O85="","",IF(O85&gt;0,"Win",IF(O85&lt;0,"Loss","Breakeven")))</f>
        <v/>
      </c>
      <c r="R85" s="20" t="str">
        <f aca="false">IF(O85="","",SUM($O$5:O85))</f>
        <v/>
      </c>
      <c r="S85" s="20" t="str">
        <f aca="false">IF(R85="","",MAX(0,MAX($R$5:R85)))</f>
        <v/>
      </c>
      <c r="T85" s="20" t="str">
        <f aca="false">IF(R85="","",R85-S85)</f>
        <v/>
      </c>
      <c r="U85" s="14" t="str">
        <f aca="false">IF(O85="","",IF(O85&lt;0,N(U84)+1,0))</f>
        <v/>
      </c>
      <c r="V85" s="22" t="e">
        <f aca="false">IF(R85="",NA(),R85)</f>
        <v>#N/A</v>
      </c>
    </row>
    <row r="86" customFormat="false" ht="15" hidden="false" customHeight="false" outlineLevel="0" collapsed="false">
      <c r="A86" s="14" t="str">
        <f aca="false">IF(B86="","",COUNT($B$5:B86))</f>
        <v/>
      </c>
      <c r="B86" s="15"/>
      <c r="C86" s="13"/>
      <c r="D86" s="16"/>
      <c r="E86" s="17"/>
      <c r="F86" s="17"/>
      <c r="G86" s="17"/>
      <c r="H86" s="17"/>
      <c r="I86" s="18"/>
      <c r="J86" s="18"/>
      <c r="K86" s="16"/>
      <c r="L86" s="13"/>
      <c r="M86" s="19" t="str">
        <f aca="false">IF(OR(E86="",F86=""),"",ABS(E86-F86))</f>
        <v/>
      </c>
      <c r="N86" s="20" t="str">
        <f aca="false">IF(OR(G86="",M86="",M86=0),"",ABS(G86-E86)/M86)</f>
        <v/>
      </c>
      <c r="O86" s="20" t="str">
        <f aca="false">IF(OR(H86="",M86="",M86=0),"",IF(D86="Short",E86-H86,H86-E86)/M86*IF(I86="",1,I86)-IF(J86="",0,J86))</f>
        <v/>
      </c>
      <c r="P86" s="21" t="str">
        <f aca="false">IF(O86="","",O86*'Setup rules'!$B$7)</f>
        <v/>
      </c>
      <c r="Q86" s="14" t="str">
        <f aca="false">IF(O86="","",IF(O86&gt;0,"Win",IF(O86&lt;0,"Loss","Breakeven")))</f>
        <v/>
      </c>
      <c r="R86" s="20" t="str">
        <f aca="false">IF(O86="","",SUM($O$5:O86))</f>
        <v/>
      </c>
      <c r="S86" s="20" t="str">
        <f aca="false">IF(R86="","",MAX(0,MAX($R$5:R86)))</f>
        <v/>
      </c>
      <c r="T86" s="20" t="str">
        <f aca="false">IF(R86="","",R86-S86)</f>
        <v/>
      </c>
      <c r="U86" s="14" t="str">
        <f aca="false">IF(O86="","",IF(O86&lt;0,N(U85)+1,0))</f>
        <v/>
      </c>
      <c r="V86" s="22" t="e">
        <f aca="false">IF(R86="",NA(),R86)</f>
        <v>#N/A</v>
      </c>
    </row>
    <row r="87" customFormat="false" ht="15" hidden="false" customHeight="false" outlineLevel="0" collapsed="false">
      <c r="A87" s="14" t="str">
        <f aca="false">IF(B87="","",COUNT($B$5:B87))</f>
        <v/>
      </c>
      <c r="B87" s="15"/>
      <c r="C87" s="13"/>
      <c r="D87" s="16"/>
      <c r="E87" s="17"/>
      <c r="F87" s="17"/>
      <c r="G87" s="17"/>
      <c r="H87" s="17"/>
      <c r="I87" s="18"/>
      <c r="J87" s="18"/>
      <c r="K87" s="16"/>
      <c r="L87" s="13"/>
      <c r="M87" s="19" t="str">
        <f aca="false">IF(OR(E87="",F87=""),"",ABS(E87-F87))</f>
        <v/>
      </c>
      <c r="N87" s="20" t="str">
        <f aca="false">IF(OR(G87="",M87="",M87=0),"",ABS(G87-E87)/M87)</f>
        <v/>
      </c>
      <c r="O87" s="20" t="str">
        <f aca="false">IF(OR(H87="",M87="",M87=0),"",IF(D87="Short",E87-H87,H87-E87)/M87*IF(I87="",1,I87)-IF(J87="",0,J87))</f>
        <v/>
      </c>
      <c r="P87" s="21" t="str">
        <f aca="false">IF(O87="","",O87*'Setup rules'!$B$7)</f>
        <v/>
      </c>
      <c r="Q87" s="14" t="str">
        <f aca="false">IF(O87="","",IF(O87&gt;0,"Win",IF(O87&lt;0,"Loss","Breakeven")))</f>
        <v/>
      </c>
      <c r="R87" s="20" t="str">
        <f aca="false">IF(O87="","",SUM($O$5:O87))</f>
        <v/>
      </c>
      <c r="S87" s="20" t="str">
        <f aca="false">IF(R87="","",MAX(0,MAX($R$5:R87)))</f>
        <v/>
      </c>
      <c r="T87" s="20" t="str">
        <f aca="false">IF(R87="","",R87-S87)</f>
        <v/>
      </c>
      <c r="U87" s="14" t="str">
        <f aca="false">IF(O87="","",IF(O87&lt;0,N(U86)+1,0))</f>
        <v/>
      </c>
      <c r="V87" s="22" t="e">
        <f aca="false">IF(R87="",NA(),R87)</f>
        <v>#N/A</v>
      </c>
    </row>
    <row r="88" customFormat="false" ht="15" hidden="false" customHeight="false" outlineLevel="0" collapsed="false">
      <c r="A88" s="14" t="str">
        <f aca="false">IF(B88="","",COUNT($B$5:B88))</f>
        <v/>
      </c>
      <c r="B88" s="15"/>
      <c r="C88" s="13"/>
      <c r="D88" s="16"/>
      <c r="E88" s="17"/>
      <c r="F88" s="17"/>
      <c r="G88" s="17"/>
      <c r="H88" s="17"/>
      <c r="I88" s="18"/>
      <c r="J88" s="18"/>
      <c r="K88" s="16"/>
      <c r="L88" s="13"/>
      <c r="M88" s="19" t="str">
        <f aca="false">IF(OR(E88="",F88=""),"",ABS(E88-F88))</f>
        <v/>
      </c>
      <c r="N88" s="20" t="str">
        <f aca="false">IF(OR(G88="",M88="",M88=0),"",ABS(G88-E88)/M88)</f>
        <v/>
      </c>
      <c r="O88" s="20" t="str">
        <f aca="false">IF(OR(H88="",M88="",M88=0),"",IF(D88="Short",E88-H88,H88-E88)/M88*IF(I88="",1,I88)-IF(J88="",0,J88))</f>
        <v/>
      </c>
      <c r="P88" s="21" t="str">
        <f aca="false">IF(O88="","",O88*'Setup rules'!$B$7)</f>
        <v/>
      </c>
      <c r="Q88" s="14" t="str">
        <f aca="false">IF(O88="","",IF(O88&gt;0,"Win",IF(O88&lt;0,"Loss","Breakeven")))</f>
        <v/>
      </c>
      <c r="R88" s="20" t="str">
        <f aca="false">IF(O88="","",SUM($O$5:O88))</f>
        <v/>
      </c>
      <c r="S88" s="20" t="str">
        <f aca="false">IF(R88="","",MAX(0,MAX($R$5:R88)))</f>
        <v/>
      </c>
      <c r="T88" s="20" t="str">
        <f aca="false">IF(R88="","",R88-S88)</f>
        <v/>
      </c>
      <c r="U88" s="14" t="str">
        <f aca="false">IF(O88="","",IF(O88&lt;0,N(U87)+1,0))</f>
        <v/>
      </c>
      <c r="V88" s="22" t="e">
        <f aca="false">IF(R88="",NA(),R88)</f>
        <v>#N/A</v>
      </c>
    </row>
    <row r="89" customFormat="false" ht="15" hidden="false" customHeight="false" outlineLevel="0" collapsed="false">
      <c r="A89" s="14" t="str">
        <f aca="false">IF(B89="","",COUNT($B$5:B89))</f>
        <v/>
      </c>
      <c r="B89" s="15"/>
      <c r="C89" s="13"/>
      <c r="D89" s="16"/>
      <c r="E89" s="17"/>
      <c r="F89" s="17"/>
      <c r="G89" s="17"/>
      <c r="H89" s="17"/>
      <c r="I89" s="18"/>
      <c r="J89" s="18"/>
      <c r="K89" s="16"/>
      <c r="L89" s="13"/>
      <c r="M89" s="19" t="str">
        <f aca="false">IF(OR(E89="",F89=""),"",ABS(E89-F89))</f>
        <v/>
      </c>
      <c r="N89" s="20" t="str">
        <f aca="false">IF(OR(G89="",M89="",M89=0),"",ABS(G89-E89)/M89)</f>
        <v/>
      </c>
      <c r="O89" s="20" t="str">
        <f aca="false">IF(OR(H89="",M89="",M89=0),"",IF(D89="Short",E89-H89,H89-E89)/M89*IF(I89="",1,I89)-IF(J89="",0,J89))</f>
        <v/>
      </c>
      <c r="P89" s="21" t="str">
        <f aca="false">IF(O89="","",O89*'Setup rules'!$B$7)</f>
        <v/>
      </c>
      <c r="Q89" s="14" t="str">
        <f aca="false">IF(O89="","",IF(O89&gt;0,"Win",IF(O89&lt;0,"Loss","Breakeven")))</f>
        <v/>
      </c>
      <c r="R89" s="20" t="str">
        <f aca="false">IF(O89="","",SUM($O$5:O89))</f>
        <v/>
      </c>
      <c r="S89" s="20" t="str">
        <f aca="false">IF(R89="","",MAX(0,MAX($R$5:R89)))</f>
        <v/>
      </c>
      <c r="T89" s="20" t="str">
        <f aca="false">IF(R89="","",R89-S89)</f>
        <v/>
      </c>
      <c r="U89" s="14" t="str">
        <f aca="false">IF(O89="","",IF(O89&lt;0,N(U88)+1,0))</f>
        <v/>
      </c>
      <c r="V89" s="22" t="e">
        <f aca="false">IF(R89="",NA(),R89)</f>
        <v>#N/A</v>
      </c>
    </row>
    <row r="90" customFormat="false" ht="15" hidden="false" customHeight="false" outlineLevel="0" collapsed="false">
      <c r="A90" s="14" t="str">
        <f aca="false">IF(B90="","",COUNT($B$5:B90))</f>
        <v/>
      </c>
      <c r="B90" s="15"/>
      <c r="C90" s="13"/>
      <c r="D90" s="16"/>
      <c r="E90" s="17"/>
      <c r="F90" s="17"/>
      <c r="G90" s="17"/>
      <c r="H90" s="17"/>
      <c r="I90" s="18"/>
      <c r="J90" s="18"/>
      <c r="K90" s="16"/>
      <c r="L90" s="13"/>
      <c r="M90" s="19" t="str">
        <f aca="false">IF(OR(E90="",F90=""),"",ABS(E90-F90))</f>
        <v/>
      </c>
      <c r="N90" s="20" t="str">
        <f aca="false">IF(OR(G90="",M90="",M90=0),"",ABS(G90-E90)/M90)</f>
        <v/>
      </c>
      <c r="O90" s="20" t="str">
        <f aca="false">IF(OR(H90="",M90="",M90=0),"",IF(D90="Short",E90-H90,H90-E90)/M90*IF(I90="",1,I90)-IF(J90="",0,J90))</f>
        <v/>
      </c>
      <c r="P90" s="21" t="str">
        <f aca="false">IF(O90="","",O90*'Setup rules'!$B$7)</f>
        <v/>
      </c>
      <c r="Q90" s="14" t="str">
        <f aca="false">IF(O90="","",IF(O90&gt;0,"Win",IF(O90&lt;0,"Loss","Breakeven")))</f>
        <v/>
      </c>
      <c r="R90" s="20" t="str">
        <f aca="false">IF(O90="","",SUM($O$5:O90))</f>
        <v/>
      </c>
      <c r="S90" s="20" t="str">
        <f aca="false">IF(R90="","",MAX(0,MAX($R$5:R90)))</f>
        <v/>
      </c>
      <c r="T90" s="20" t="str">
        <f aca="false">IF(R90="","",R90-S90)</f>
        <v/>
      </c>
      <c r="U90" s="14" t="str">
        <f aca="false">IF(O90="","",IF(O90&lt;0,N(U89)+1,0))</f>
        <v/>
      </c>
      <c r="V90" s="22" t="e">
        <f aca="false">IF(R90="",NA(),R90)</f>
        <v>#N/A</v>
      </c>
    </row>
    <row r="91" customFormat="false" ht="15" hidden="false" customHeight="false" outlineLevel="0" collapsed="false">
      <c r="A91" s="14" t="str">
        <f aca="false">IF(B91="","",COUNT($B$5:B91))</f>
        <v/>
      </c>
      <c r="B91" s="15"/>
      <c r="C91" s="13"/>
      <c r="D91" s="16"/>
      <c r="E91" s="17"/>
      <c r="F91" s="17"/>
      <c r="G91" s="17"/>
      <c r="H91" s="17"/>
      <c r="I91" s="18"/>
      <c r="J91" s="18"/>
      <c r="K91" s="16"/>
      <c r="L91" s="13"/>
      <c r="M91" s="19" t="str">
        <f aca="false">IF(OR(E91="",F91=""),"",ABS(E91-F91))</f>
        <v/>
      </c>
      <c r="N91" s="20" t="str">
        <f aca="false">IF(OR(G91="",M91="",M91=0),"",ABS(G91-E91)/M91)</f>
        <v/>
      </c>
      <c r="O91" s="20" t="str">
        <f aca="false">IF(OR(H91="",M91="",M91=0),"",IF(D91="Short",E91-H91,H91-E91)/M91*IF(I91="",1,I91)-IF(J91="",0,J91))</f>
        <v/>
      </c>
      <c r="P91" s="21" t="str">
        <f aca="false">IF(O91="","",O91*'Setup rules'!$B$7)</f>
        <v/>
      </c>
      <c r="Q91" s="14" t="str">
        <f aca="false">IF(O91="","",IF(O91&gt;0,"Win",IF(O91&lt;0,"Loss","Breakeven")))</f>
        <v/>
      </c>
      <c r="R91" s="20" t="str">
        <f aca="false">IF(O91="","",SUM($O$5:O91))</f>
        <v/>
      </c>
      <c r="S91" s="20" t="str">
        <f aca="false">IF(R91="","",MAX(0,MAX($R$5:R91)))</f>
        <v/>
      </c>
      <c r="T91" s="20" t="str">
        <f aca="false">IF(R91="","",R91-S91)</f>
        <v/>
      </c>
      <c r="U91" s="14" t="str">
        <f aca="false">IF(O91="","",IF(O91&lt;0,N(U90)+1,0))</f>
        <v/>
      </c>
      <c r="V91" s="22" t="e">
        <f aca="false">IF(R91="",NA(),R91)</f>
        <v>#N/A</v>
      </c>
    </row>
    <row r="92" customFormat="false" ht="15" hidden="false" customHeight="false" outlineLevel="0" collapsed="false">
      <c r="A92" s="14" t="str">
        <f aca="false">IF(B92="","",COUNT($B$5:B92))</f>
        <v/>
      </c>
      <c r="B92" s="15"/>
      <c r="C92" s="13"/>
      <c r="D92" s="16"/>
      <c r="E92" s="17"/>
      <c r="F92" s="17"/>
      <c r="G92" s="17"/>
      <c r="H92" s="17"/>
      <c r="I92" s="18"/>
      <c r="J92" s="18"/>
      <c r="K92" s="16"/>
      <c r="L92" s="13"/>
      <c r="M92" s="19" t="str">
        <f aca="false">IF(OR(E92="",F92=""),"",ABS(E92-F92))</f>
        <v/>
      </c>
      <c r="N92" s="20" t="str">
        <f aca="false">IF(OR(G92="",M92="",M92=0),"",ABS(G92-E92)/M92)</f>
        <v/>
      </c>
      <c r="O92" s="20" t="str">
        <f aca="false">IF(OR(H92="",M92="",M92=0),"",IF(D92="Short",E92-H92,H92-E92)/M92*IF(I92="",1,I92)-IF(J92="",0,J92))</f>
        <v/>
      </c>
      <c r="P92" s="21" t="str">
        <f aca="false">IF(O92="","",O92*'Setup rules'!$B$7)</f>
        <v/>
      </c>
      <c r="Q92" s="14" t="str">
        <f aca="false">IF(O92="","",IF(O92&gt;0,"Win",IF(O92&lt;0,"Loss","Breakeven")))</f>
        <v/>
      </c>
      <c r="R92" s="20" t="str">
        <f aca="false">IF(O92="","",SUM($O$5:O92))</f>
        <v/>
      </c>
      <c r="S92" s="20" t="str">
        <f aca="false">IF(R92="","",MAX(0,MAX($R$5:R92)))</f>
        <v/>
      </c>
      <c r="T92" s="20" t="str">
        <f aca="false">IF(R92="","",R92-S92)</f>
        <v/>
      </c>
      <c r="U92" s="14" t="str">
        <f aca="false">IF(O92="","",IF(O92&lt;0,N(U91)+1,0))</f>
        <v/>
      </c>
      <c r="V92" s="22" t="e">
        <f aca="false">IF(R92="",NA(),R92)</f>
        <v>#N/A</v>
      </c>
    </row>
    <row r="93" customFormat="false" ht="15" hidden="false" customHeight="false" outlineLevel="0" collapsed="false">
      <c r="A93" s="14" t="str">
        <f aca="false">IF(B93="","",COUNT($B$5:B93))</f>
        <v/>
      </c>
      <c r="B93" s="15"/>
      <c r="C93" s="13"/>
      <c r="D93" s="16"/>
      <c r="E93" s="17"/>
      <c r="F93" s="17"/>
      <c r="G93" s="17"/>
      <c r="H93" s="17"/>
      <c r="I93" s="18"/>
      <c r="J93" s="18"/>
      <c r="K93" s="16"/>
      <c r="L93" s="13"/>
      <c r="M93" s="19" t="str">
        <f aca="false">IF(OR(E93="",F93=""),"",ABS(E93-F93))</f>
        <v/>
      </c>
      <c r="N93" s="20" t="str">
        <f aca="false">IF(OR(G93="",M93="",M93=0),"",ABS(G93-E93)/M93)</f>
        <v/>
      </c>
      <c r="O93" s="20" t="str">
        <f aca="false">IF(OR(H93="",M93="",M93=0),"",IF(D93="Short",E93-H93,H93-E93)/M93*IF(I93="",1,I93)-IF(J93="",0,J93))</f>
        <v/>
      </c>
      <c r="P93" s="21" t="str">
        <f aca="false">IF(O93="","",O93*'Setup rules'!$B$7)</f>
        <v/>
      </c>
      <c r="Q93" s="14" t="str">
        <f aca="false">IF(O93="","",IF(O93&gt;0,"Win",IF(O93&lt;0,"Loss","Breakeven")))</f>
        <v/>
      </c>
      <c r="R93" s="20" t="str">
        <f aca="false">IF(O93="","",SUM($O$5:O93))</f>
        <v/>
      </c>
      <c r="S93" s="20" t="str">
        <f aca="false">IF(R93="","",MAX(0,MAX($R$5:R93)))</f>
        <v/>
      </c>
      <c r="T93" s="20" t="str">
        <f aca="false">IF(R93="","",R93-S93)</f>
        <v/>
      </c>
      <c r="U93" s="14" t="str">
        <f aca="false">IF(O93="","",IF(O93&lt;0,N(U92)+1,0))</f>
        <v/>
      </c>
      <c r="V93" s="22" t="e">
        <f aca="false">IF(R93="",NA(),R93)</f>
        <v>#N/A</v>
      </c>
    </row>
    <row r="94" customFormat="false" ht="15" hidden="false" customHeight="false" outlineLevel="0" collapsed="false">
      <c r="A94" s="14" t="str">
        <f aca="false">IF(B94="","",COUNT($B$5:B94))</f>
        <v/>
      </c>
      <c r="B94" s="15"/>
      <c r="C94" s="13"/>
      <c r="D94" s="16"/>
      <c r="E94" s="17"/>
      <c r="F94" s="17"/>
      <c r="G94" s="17"/>
      <c r="H94" s="17"/>
      <c r="I94" s="18"/>
      <c r="J94" s="18"/>
      <c r="K94" s="16"/>
      <c r="L94" s="13"/>
      <c r="M94" s="19" t="str">
        <f aca="false">IF(OR(E94="",F94=""),"",ABS(E94-F94))</f>
        <v/>
      </c>
      <c r="N94" s="20" t="str">
        <f aca="false">IF(OR(G94="",M94="",M94=0),"",ABS(G94-E94)/M94)</f>
        <v/>
      </c>
      <c r="O94" s="20" t="str">
        <f aca="false">IF(OR(H94="",M94="",M94=0),"",IF(D94="Short",E94-H94,H94-E94)/M94*IF(I94="",1,I94)-IF(J94="",0,J94))</f>
        <v/>
      </c>
      <c r="P94" s="21" t="str">
        <f aca="false">IF(O94="","",O94*'Setup rules'!$B$7)</f>
        <v/>
      </c>
      <c r="Q94" s="14" t="str">
        <f aca="false">IF(O94="","",IF(O94&gt;0,"Win",IF(O94&lt;0,"Loss","Breakeven")))</f>
        <v/>
      </c>
      <c r="R94" s="20" t="str">
        <f aca="false">IF(O94="","",SUM($O$5:O94))</f>
        <v/>
      </c>
      <c r="S94" s="20" t="str">
        <f aca="false">IF(R94="","",MAX(0,MAX($R$5:R94)))</f>
        <v/>
      </c>
      <c r="T94" s="20" t="str">
        <f aca="false">IF(R94="","",R94-S94)</f>
        <v/>
      </c>
      <c r="U94" s="14" t="str">
        <f aca="false">IF(O94="","",IF(O94&lt;0,N(U93)+1,0))</f>
        <v/>
      </c>
      <c r="V94" s="22" t="e">
        <f aca="false">IF(R94="",NA(),R94)</f>
        <v>#N/A</v>
      </c>
    </row>
    <row r="95" customFormat="false" ht="15" hidden="false" customHeight="false" outlineLevel="0" collapsed="false">
      <c r="A95" s="14" t="str">
        <f aca="false">IF(B95="","",COUNT($B$5:B95))</f>
        <v/>
      </c>
      <c r="B95" s="15"/>
      <c r="C95" s="13"/>
      <c r="D95" s="16"/>
      <c r="E95" s="17"/>
      <c r="F95" s="17"/>
      <c r="G95" s="17"/>
      <c r="H95" s="17"/>
      <c r="I95" s="18"/>
      <c r="J95" s="18"/>
      <c r="K95" s="16"/>
      <c r="L95" s="13"/>
      <c r="M95" s="19" t="str">
        <f aca="false">IF(OR(E95="",F95=""),"",ABS(E95-F95))</f>
        <v/>
      </c>
      <c r="N95" s="20" t="str">
        <f aca="false">IF(OR(G95="",M95="",M95=0),"",ABS(G95-E95)/M95)</f>
        <v/>
      </c>
      <c r="O95" s="20" t="str">
        <f aca="false">IF(OR(H95="",M95="",M95=0),"",IF(D95="Short",E95-H95,H95-E95)/M95*IF(I95="",1,I95)-IF(J95="",0,J95))</f>
        <v/>
      </c>
      <c r="P95" s="21" t="str">
        <f aca="false">IF(O95="","",O95*'Setup rules'!$B$7)</f>
        <v/>
      </c>
      <c r="Q95" s="14" t="str">
        <f aca="false">IF(O95="","",IF(O95&gt;0,"Win",IF(O95&lt;0,"Loss","Breakeven")))</f>
        <v/>
      </c>
      <c r="R95" s="20" t="str">
        <f aca="false">IF(O95="","",SUM($O$5:O95))</f>
        <v/>
      </c>
      <c r="S95" s="20" t="str">
        <f aca="false">IF(R95="","",MAX(0,MAX($R$5:R95)))</f>
        <v/>
      </c>
      <c r="T95" s="20" t="str">
        <f aca="false">IF(R95="","",R95-S95)</f>
        <v/>
      </c>
      <c r="U95" s="14" t="str">
        <f aca="false">IF(O95="","",IF(O95&lt;0,N(U94)+1,0))</f>
        <v/>
      </c>
      <c r="V95" s="22" t="e">
        <f aca="false">IF(R95="",NA(),R95)</f>
        <v>#N/A</v>
      </c>
    </row>
    <row r="96" customFormat="false" ht="15" hidden="false" customHeight="false" outlineLevel="0" collapsed="false">
      <c r="A96" s="14" t="str">
        <f aca="false">IF(B96="","",COUNT($B$5:B96))</f>
        <v/>
      </c>
      <c r="B96" s="15"/>
      <c r="C96" s="13"/>
      <c r="D96" s="16"/>
      <c r="E96" s="17"/>
      <c r="F96" s="17"/>
      <c r="G96" s="17"/>
      <c r="H96" s="17"/>
      <c r="I96" s="18"/>
      <c r="J96" s="18"/>
      <c r="K96" s="16"/>
      <c r="L96" s="13"/>
      <c r="M96" s="19" t="str">
        <f aca="false">IF(OR(E96="",F96=""),"",ABS(E96-F96))</f>
        <v/>
      </c>
      <c r="N96" s="20" t="str">
        <f aca="false">IF(OR(G96="",M96="",M96=0),"",ABS(G96-E96)/M96)</f>
        <v/>
      </c>
      <c r="O96" s="20" t="str">
        <f aca="false">IF(OR(H96="",M96="",M96=0),"",IF(D96="Short",E96-H96,H96-E96)/M96*IF(I96="",1,I96)-IF(J96="",0,J96))</f>
        <v/>
      </c>
      <c r="P96" s="21" t="str">
        <f aca="false">IF(O96="","",O96*'Setup rules'!$B$7)</f>
        <v/>
      </c>
      <c r="Q96" s="14" t="str">
        <f aca="false">IF(O96="","",IF(O96&gt;0,"Win",IF(O96&lt;0,"Loss","Breakeven")))</f>
        <v/>
      </c>
      <c r="R96" s="20" t="str">
        <f aca="false">IF(O96="","",SUM($O$5:O96))</f>
        <v/>
      </c>
      <c r="S96" s="20" t="str">
        <f aca="false">IF(R96="","",MAX(0,MAX($R$5:R96)))</f>
        <v/>
      </c>
      <c r="T96" s="20" t="str">
        <f aca="false">IF(R96="","",R96-S96)</f>
        <v/>
      </c>
      <c r="U96" s="14" t="str">
        <f aca="false">IF(O96="","",IF(O96&lt;0,N(U95)+1,0))</f>
        <v/>
      </c>
      <c r="V96" s="22" t="e">
        <f aca="false">IF(R96="",NA(),R96)</f>
        <v>#N/A</v>
      </c>
    </row>
    <row r="97" customFormat="false" ht="15" hidden="false" customHeight="false" outlineLevel="0" collapsed="false">
      <c r="A97" s="14" t="str">
        <f aca="false">IF(B97="","",COUNT($B$5:B97))</f>
        <v/>
      </c>
      <c r="B97" s="15"/>
      <c r="C97" s="13"/>
      <c r="D97" s="16"/>
      <c r="E97" s="17"/>
      <c r="F97" s="17"/>
      <c r="G97" s="17"/>
      <c r="H97" s="17"/>
      <c r="I97" s="18"/>
      <c r="J97" s="18"/>
      <c r="K97" s="16"/>
      <c r="L97" s="13"/>
      <c r="M97" s="19" t="str">
        <f aca="false">IF(OR(E97="",F97=""),"",ABS(E97-F97))</f>
        <v/>
      </c>
      <c r="N97" s="20" t="str">
        <f aca="false">IF(OR(G97="",M97="",M97=0),"",ABS(G97-E97)/M97)</f>
        <v/>
      </c>
      <c r="O97" s="20" t="str">
        <f aca="false">IF(OR(H97="",M97="",M97=0),"",IF(D97="Short",E97-H97,H97-E97)/M97*IF(I97="",1,I97)-IF(J97="",0,J97))</f>
        <v/>
      </c>
      <c r="P97" s="21" t="str">
        <f aca="false">IF(O97="","",O97*'Setup rules'!$B$7)</f>
        <v/>
      </c>
      <c r="Q97" s="14" t="str">
        <f aca="false">IF(O97="","",IF(O97&gt;0,"Win",IF(O97&lt;0,"Loss","Breakeven")))</f>
        <v/>
      </c>
      <c r="R97" s="20" t="str">
        <f aca="false">IF(O97="","",SUM($O$5:O97))</f>
        <v/>
      </c>
      <c r="S97" s="20" t="str">
        <f aca="false">IF(R97="","",MAX(0,MAX($R$5:R97)))</f>
        <v/>
      </c>
      <c r="T97" s="20" t="str">
        <f aca="false">IF(R97="","",R97-S97)</f>
        <v/>
      </c>
      <c r="U97" s="14" t="str">
        <f aca="false">IF(O97="","",IF(O97&lt;0,N(U96)+1,0))</f>
        <v/>
      </c>
      <c r="V97" s="22" t="e">
        <f aca="false">IF(R97="",NA(),R97)</f>
        <v>#N/A</v>
      </c>
    </row>
    <row r="98" customFormat="false" ht="15" hidden="false" customHeight="false" outlineLevel="0" collapsed="false">
      <c r="A98" s="14" t="str">
        <f aca="false">IF(B98="","",COUNT($B$5:B98))</f>
        <v/>
      </c>
      <c r="B98" s="15"/>
      <c r="C98" s="13"/>
      <c r="D98" s="16"/>
      <c r="E98" s="17"/>
      <c r="F98" s="17"/>
      <c r="G98" s="17"/>
      <c r="H98" s="17"/>
      <c r="I98" s="18"/>
      <c r="J98" s="18"/>
      <c r="K98" s="16"/>
      <c r="L98" s="13"/>
      <c r="M98" s="19" t="str">
        <f aca="false">IF(OR(E98="",F98=""),"",ABS(E98-F98))</f>
        <v/>
      </c>
      <c r="N98" s="20" t="str">
        <f aca="false">IF(OR(G98="",M98="",M98=0),"",ABS(G98-E98)/M98)</f>
        <v/>
      </c>
      <c r="O98" s="20" t="str">
        <f aca="false">IF(OR(H98="",M98="",M98=0),"",IF(D98="Short",E98-H98,H98-E98)/M98*IF(I98="",1,I98)-IF(J98="",0,J98))</f>
        <v/>
      </c>
      <c r="P98" s="21" t="str">
        <f aca="false">IF(O98="","",O98*'Setup rules'!$B$7)</f>
        <v/>
      </c>
      <c r="Q98" s="14" t="str">
        <f aca="false">IF(O98="","",IF(O98&gt;0,"Win",IF(O98&lt;0,"Loss","Breakeven")))</f>
        <v/>
      </c>
      <c r="R98" s="20" t="str">
        <f aca="false">IF(O98="","",SUM($O$5:O98))</f>
        <v/>
      </c>
      <c r="S98" s="20" t="str">
        <f aca="false">IF(R98="","",MAX(0,MAX($R$5:R98)))</f>
        <v/>
      </c>
      <c r="T98" s="20" t="str">
        <f aca="false">IF(R98="","",R98-S98)</f>
        <v/>
      </c>
      <c r="U98" s="14" t="str">
        <f aca="false">IF(O98="","",IF(O98&lt;0,N(U97)+1,0))</f>
        <v/>
      </c>
      <c r="V98" s="22" t="e">
        <f aca="false">IF(R98="",NA(),R98)</f>
        <v>#N/A</v>
      </c>
    </row>
    <row r="99" customFormat="false" ht="15" hidden="false" customHeight="false" outlineLevel="0" collapsed="false">
      <c r="A99" s="14" t="str">
        <f aca="false">IF(B99="","",COUNT($B$5:B99))</f>
        <v/>
      </c>
      <c r="B99" s="15"/>
      <c r="C99" s="13"/>
      <c r="D99" s="16"/>
      <c r="E99" s="17"/>
      <c r="F99" s="17"/>
      <c r="G99" s="17"/>
      <c r="H99" s="17"/>
      <c r="I99" s="18"/>
      <c r="J99" s="18"/>
      <c r="K99" s="16"/>
      <c r="L99" s="13"/>
      <c r="M99" s="19" t="str">
        <f aca="false">IF(OR(E99="",F99=""),"",ABS(E99-F99))</f>
        <v/>
      </c>
      <c r="N99" s="20" t="str">
        <f aca="false">IF(OR(G99="",M99="",M99=0),"",ABS(G99-E99)/M99)</f>
        <v/>
      </c>
      <c r="O99" s="20" t="str">
        <f aca="false">IF(OR(H99="",M99="",M99=0),"",IF(D99="Short",E99-H99,H99-E99)/M99*IF(I99="",1,I99)-IF(J99="",0,J99))</f>
        <v/>
      </c>
      <c r="P99" s="21" t="str">
        <f aca="false">IF(O99="","",O99*'Setup rules'!$B$7)</f>
        <v/>
      </c>
      <c r="Q99" s="14" t="str">
        <f aca="false">IF(O99="","",IF(O99&gt;0,"Win",IF(O99&lt;0,"Loss","Breakeven")))</f>
        <v/>
      </c>
      <c r="R99" s="20" t="str">
        <f aca="false">IF(O99="","",SUM($O$5:O99))</f>
        <v/>
      </c>
      <c r="S99" s="20" t="str">
        <f aca="false">IF(R99="","",MAX(0,MAX($R$5:R99)))</f>
        <v/>
      </c>
      <c r="T99" s="20" t="str">
        <f aca="false">IF(R99="","",R99-S99)</f>
        <v/>
      </c>
      <c r="U99" s="14" t="str">
        <f aca="false">IF(O99="","",IF(O99&lt;0,N(U98)+1,0))</f>
        <v/>
      </c>
      <c r="V99" s="22" t="e">
        <f aca="false">IF(R99="",NA(),R99)</f>
        <v>#N/A</v>
      </c>
    </row>
    <row r="100" customFormat="false" ht="15" hidden="false" customHeight="false" outlineLevel="0" collapsed="false">
      <c r="A100" s="14" t="str">
        <f aca="false">IF(B100="","",COUNT($B$5:B100))</f>
        <v/>
      </c>
      <c r="B100" s="15"/>
      <c r="C100" s="13"/>
      <c r="D100" s="16"/>
      <c r="E100" s="17"/>
      <c r="F100" s="17"/>
      <c r="G100" s="17"/>
      <c r="H100" s="17"/>
      <c r="I100" s="18"/>
      <c r="J100" s="18"/>
      <c r="K100" s="16"/>
      <c r="L100" s="13"/>
      <c r="M100" s="19" t="str">
        <f aca="false">IF(OR(E100="",F100=""),"",ABS(E100-F100))</f>
        <v/>
      </c>
      <c r="N100" s="20" t="str">
        <f aca="false">IF(OR(G100="",M100="",M100=0),"",ABS(G100-E100)/M100)</f>
        <v/>
      </c>
      <c r="O100" s="20" t="str">
        <f aca="false">IF(OR(H100="",M100="",M100=0),"",IF(D100="Short",E100-H100,H100-E100)/M100*IF(I100="",1,I100)-IF(J100="",0,J100))</f>
        <v/>
      </c>
      <c r="P100" s="21" t="str">
        <f aca="false">IF(O100="","",O100*'Setup rules'!$B$7)</f>
        <v/>
      </c>
      <c r="Q100" s="14" t="str">
        <f aca="false">IF(O100="","",IF(O100&gt;0,"Win",IF(O100&lt;0,"Loss","Breakeven")))</f>
        <v/>
      </c>
      <c r="R100" s="20" t="str">
        <f aca="false">IF(O100="","",SUM($O$5:O100))</f>
        <v/>
      </c>
      <c r="S100" s="20" t="str">
        <f aca="false">IF(R100="","",MAX(0,MAX($R$5:R100)))</f>
        <v/>
      </c>
      <c r="T100" s="20" t="str">
        <f aca="false">IF(R100="","",R100-S100)</f>
        <v/>
      </c>
      <c r="U100" s="14" t="str">
        <f aca="false">IF(O100="","",IF(O100&lt;0,N(U99)+1,0))</f>
        <v/>
      </c>
      <c r="V100" s="22" t="e">
        <f aca="false">IF(R100="",NA(),R100)</f>
        <v>#N/A</v>
      </c>
    </row>
    <row r="101" customFormat="false" ht="15" hidden="false" customHeight="false" outlineLevel="0" collapsed="false">
      <c r="A101" s="14" t="str">
        <f aca="false">IF(B101="","",COUNT($B$5:B101))</f>
        <v/>
      </c>
      <c r="B101" s="15"/>
      <c r="C101" s="13"/>
      <c r="D101" s="16"/>
      <c r="E101" s="17"/>
      <c r="F101" s="17"/>
      <c r="G101" s="17"/>
      <c r="H101" s="17"/>
      <c r="I101" s="18"/>
      <c r="J101" s="18"/>
      <c r="K101" s="16"/>
      <c r="L101" s="13"/>
      <c r="M101" s="19" t="str">
        <f aca="false">IF(OR(E101="",F101=""),"",ABS(E101-F101))</f>
        <v/>
      </c>
      <c r="N101" s="20" t="str">
        <f aca="false">IF(OR(G101="",M101="",M101=0),"",ABS(G101-E101)/M101)</f>
        <v/>
      </c>
      <c r="O101" s="20" t="str">
        <f aca="false">IF(OR(H101="",M101="",M101=0),"",IF(D101="Short",E101-H101,H101-E101)/M101*IF(I101="",1,I101)-IF(J101="",0,J101))</f>
        <v/>
      </c>
      <c r="P101" s="21" t="str">
        <f aca="false">IF(O101="","",O101*'Setup rules'!$B$7)</f>
        <v/>
      </c>
      <c r="Q101" s="14" t="str">
        <f aca="false">IF(O101="","",IF(O101&gt;0,"Win",IF(O101&lt;0,"Loss","Breakeven")))</f>
        <v/>
      </c>
      <c r="R101" s="20" t="str">
        <f aca="false">IF(O101="","",SUM($O$5:O101))</f>
        <v/>
      </c>
      <c r="S101" s="20" t="str">
        <f aca="false">IF(R101="","",MAX(0,MAX($R$5:R101)))</f>
        <v/>
      </c>
      <c r="T101" s="20" t="str">
        <f aca="false">IF(R101="","",R101-S101)</f>
        <v/>
      </c>
      <c r="U101" s="14" t="str">
        <f aca="false">IF(O101="","",IF(O101&lt;0,N(U100)+1,0))</f>
        <v/>
      </c>
      <c r="V101" s="22" t="e">
        <f aca="false">IF(R101="",NA(),R101)</f>
        <v>#N/A</v>
      </c>
    </row>
    <row r="102" customFormat="false" ht="15" hidden="false" customHeight="false" outlineLevel="0" collapsed="false">
      <c r="A102" s="14" t="str">
        <f aca="false">IF(B102="","",COUNT($B$5:B102))</f>
        <v/>
      </c>
      <c r="B102" s="15"/>
      <c r="C102" s="13"/>
      <c r="D102" s="16"/>
      <c r="E102" s="17"/>
      <c r="F102" s="17"/>
      <c r="G102" s="17"/>
      <c r="H102" s="17"/>
      <c r="I102" s="18"/>
      <c r="J102" s="18"/>
      <c r="K102" s="16"/>
      <c r="L102" s="13"/>
      <c r="M102" s="19" t="str">
        <f aca="false">IF(OR(E102="",F102=""),"",ABS(E102-F102))</f>
        <v/>
      </c>
      <c r="N102" s="20" t="str">
        <f aca="false">IF(OR(G102="",M102="",M102=0),"",ABS(G102-E102)/M102)</f>
        <v/>
      </c>
      <c r="O102" s="20" t="str">
        <f aca="false">IF(OR(H102="",M102="",M102=0),"",IF(D102="Short",E102-H102,H102-E102)/M102*IF(I102="",1,I102)-IF(J102="",0,J102))</f>
        <v/>
      </c>
      <c r="P102" s="21" t="str">
        <f aca="false">IF(O102="","",O102*'Setup rules'!$B$7)</f>
        <v/>
      </c>
      <c r="Q102" s="14" t="str">
        <f aca="false">IF(O102="","",IF(O102&gt;0,"Win",IF(O102&lt;0,"Loss","Breakeven")))</f>
        <v/>
      </c>
      <c r="R102" s="20" t="str">
        <f aca="false">IF(O102="","",SUM($O$5:O102))</f>
        <v/>
      </c>
      <c r="S102" s="20" t="str">
        <f aca="false">IF(R102="","",MAX(0,MAX($R$5:R102)))</f>
        <v/>
      </c>
      <c r="T102" s="20" t="str">
        <f aca="false">IF(R102="","",R102-S102)</f>
        <v/>
      </c>
      <c r="U102" s="14" t="str">
        <f aca="false">IF(O102="","",IF(O102&lt;0,N(U101)+1,0))</f>
        <v/>
      </c>
      <c r="V102" s="22" t="e">
        <f aca="false">IF(R102="",NA(),R102)</f>
        <v>#N/A</v>
      </c>
    </row>
    <row r="103" customFormat="false" ht="15" hidden="false" customHeight="false" outlineLevel="0" collapsed="false">
      <c r="A103" s="14" t="str">
        <f aca="false">IF(B103="","",COUNT($B$5:B103))</f>
        <v/>
      </c>
      <c r="B103" s="15"/>
      <c r="C103" s="13"/>
      <c r="D103" s="16"/>
      <c r="E103" s="17"/>
      <c r="F103" s="17"/>
      <c r="G103" s="17"/>
      <c r="H103" s="17"/>
      <c r="I103" s="18"/>
      <c r="J103" s="18"/>
      <c r="K103" s="16"/>
      <c r="L103" s="13"/>
      <c r="M103" s="19" t="str">
        <f aca="false">IF(OR(E103="",F103=""),"",ABS(E103-F103))</f>
        <v/>
      </c>
      <c r="N103" s="20" t="str">
        <f aca="false">IF(OR(G103="",M103="",M103=0),"",ABS(G103-E103)/M103)</f>
        <v/>
      </c>
      <c r="O103" s="20" t="str">
        <f aca="false">IF(OR(H103="",M103="",M103=0),"",IF(D103="Short",E103-H103,H103-E103)/M103*IF(I103="",1,I103)-IF(J103="",0,J103))</f>
        <v/>
      </c>
      <c r="P103" s="21" t="str">
        <f aca="false">IF(O103="","",O103*'Setup rules'!$B$7)</f>
        <v/>
      </c>
      <c r="Q103" s="14" t="str">
        <f aca="false">IF(O103="","",IF(O103&gt;0,"Win",IF(O103&lt;0,"Loss","Breakeven")))</f>
        <v/>
      </c>
      <c r="R103" s="20" t="str">
        <f aca="false">IF(O103="","",SUM($O$5:O103))</f>
        <v/>
      </c>
      <c r="S103" s="20" t="str">
        <f aca="false">IF(R103="","",MAX(0,MAX($R$5:R103)))</f>
        <v/>
      </c>
      <c r="T103" s="20" t="str">
        <f aca="false">IF(R103="","",R103-S103)</f>
        <v/>
      </c>
      <c r="U103" s="14" t="str">
        <f aca="false">IF(O103="","",IF(O103&lt;0,N(U102)+1,0))</f>
        <v/>
      </c>
      <c r="V103" s="22" t="e">
        <f aca="false">IF(R103="",NA(),R103)</f>
        <v>#N/A</v>
      </c>
    </row>
    <row r="104" customFormat="false" ht="15" hidden="false" customHeight="false" outlineLevel="0" collapsed="false">
      <c r="A104" s="14" t="str">
        <f aca="false">IF(B104="","",COUNT($B$5:B104))</f>
        <v/>
      </c>
      <c r="B104" s="15"/>
      <c r="C104" s="13"/>
      <c r="D104" s="16"/>
      <c r="E104" s="17"/>
      <c r="F104" s="17"/>
      <c r="G104" s="17"/>
      <c r="H104" s="17"/>
      <c r="I104" s="18"/>
      <c r="J104" s="18"/>
      <c r="K104" s="16"/>
      <c r="L104" s="13"/>
      <c r="M104" s="19" t="str">
        <f aca="false">IF(OR(E104="",F104=""),"",ABS(E104-F104))</f>
        <v/>
      </c>
      <c r="N104" s="20" t="str">
        <f aca="false">IF(OR(G104="",M104="",M104=0),"",ABS(G104-E104)/M104)</f>
        <v/>
      </c>
      <c r="O104" s="20" t="str">
        <f aca="false">IF(OR(H104="",M104="",M104=0),"",IF(D104="Short",E104-H104,H104-E104)/M104*IF(I104="",1,I104)-IF(J104="",0,J104))</f>
        <v/>
      </c>
      <c r="P104" s="21" t="str">
        <f aca="false">IF(O104="","",O104*'Setup rules'!$B$7)</f>
        <v/>
      </c>
      <c r="Q104" s="14" t="str">
        <f aca="false">IF(O104="","",IF(O104&gt;0,"Win",IF(O104&lt;0,"Loss","Breakeven")))</f>
        <v/>
      </c>
      <c r="R104" s="20" t="str">
        <f aca="false">IF(O104="","",SUM($O$5:O104))</f>
        <v/>
      </c>
      <c r="S104" s="20" t="str">
        <f aca="false">IF(R104="","",MAX(0,MAX($R$5:R104)))</f>
        <v/>
      </c>
      <c r="T104" s="20" t="str">
        <f aca="false">IF(R104="","",R104-S104)</f>
        <v/>
      </c>
      <c r="U104" s="14" t="str">
        <f aca="false">IF(O104="","",IF(O104&lt;0,N(U103)+1,0))</f>
        <v/>
      </c>
      <c r="V104" s="22" t="e">
        <f aca="false">IF(R104="",NA(),R104)</f>
        <v>#N/A</v>
      </c>
    </row>
    <row r="105" customFormat="false" ht="15" hidden="false" customHeight="false" outlineLevel="0" collapsed="false">
      <c r="A105" s="14" t="str">
        <f aca="false">IF(B105="","",COUNT($B$5:B105))</f>
        <v/>
      </c>
      <c r="B105" s="15"/>
      <c r="C105" s="13"/>
      <c r="D105" s="16"/>
      <c r="E105" s="17"/>
      <c r="F105" s="17"/>
      <c r="G105" s="17"/>
      <c r="H105" s="17"/>
      <c r="I105" s="18"/>
      <c r="J105" s="18"/>
      <c r="K105" s="16"/>
      <c r="L105" s="13"/>
      <c r="M105" s="19" t="str">
        <f aca="false">IF(OR(E105="",F105=""),"",ABS(E105-F105))</f>
        <v/>
      </c>
      <c r="N105" s="20" t="str">
        <f aca="false">IF(OR(G105="",M105="",M105=0),"",ABS(G105-E105)/M105)</f>
        <v/>
      </c>
      <c r="O105" s="20" t="str">
        <f aca="false">IF(OR(H105="",M105="",M105=0),"",IF(D105="Short",E105-H105,H105-E105)/M105*IF(I105="",1,I105)-IF(J105="",0,J105))</f>
        <v/>
      </c>
      <c r="P105" s="21" t="str">
        <f aca="false">IF(O105="","",O105*'Setup rules'!$B$7)</f>
        <v/>
      </c>
      <c r="Q105" s="14" t="str">
        <f aca="false">IF(O105="","",IF(O105&gt;0,"Win",IF(O105&lt;0,"Loss","Breakeven")))</f>
        <v/>
      </c>
      <c r="R105" s="20" t="str">
        <f aca="false">IF(O105="","",SUM($O$5:O105))</f>
        <v/>
      </c>
      <c r="S105" s="20" t="str">
        <f aca="false">IF(R105="","",MAX(0,MAX($R$5:R105)))</f>
        <v/>
      </c>
      <c r="T105" s="20" t="str">
        <f aca="false">IF(R105="","",R105-S105)</f>
        <v/>
      </c>
      <c r="U105" s="14" t="str">
        <f aca="false">IF(O105="","",IF(O105&lt;0,N(U104)+1,0))</f>
        <v/>
      </c>
      <c r="V105" s="22" t="e">
        <f aca="false">IF(R105="",NA(),R105)</f>
        <v>#N/A</v>
      </c>
    </row>
    <row r="106" customFormat="false" ht="15" hidden="false" customHeight="false" outlineLevel="0" collapsed="false">
      <c r="A106" s="14" t="str">
        <f aca="false">IF(B106="","",COUNT($B$5:B106))</f>
        <v/>
      </c>
      <c r="B106" s="15"/>
      <c r="C106" s="13"/>
      <c r="D106" s="16"/>
      <c r="E106" s="17"/>
      <c r="F106" s="17"/>
      <c r="G106" s="17"/>
      <c r="H106" s="17"/>
      <c r="I106" s="18"/>
      <c r="J106" s="18"/>
      <c r="K106" s="16"/>
      <c r="L106" s="13"/>
      <c r="M106" s="19" t="str">
        <f aca="false">IF(OR(E106="",F106=""),"",ABS(E106-F106))</f>
        <v/>
      </c>
      <c r="N106" s="20" t="str">
        <f aca="false">IF(OR(G106="",M106="",M106=0),"",ABS(G106-E106)/M106)</f>
        <v/>
      </c>
      <c r="O106" s="20" t="str">
        <f aca="false">IF(OR(H106="",M106="",M106=0),"",IF(D106="Short",E106-H106,H106-E106)/M106*IF(I106="",1,I106)-IF(J106="",0,J106))</f>
        <v/>
      </c>
      <c r="P106" s="21" t="str">
        <f aca="false">IF(O106="","",O106*'Setup rules'!$B$7)</f>
        <v/>
      </c>
      <c r="Q106" s="14" t="str">
        <f aca="false">IF(O106="","",IF(O106&gt;0,"Win",IF(O106&lt;0,"Loss","Breakeven")))</f>
        <v/>
      </c>
      <c r="R106" s="20" t="str">
        <f aca="false">IF(O106="","",SUM($O$5:O106))</f>
        <v/>
      </c>
      <c r="S106" s="20" t="str">
        <f aca="false">IF(R106="","",MAX(0,MAX($R$5:R106)))</f>
        <v/>
      </c>
      <c r="T106" s="20" t="str">
        <f aca="false">IF(R106="","",R106-S106)</f>
        <v/>
      </c>
      <c r="U106" s="14" t="str">
        <f aca="false">IF(O106="","",IF(O106&lt;0,N(U105)+1,0))</f>
        <v/>
      </c>
      <c r="V106" s="22" t="e">
        <f aca="false">IF(R106="",NA(),R106)</f>
        <v>#N/A</v>
      </c>
    </row>
    <row r="107" customFormat="false" ht="15" hidden="false" customHeight="false" outlineLevel="0" collapsed="false">
      <c r="A107" s="14" t="str">
        <f aca="false">IF(B107="","",COUNT($B$5:B107))</f>
        <v/>
      </c>
      <c r="B107" s="15"/>
      <c r="C107" s="13"/>
      <c r="D107" s="16"/>
      <c r="E107" s="17"/>
      <c r="F107" s="17"/>
      <c r="G107" s="17"/>
      <c r="H107" s="17"/>
      <c r="I107" s="18"/>
      <c r="J107" s="18"/>
      <c r="K107" s="16"/>
      <c r="L107" s="13"/>
      <c r="M107" s="19" t="str">
        <f aca="false">IF(OR(E107="",F107=""),"",ABS(E107-F107))</f>
        <v/>
      </c>
      <c r="N107" s="20" t="str">
        <f aca="false">IF(OR(G107="",M107="",M107=0),"",ABS(G107-E107)/M107)</f>
        <v/>
      </c>
      <c r="O107" s="20" t="str">
        <f aca="false">IF(OR(H107="",M107="",M107=0),"",IF(D107="Short",E107-H107,H107-E107)/M107*IF(I107="",1,I107)-IF(J107="",0,J107))</f>
        <v/>
      </c>
      <c r="P107" s="21" t="str">
        <f aca="false">IF(O107="","",O107*'Setup rules'!$B$7)</f>
        <v/>
      </c>
      <c r="Q107" s="14" t="str">
        <f aca="false">IF(O107="","",IF(O107&gt;0,"Win",IF(O107&lt;0,"Loss","Breakeven")))</f>
        <v/>
      </c>
      <c r="R107" s="20" t="str">
        <f aca="false">IF(O107="","",SUM($O$5:O107))</f>
        <v/>
      </c>
      <c r="S107" s="20" t="str">
        <f aca="false">IF(R107="","",MAX(0,MAX($R$5:R107)))</f>
        <v/>
      </c>
      <c r="T107" s="20" t="str">
        <f aca="false">IF(R107="","",R107-S107)</f>
        <v/>
      </c>
      <c r="U107" s="14" t="str">
        <f aca="false">IF(O107="","",IF(O107&lt;0,N(U106)+1,0))</f>
        <v/>
      </c>
      <c r="V107" s="22" t="e">
        <f aca="false">IF(R107="",NA(),R107)</f>
        <v>#N/A</v>
      </c>
    </row>
    <row r="108" customFormat="false" ht="15" hidden="false" customHeight="false" outlineLevel="0" collapsed="false">
      <c r="A108" s="14" t="str">
        <f aca="false">IF(B108="","",COUNT($B$5:B108))</f>
        <v/>
      </c>
      <c r="B108" s="15"/>
      <c r="C108" s="13"/>
      <c r="D108" s="16"/>
      <c r="E108" s="17"/>
      <c r="F108" s="17"/>
      <c r="G108" s="17"/>
      <c r="H108" s="17"/>
      <c r="I108" s="18"/>
      <c r="J108" s="18"/>
      <c r="K108" s="16"/>
      <c r="L108" s="13"/>
      <c r="M108" s="19" t="str">
        <f aca="false">IF(OR(E108="",F108=""),"",ABS(E108-F108))</f>
        <v/>
      </c>
      <c r="N108" s="20" t="str">
        <f aca="false">IF(OR(G108="",M108="",M108=0),"",ABS(G108-E108)/M108)</f>
        <v/>
      </c>
      <c r="O108" s="20" t="str">
        <f aca="false">IF(OR(H108="",M108="",M108=0),"",IF(D108="Short",E108-H108,H108-E108)/M108*IF(I108="",1,I108)-IF(J108="",0,J108))</f>
        <v/>
      </c>
      <c r="P108" s="21" t="str">
        <f aca="false">IF(O108="","",O108*'Setup rules'!$B$7)</f>
        <v/>
      </c>
      <c r="Q108" s="14" t="str">
        <f aca="false">IF(O108="","",IF(O108&gt;0,"Win",IF(O108&lt;0,"Loss","Breakeven")))</f>
        <v/>
      </c>
      <c r="R108" s="20" t="str">
        <f aca="false">IF(O108="","",SUM($O$5:O108))</f>
        <v/>
      </c>
      <c r="S108" s="20" t="str">
        <f aca="false">IF(R108="","",MAX(0,MAX($R$5:R108)))</f>
        <v/>
      </c>
      <c r="T108" s="20" t="str">
        <f aca="false">IF(R108="","",R108-S108)</f>
        <v/>
      </c>
      <c r="U108" s="14" t="str">
        <f aca="false">IF(O108="","",IF(O108&lt;0,N(U107)+1,0))</f>
        <v/>
      </c>
      <c r="V108" s="22" t="e">
        <f aca="false">IF(R108="",NA(),R108)</f>
        <v>#N/A</v>
      </c>
    </row>
    <row r="109" customFormat="false" ht="15" hidden="false" customHeight="false" outlineLevel="0" collapsed="false">
      <c r="A109" s="14" t="str">
        <f aca="false">IF(B109="","",COUNT($B$5:B109))</f>
        <v/>
      </c>
      <c r="B109" s="15"/>
      <c r="C109" s="13"/>
      <c r="D109" s="16"/>
      <c r="E109" s="17"/>
      <c r="F109" s="17"/>
      <c r="G109" s="17"/>
      <c r="H109" s="17"/>
      <c r="I109" s="18"/>
      <c r="J109" s="18"/>
      <c r="K109" s="16"/>
      <c r="L109" s="13"/>
      <c r="M109" s="19" t="str">
        <f aca="false">IF(OR(E109="",F109=""),"",ABS(E109-F109))</f>
        <v/>
      </c>
      <c r="N109" s="20" t="str">
        <f aca="false">IF(OR(G109="",M109="",M109=0),"",ABS(G109-E109)/M109)</f>
        <v/>
      </c>
      <c r="O109" s="20" t="str">
        <f aca="false">IF(OR(H109="",M109="",M109=0),"",IF(D109="Short",E109-H109,H109-E109)/M109*IF(I109="",1,I109)-IF(J109="",0,J109))</f>
        <v/>
      </c>
      <c r="P109" s="21" t="str">
        <f aca="false">IF(O109="","",O109*'Setup rules'!$B$7)</f>
        <v/>
      </c>
      <c r="Q109" s="14" t="str">
        <f aca="false">IF(O109="","",IF(O109&gt;0,"Win",IF(O109&lt;0,"Loss","Breakeven")))</f>
        <v/>
      </c>
      <c r="R109" s="20" t="str">
        <f aca="false">IF(O109="","",SUM($O$5:O109))</f>
        <v/>
      </c>
      <c r="S109" s="20" t="str">
        <f aca="false">IF(R109="","",MAX(0,MAX($R$5:R109)))</f>
        <v/>
      </c>
      <c r="T109" s="20" t="str">
        <f aca="false">IF(R109="","",R109-S109)</f>
        <v/>
      </c>
      <c r="U109" s="14" t="str">
        <f aca="false">IF(O109="","",IF(O109&lt;0,N(U108)+1,0))</f>
        <v/>
      </c>
      <c r="V109" s="22" t="e">
        <f aca="false">IF(R109="",NA(),R109)</f>
        <v>#N/A</v>
      </c>
    </row>
    <row r="110" customFormat="false" ht="15" hidden="false" customHeight="false" outlineLevel="0" collapsed="false">
      <c r="A110" s="14" t="str">
        <f aca="false">IF(B110="","",COUNT($B$5:B110))</f>
        <v/>
      </c>
      <c r="B110" s="15"/>
      <c r="C110" s="13"/>
      <c r="D110" s="16"/>
      <c r="E110" s="17"/>
      <c r="F110" s="17"/>
      <c r="G110" s="17"/>
      <c r="H110" s="17"/>
      <c r="I110" s="18"/>
      <c r="J110" s="18"/>
      <c r="K110" s="16"/>
      <c r="L110" s="13"/>
      <c r="M110" s="19" t="str">
        <f aca="false">IF(OR(E110="",F110=""),"",ABS(E110-F110))</f>
        <v/>
      </c>
      <c r="N110" s="20" t="str">
        <f aca="false">IF(OR(G110="",M110="",M110=0),"",ABS(G110-E110)/M110)</f>
        <v/>
      </c>
      <c r="O110" s="20" t="str">
        <f aca="false">IF(OR(H110="",M110="",M110=0),"",IF(D110="Short",E110-H110,H110-E110)/M110*IF(I110="",1,I110)-IF(J110="",0,J110))</f>
        <v/>
      </c>
      <c r="P110" s="21" t="str">
        <f aca="false">IF(O110="","",O110*'Setup rules'!$B$7)</f>
        <v/>
      </c>
      <c r="Q110" s="14" t="str">
        <f aca="false">IF(O110="","",IF(O110&gt;0,"Win",IF(O110&lt;0,"Loss","Breakeven")))</f>
        <v/>
      </c>
      <c r="R110" s="20" t="str">
        <f aca="false">IF(O110="","",SUM($O$5:O110))</f>
        <v/>
      </c>
      <c r="S110" s="20" t="str">
        <f aca="false">IF(R110="","",MAX(0,MAX($R$5:R110)))</f>
        <v/>
      </c>
      <c r="T110" s="20" t="str">
        <f aca="false">IF(R110="","",R110-S110)</f>
        <v/>
      </c>
      <c r="U110" s="14" t="str">
        <f aca="false">IF(O110="","",IF(O110&lt;0,N(U109)+1,0))</f>
        <v/>
      </c>
      <c r="V110" s="22" t="e">
        <f aca="false">IF(R110="",NA(),R110)</f>
        <v>#N/A</v>
      </c>
    </row>
    <row r="111" customFormat="false" ht="15" hidden="false" customHeight="false" outlineLevel="0" collapsed="false">
      <c r="A111" s="14" t="str">
        <f aca="false">IF(B111="","",COUNT($B$5:B111))</f>
        <v/>
      </c>
      <c r="B111" s="15"/>
      <c r="C111" s="13"/>
      <c r="D111" s="16"/>
      <c r="E111" s="17"/>
      <c r="F111" s="17"/>
      <c r="G111" s="17"/>
      <c r="H111" s="17"/>
      <c r="I111" s="18"/>
      <c r="J111" s="18"/>
      <c r="K111" s="16"/>
      <c r="L111" s="13"/>
      <c r="M111" s="19" t="str">
        <f aca="false">IF(OR(E111="",F111=""),"",ABS(E111-F111))</f>
        <v/>
      </c>
      <c r="N111" s="20" t="str">
        <f aca="false">IF(OR(G111="",M111="",M111=0),"",ABS(G111-E111)/M111)</f>
        <v/>
      </c>
      <c r="O111" s="20" t="str">
        <f aca="false">IF(OR(H111="",M111="",M111=0),"",IF(D111="Short",E111-H111,H111-E111)/M111*IF(I111="",1,I111)-IF(J111="",0,J111))</f>
        <v/>
      </c>
      <c r="P111" s="21" t="str">
        <f aca="false">IF(O111="","",O111*'Setup rules'!$B$7)</f>
        <v/>
      </c>
      <c r="Q111" s="14" t="str">
        <f aca="false">IF(O111="","",IF(O111&gt;0,"Win",IF(O111&lt;0,"Loss","Breakeven")))</f>
        <v/>
      </c>
      <c r="R111" s="20" t="str">
        <f aca="false">IF(O111="","",SUM($O$5:O111))</f>
        <v/>
      </c>
      <c r="S111" s="20" t="str">
        <f aca="false">IF(R111="","",MAX(0,MAX($R$5:R111)))</f>
        <v/>
      </c>
      <c r="T111" s="20" t="str">
        <f aca="false">IF(R111="","",R111-S111)</f>
        <v/>
      </c>
      <c r="U111" s="14" t="str">
        <f aca="false">IF(O111="","",IF(O111&lt;0,N(U110)+1,0))</f>
        <v/>
      </c>
      <c r="V111" s="22" t="e">
        <f aca="false">IF(R111="",NA(),R111)</f>
        <v>#N/A</v>
      </c>
    </row>
    <row r="112" customFormat="false" ht="15" hidden="false" customHeight="false" outlineLevel="0" collapsed="false">
      <c r="A112" s="14" t="str">
        <f aca="false">IF(B112="","",COUNT($B$5:B112))</f>
        <v/>
      </c>
      <c r="B112" s="15"/>
      <c r="C112" s="13"/>
      <c r="D112" s="16"/>
      <c r="E112" s="17"/>
      <c r="F112" s="17"/>
      <c r="G112" s="17"/>
      <c r="H112" s="17"/>
      <c r="I112" s="18"/>
      <c r="J112" s="18"/>
      <c r="K112" s="16"/>
      <c r="L112" s="13"/>
      <c r="M112" s="19" t="str">
        <f aca="false">IF(OR(E112="",F112=""),"",ABS(E112-F112))</f>
        <v/>
      </c>
      <c r="N112" s="20" t="str">
        <f aca="false">IF(OR(G112="",M112="",M112=0),"",ABS(G112-E112)/M112)</f>
        <v/>
      </c>
      <c r="O112" s="20" t="str">
        <f aca="false">IF(OR(H112="",M112="",M112=0),"",IF(D112="Short",E112-H112,H112-E112)/M112*IF(I112="",1,I112)-IF(J112="",0,J112))</f>
        <v/>
      </c>
      <c r="P112" s="21" t="str">
        <f aca="false">IF(O112="","",O112*'Setup rules'!$B$7)</f>
        <v/>
      </c>
      <c r="Q112" s="14" t="str">
        <f aca="false">IF(O112="","",IF(O112&gt;0,"Win",IF(O112&lt;0,"Loss","Breakeven")))</f>
        <v/>
      </c>
      <c r="R112" s="20" t="str">
        <f aca="false">IF(O112="","",SUM($O$5:O112))</f>
        <v/>
      </c>
      <c r="S112" s="20" t="str">
        <f aca="false">IF(R112="","",MAX(0,MAX($R$5:R112)))</f>
        <v/>
      </c>
      <c r="T112" s="20" t="str">
        <f aca="false">IF(R112="","",R112-S112)</f>
        <v/>
      </c>
      <c r="U112" s="14" t="str">
        <f aca="false">IF(O112="","",IF(O112&lt;0,N(U111)+1,0))</f>
        <v/>
      </c>
      <c r="V112" s="22" t="e">
        <f aca="false">IF(R112="",NA(),R112)</f>
        <v>#N/A</v>
      </c>
    </row>
    <row r="113" customFormat="false" ht="15" hidden="false" customHeight="false" outlineLevel="0" collapsed="false">
      <c r="A113" s="14" t="str">
        <f aca="false">IF(B113="","",COUNT($B$5:B113))</f>
        <v/>
      </c>
      <c r="B113" s="15"/>
      <c r="C113" s="13"/>
      <c r="D113" s="16"/>
      <c r="E113" s="17"/>
      <c r="F113" s="17"/>
      <c r="G113" s="17"/>
      <c r="H113" s="17"/>
      <c r="I113" s="18"/>
      <c r="J113" s="18"/>
      <c r="K113" s="16"/>
      <c r="L113" s="13"/>
      <c r="M113" s="19" t="str">
        <f aca="false">IF(OR(E113="",F113=""),"",ABS(E113-F113))</f>
        <v/>
      </c>
      <c r="N113" s="20" t="str">
        <f aca="false">IF(OR(G113="",M113="",M113=0),"",ABS(G113-E113)/M113)</f>
        <v/>
      </c>
      <c r="O113" s="20" t="str">
        <f aca="false">IF(OR(H113="",M113="",M113=0),"",IF(D113="Short",E113-H113,H113-E113)/M113*IF(I113="",1,I113)-IF(J113="",0,J113))</f>
        <v/>
      </c>
      <c r="P113" s="21" t="str">
        <f aca="false">IF(O113="","",O113*'Setup rules'!$B$7)</f>
        <v/>
      </c>
      <c r="Q113" s="14" t="str">
        <f aca="false">IF(O113="","",IF(O113&gt;0,"Win",IF(O113&lt;0,"Loss","Breakeven")))</f>
        <v/>
      </c>
      <c r="R113" s="20" t="str">
        <f aca="false">IF(O113="","",SUM($O$5:O113))</f>
        <v/>
      </c>
      <c r="S113" s="20" t="str">
        <f aca="false">IF(R113="","",MAX(0,MAX($R$5:R113)))</f>
        <v/>
      </c>
      <c r="T113" s="20" t="str">
        <f aca="false">IF(R113="","",R113-S113)</f>
        <v/>
      </c>
      <c r="U113" s="14" t="str">
        <f aca="false">IF(O113="","",IF(O113&lt;0,N(U112)+1,0))</f>
        <v/>
      </c>
      <c r="V113" s="22" t="e">
        <f aca="false">IF(R113="",NA(),R113)</f>
        <v>#N/A</v>
      </c>
    </row>
    <row r="114" customFormat="false" ht="15" hidden="false" customHeight="false" outlineLevel="0" collapsed="false">
      <c r="A114" s="14" t="str">
        <f aca="false">IF(B114="","",COUNT($B$5:B114))</f>
        <v/>
      </c>
      <c r="B114" s="15"/>
      <c r="C114" s="13"/>
      <c r="D114" s="16"/>
      <c r="E114" s="17"/>
      <c r="F114" s="17"/>
      <c r="G114" s="17"/>
      <c r="H114" s="17"/>
      <c r="I114" s="18"/>
      <c r="J114" s="18"/>
      <c r="K114" s="16"/>
      <c r="L114" s="13"/>
      <c r="M114" s="19" t="str">
        <f aca="false">IF(OR(E114="",F114=""),"",ABS(E114-F114))</f>
        <v/>
      </c>
      <c r="N114" s="20" t="str">
        <f aca="false">IF(OR(G114="",M114="",M114=0),"",ABS(G114-E114)/M114)</f>
        <v/>
      </c>
      <c r="O114" s="20" t="str">
        <f aca="false">IF(OR(H114="",M114="",M114=0),"",IF(D114="Short",E114-H114,H114-E114)/M114*IF(I114="",1,I114)-IF(J114="",0,J114))</f>
        <v/>
      </c>
      <c r="P114" s="21" t="str">
        <f aca="false">IF(O114="","",O114*'Setup rules'!$B$7)</f>
        <v/>
      </c>
      <c r="Q114" s="14" t="str">
        <f aca="false">IF(O114="","",IF(O114&gt;0,"Win",IF(O114&lt;0,"Loss","Breakeven")))</f>
        <v/>
      </c>
      <c r="R114" s="20" t="str">
        <f aca="false">IF(O114="","",SUM($O$5:O114))</f>
        <v/>
      </c>
      <c r="S114" s="20" t="str">
        <f aca="false">IF(R114="","",MAX(0,MAX($R$5:R114)))</f>
        <v/>
      </c>
      <c r="T114" s="20" t="str">
        <f aca="false">IF(R114="","",R114-S114)</f>
        <v/>
      </c>
      <c r="U114" s="14" t="str">
        <f aca="false">IF(O114="","",IF(O114&lt;0,N(U113)+1,0))</f>
        <v/>
      </c>
      <c r="V114" s="22" t="e">
        <f aca="false">IF(R114="",NA(),R114)</f>
        <v>#N/A</v>
      </c>
    </row>
    <row r="115" customFormat="false" ht="15" hidden="false" customHeight="false" outlineLevel="0" collapsed="false">
      <c r="A115" s="14" t="str">
        <f aca="false">IF(B115="","",COUNT($B$5:B115))</f>
        <v/>
      </c>
      <c r="B115" s="15"/>
      <c r="C115" s="13"/>
      <c r="D115" s="16"/>
      <c r="E115" s="17"/>
      <c r="F115" s="17"/>
      <c r="G115" s="17"/>
      <c r="H115" s="17"/>
      <c r="I115" s="18"/>
      <c r="J115" s="18"/>
      <c r="K115" s="16"/>
      <c r="L115" s="13"/>
      <c r="M115" s="19" t="str">
        <f aca="false">IF(OR(E115="",F115=""),"",ABS(E115-F115))</f>
        <v/>
      </c>
      <c r="N115" s="20" t="str">
        <f aca="false">IF(OR(G115="",M115="",M115=0),"",ABS(G115-E115)/M115)</f>
        <v/>
      </c>
      <c r="O115" s="20" t="str">
        <f aca="false">IF(OR(H115="",M115="",M115=0),"",IF(D115="Short",E115-H115,H115-E115)/M115*IF(I115="",1,I115)-IF(J115="",0,J115))</f>
        <v/>
      </c>
      <c r="P115" s="21" t="str">
        <f aca="false">IF(O115="","",O115*'Setup rules'!$B$7)</f>
        <v/>
      </c>
      <c r="Q115" s="14" t="str">
        <f aca="false">IF(O115="","",IF(O115&gt;0,"Win",IF(O115&lt;0,"Loss","Breakeven")))</f>
        <v/>
      </c>
      <c r="R115" s="20" t="str">
        <f aca="false">IF(O115="","",SUM($O$5:O115))</f>
        <v/>
      </c>
      <c r="S115" s="20" t="str">
        <f aca="false">IF(R115="","",MAX(0,MAX($R$5:R115)))</f>
        <v/>
      </c>
      <c r="T115" s="20" t="str">
        <f aca="false">IF(R115="","",R115-S115)</f>
        <v/>
      </c>
      <c r="U115" s="14" t="str">
        <f aca="false">IF(O115="","",IF(O115&lt;0,N(U114)+1,0))</f>
        <v/>
      </c>
      <c r="V115" s="22" t="e">
        <f aca="false">IF(R115="",NA(),R115)</f>
        <v>#N/A</v>
      </c>
    </row>
    <row r="116" customFormat="false" ht="15" hidden="false" customHeight="false" outlineLevel="0" collapsed="false">
      <c r="A116" s="14" t="str">
        <f aca="false">IF(B116="","",COUNT($B$5:B116))</f>
        <v/>
      </c>
      <c r="B116" s="15"/>
      <c r="C116" s="13"/>
      <c r="D116" s="16"/>
      <c r="E116" s="17"/>
      <c r="F116" s="17"/>
      <c r="G116" s="17"/>
      <c r="H116" s="17"/>
      <c r="I116" s="18"/>
      <c r="J116" s="18"/>
      <c r="K116" s="16"/>
      <c r="L116" s="13"/>
      <c r="M116" s="19" t="str">
        <f aca="false">IF(OR(E116="",F116=""),"",ABS(E116-F116))</f>
        <v/>
      </c>
      <c r="N116" s="20" t="str">
        <f aca="false">IF(OR(G116="",M116="",M116=0),"",ABS(G116-E116)/M116)</f>
        <v/>
      </c>
      <c r="O116" s="20" t="str">
        <f aca="false">IF(OR(H116="",M116="",M116=0),"",IF(D116="Short",E116-H116,H116-E116)/M116*IF(I116="",1,I116)-IF(J116="",0,J116))</f>
        <v/>
      </c>
      <c r="P116" s="21" t="str">
        <f aca="false">IF(O116="","",O116*'Setup rules'!$B$7)</f>
        <v/>
      </c>
      <c r="Q116" s="14" t="str">
        <f aca="false">IF(O116="","",IF(O116&gt;0,"Win",IF(O116&lt;0,"Loss","Breakeven")))</f>
        <v/>
      </c>
      <c r="R116" s="20" t="str">
        <f aca="false">IF(O116="","",SUM($O$5:O116))</f>
        <v/>
      </c>
      <c r="S116" s="20" t="str">
        <f aca="false">IF(R116="","",MAX(0,MAX($R$5:R116)))</f>
        <v/>
      </c>
      <c r="T116" s="20" t="str">
        <f aca="false">IF(R116="","",R116-S116)</f>
        <v/>
      </c>
      <c r="U116" s="14" t="str">
        <f aca="false">IF(O116="","",IF(O116&lt;0,N(U115)+1,0))</f>
        <v/>
      </c>
      <c r="V116" s="22" t="e">
        <f aca="false">IF(R116="",NA(),R116)</f>
        <v>#N/A</v>
      </c>
    </row>
    <row r="117" customFormat="false" ht="15" hidden="false" customHeight="false" outlineLevel="0" collapsed="false">
      <c r="A117" s="14" t="str">
        <f aca="false">IF(B117="","",COUNT($B$5:B117))</f>
        <v/>
      </c>
      <c r="B117" s="15"/>
      <c r="C117" s="13"/>
      <c r="D117" s="16"/>
      <c r="E117" s="17"/>
      <c r="F117" s="17"/>
      <c r="G117" s="17"/>
      <c r="H117" s="17"/>
      <c r="I117" s="18"/>
      <c r="J117" s="18"/>
      <c r="K117" s="16"/>
      <c r="L117" s="13"/>
      <c r="M117" s="19" t="str">
        <f aca="false">IF(OR(E117="",F117=""),"",ABS(E117-F117))</f>
        <v/>
      </c>
      <c r="N117" s="20" t="str">
        <f aca="false">IF(OR(G117="",M117="",M117=0),"",ABS(G117-E117)/M117)</f>
        <v/>
      </c>
      <c r="O117" s="20" t="str">
        <f aca="false">IF(OR(H117="",M117="",M117=0),"",IF(D117="Short",E117-H117,H117-E117)/M117*IF(I117="",1,I117)-IF(J117="",0,J117))</f>
        <v/>
      </c>
      <c r="P117" s="21" t="str">
        <f aca="false">IF(O117="","",O117*'Setup rules'!$B$7)</f>
        <v/>
      </c>
      <c r="Q117" s="14" t="str">
        <f aca="false">IF(O117="","",IF(O117&gt;0,"Win",IF(O117&lt;0,"Loss","Breakeven")))</f>
        <v/>
      </c>
      <c r="R117" s="20" t="str">
        <f aca="false">IF(O117="","",SUM($O$5:O117))</f>
        <v/>
      </c>
      <c r="S117" s="20" t="str">
        <f aca="false">IF(R117="","",MAX(0,MAX($R$5:R117)))</f>
        <v/>
      </c>
      <c r="T117" s="20" t="str">
        <f aca="false">IF(R117="","",R117-S117)</f>
        <v/>
      </c>
      <c r="U117" s="14" t="str">
        <f aca="false">IF(O117="","",IF(O117&lt;0,N(U116)+1,0))</f>
        <v/>
      </c>
      <c r="V117" s="22" t="e">
        <f aca="false">IF(R117="",NA(),R117)</f>
        <v>#N/A</v>
      </c>
    </row>
    <row r="118" customFormat="false" ht="15" hidden="false" customHeight="false" outlineLevel="0" collapsed="false">
      <c r="A118" s="14" t="str">
        <f aca="false">IF(B118="","",COUNT($B$5:B118))</f>
        <v/>
      </c>
      <c r="B118" s="15"/>
      <c r="C118" s="13"/>
      <c r="D118" s="16"/>
      <c r="E118" s="17"/>
      <c r="F118" s="17"/>
      <c r="G118" s="17"/>
      <c r="H118" s="17"/>
      <c r="I118" s="18"/>
      <c r="J118" s="18"/>
      <c r="K118" s="16"/>
      <c r="L118" s="13"/>
      <c r="M118" s="19" t="str">
        <f aca="false">IF(OR(E118="",F118=""),"",ABS(E118-F118))</f>
        <v/>
      </c>
      <c r="N118" s="20" t="str">
        <f aca="false">IF(OR(G118="",M118="",M118=0),"",ABS(G118-E118)/M118)</f>
        <v/>
      </c>
      <c r="O118" s="20" t="str">
        <f aca="false">IF(OR(H118="",M118="",M118=0),"",IF(D118="Short",E118-H118,H118-E118)/M118*IF(I118="",1,I118)-IF(J118="",0,J118))</f>
        <v/>
      </c>
      <c r="P118" s="21" t="str">
        <f aca="false">IF(O118="","",O118*'Setup rules'!$B$7)</f>
        <v/>
      </c>
      <c r="Q118" s="14" t="str">
        <f aca="false">IF(O118="","",IF(O118&gt;0,"Win",IF(O118&lt;0,"Loss","Breakeven")))</f>
        <v/>
      </c>
      <c r="R118" s="20" t="str">
        <f aca="false">IF(O118="","",SUM($O$5:O118))</f>
        <v/>
      </c>
      <c r="S118" s="20" t="str">
        <f aca="false">IF(R118="","",MAX(0,MAX($R$5:R118)))</f>
        <v/>
      </c>
      <c r="T118" s="20" t="str">
        <f aca="false">IF(R118="","",R118-S118)</f>
        <v/>
      </c>
      <c r="U118" s="14" t="str">
        <f aca="false">IF(O118="","",IF(O118&lt;0,N(U117)+1,0))</f>
        <v/>
      </c>
      <c r="V118" s="22" t="e">
        <f aca="false">IF(R118="",NA(),R118)</f>
        <v>#N/A</v>
      </c>
    </row>
    <row r="119" customFormat="false" ht="15" hidden="false" customHeight="false" outlineLevel="0" collapsed="false">
      <c r="A119" s="14" t="str">
        <f aca="false">IF(B119="","",COUNT($B$5:B119))</f>
        <v/>
      </c>
      <c r="B119" s="15"/>
      <c r="C119" s="13"/>
      <c r="D119" s="16"/>
      <c r="E119" s="17"/>
      <c r="F119" s="17"/>
      <c r="G119" s="17"/>
      <c r="H119" s="17"/>
      <c r="I119" s="18"/>
      <c r="J119" s="18"/>
      <c r="K119" s="16"/>
      <c r="L119" s="13"/>
      <c r="M119" s="19" t="str">
        <f aca="false">IF(OR(E119="",F119=""),"",ABS(E119-F119))</f>
        <v/>
      </c>
      <c r="N119" s="20" t="str">
        <f aca="false">IF(OR(G119="",M119="",M119=0),"",ABS(G119-E119)/M119)</f>
        <v/>
      </c>
      <c r="O119" s="20" t="str">
        <f aca="false">IF(OR(H119="",M119="",M119=0),"",IF(D119="Short",E119-H119,H119-E119)/M119*IF(I119="",1,I119)-IF(J119="",0,J119))</f>
        <v/>
      </c>
      <c r="P119" s="21" t="str">
        <f aca="false">IF(O119="","",O119*'Setup rules'!$B$7)</f>
        <v/>
      </c>
      <c r="Q119" s="14" t="str">
        <f aca="false">IF(O119="","",IF(O119&gt;0,"Win",IF(O119&lt;0,"Loss","Breakeven")))</f>
        <v/>
      </c>
      <c r="R119" s="20" t="str">
        <f aca="false">IF(O119="","",SUM($O$5:O119))</f>
        <v/>
      </c>
      <c r="S119" s="20" t="str">
        <f aca="false">IF(R119="","",MAX(0,MAX($R$5:R119)))</f>
        <v/>
      </c>
      <c r="T119" s="20" t="str">
        <f aca="false">IF(R119="","",R119-S119)</f>
        <v/>
      </c>
      <c r="U119" s="14" t="str">
        <f aca="false">IF(O119="","",IF(O119&lt;0,N(U118)+1,0))</f>
        <v/>
      </c>
      <c r="V119" s="22" t="e">
        <f aca="false">IF(R119="",NA(),R119)</f>
        <v>#N/A</v>
      </c>
    </row>
    <row r="120" customFormat="false" ht="15" hidden="false" customHeight="false" outlineLevel="0" collapsed="false">
      <c r="A120" s="14" t="str">
        <f aca="false">IF(B120="","",COUNT($B$5:B120))</f>
        <v/>
      </c>
      <c r="B120" s="15"/>
      <c r="C120" s="13"/>
      <c r="D120" s="16"/>
      <c r="E120" s="17"/>
      <c r="F120" s="17"/>
      <c r="G120" s="17"/>
      <c r="H120" s="17"/>
      <c r="I120" s="18"/>
      <c r="J120" s="18"/>
      <c r="K120" s="16"/>
      <c r="L120" s="13"/>
      <c r="M120" s="19" t="str">
        <f aca="false">IF(OR(E120="",F120=""),"",ABS(E120-F120))</f>
        <v/>
      </c>
      <c r="N120" s="20" t="str">
        <f aca="false">IF(OR(G120="",M120="",M120=0),"",ABS(G120-E120)/M120)</f>
        <v/>
      </c>
      <c r="O120" s="20" t="str">
        <f aca="false">IF(OR(H120="",M120="",M120=0),"",IF(D120="Short",E120-H120,H120-E120)/M120*IF(I120="",1,I120)-IF(J120="",0,J120))</f>
        <v/>
      </c>
      <c r="P120" s="21" t="str">
        <f aca="false">IF(O120="","",O120*'Setup rules'!$B$7)</f>
        <v/>
      </c>
      <c r="Q120" s="14" t="str">
        <f aca="false">IF(O120="","",IF(O120&gt;0,"Win",IF(O120&lt;0,"Loss","Breakeven")))</f>
        <v/>
      </c>
      <c r="R120" s="20" t="str">
        <f aca="false">IF(O120="","",SUM($O$5:O120))</f>
        <v/>
      </c>
      <c r="S120" s="20" t="str">
        <f aca="false">IF(R120="","",MAX(0,MAX($R$5:R120)))</f>
        <v/>
      </c>
      <c r="T120" s="20" t="str">
        <f aca="false">IF(R120="","",R120-S120)</f>
        <v/>
      </c>
      <c r="U120" s="14" t="str">
        <f aca="false">IF(O120="","",IF(O120&lt;0,N(U119)+1,0))</f>
        <v/>
      </c>
      <c r="V120" s="22" t="e">
        <f aca="false">IF(R120="",NA(),R120)</f>
        <v>#N/A</v>
      </c>
    </row>
    <row r="121" customFormat="false" ht="15" hidden="false" customHeight="false" outlineLevel="0" collapsed="false">
      <c r="A121" s="14" t="str">
        <f aca="false">IF(B121="","",COUNT($B$5:B121))</f>
        <v/>
      </c>
      <c r="B121" s="15"/>
      <c r="C121" s="13"/>
      <c r="D121" s="16"/>
      <c r="E121" s="17"/>
      <c r="F121" s="17"/>
      <c r="G121" s="17"/>
      <c r="H121" s="17"/>
      <c r="I121" s="18"/>
      <c r="J121" s="18"/>
      <c r="K121" s="16"/>
      <c r="L121" s="13"/>
      <c r="M121" s="19" t="str">
        <f aca="false">IF(OR(E121="",F121=""),"",ABS(E121-F121))</f>
        <v/>
      </c>
      <c r="N121" s="20" t="str">
        <f aca="false">IF(OR(G121="",M121="",M121=0),"",ABS(G121-E121)/M121)</f>
        <v/>
      </c>
      <c r="O121" s="20" t="str">
        <f aca="false">IF(OR(H121="",M121="",M121=0),"",IF(D121="Short",E121-H121,H121-E121)/M121*IF(I121="",1,I121)-IF(J121="",0,J121))</f>
        <v/>
      </c>
      <c r="P121" s="21" t="str">
        <f aca="false">IF(O121="","",O121*'Setup rules'!$B$7)</f>
        <v/>
      </c>
      <c r="Q121" s="14" t="str">
        <f aca="false">IF(O121="","",IF(O121&gt;0,"Win",IF(O121&lt;0,"Loss","Breakeven")))</f>
        <v/>
      </c>
      <c r="R121" s="20" t="str">
        <f aca="false">IF(O121="","",SUM($O$5:O121))</f>
        <v/>
      </c>
      <c r="S121" s="20" t="str">
        <f aca="false">IF(R121="","",MAX(0,MAX($R$5:R121)))</f>
        <v/>
      </c>
      <c r="T121" s="20" t="str">
        <f aca="false">IF(R121="","",R121-S121)</f>
        <v/>
      </c>
      <c r="U121" s="14" t="str">
        <f aca="false">IF(O121="","",IF(O121&lt;0,N(U120)+1,0))</f>
        <v/>
      </c>
      <c r="V121" s="22" t="e">
        <f aca="false">IF(R121="",NA(),R121)</f>
        <v>#N/A</v>
      </c>
    </row>
    <row r="122" customFormat="false" ht="15" hidden="false" customHeight="false" outlineLevel="0" collapsed="false">
      <c r="A122" s="14" t="str">
        <f aca="false">IF(B122="","",COUNT($B$5:B122))</f>
        <v/>
      </c>
      <c r="B122" s="15"/>
      <c r="C122" s="13"/>
      <c r="D122" s="16"/>
      <c r="E122" s="17"/>
      <c r="F122" s="17"/>
      <c r="G122" s="17"/>
      <c r="H122" s="17"/>
      <c r="I122" s="18"/>
      <c r="J122" s="18"/>
      <c r="K122" s="16"/>
      <c r="L122" s="13"/>
      <c r="M122" s="19" t="str">
        <f aca="false">IF(OR(E122="",F122=""),"",ABS(E122-F122))</f>
        <v/>
      </c>
      <c r="N122" s="20" t="str">
        <f aca="false">IF(OR(G122="",M122="",M122=0),"",ABS(G122-E122)/M122)</f>
        <v/>
      </c>
      <c r="O122" s="20" t="str">
        <f aca="false">IF(OR(H122="",M122="",M122=0),"",IF(D122="Short",E122-H122,H122-E122)/M122*IF(I122="",1,I122)-IF(J122="",0,J122))</f>
        <v/>
      </c>
      <c r="P122" s="21" t="str">
        <f aca="false">IF(O122="","",O122*'Setup rules'!$B$7)</f>
        <v/>
      </c>
      <c r="Q122" s="14" t="str">
        <f aca="false">IF(O122="","",IF(O122&gt;0,"Win",IF(O122&lt;0,"Loss","Breakeven")))</f>
        <v/>
      </c>
      <c r="R122" s="20" t="str">
        <f aca="false">IF(O122="","",SUM($O$5:O122))</f>
        <v/>
      </c>
      <c r="S122" s="20" t="str">
        <f aca="false">IF(R122="","",MAX(0,MAX($R$5:R122)))</f>
        <v/>
      </c>
      <c r="T122" s="20" t="str">
        <f aca="false">IF(R122="","",R122-S122)</f>
        <v/>
      </c>
      <c r="U122" s="14" t="str">
        <f aca="false">IF(O122="","",IF(O122&lt;0,N(U121)+1,0))</f>
        <v/>
      </c>
      <c r="V122" s="22" t="e">
        <f aca="false">IF(R122="",NA(),R122)</f>
        <v>#N/A</v>
      </c>
    </row>
    <row r="123" customFormat="false" ht="15" hidden="false" customHeight="false" outlineLevel="0" collapsed="false">
      <c r="A123" s="14" t="str">
        <f aca="false">IF(B123="","",COUNT($B$5:B123))</f>
        <v/>
      </c>
      <c r="B123" s="15"/>
      <c r="C123" s="13"/>
      <c r="D123" s="16"/>
      <c r="E123" s="17"/>
      <c r="F123" s="17"/>
      <c r="G123" s="17"/>
      <c r="H123" s="17"/>
      <c r="I123" s="18"/>
      <c r="J123" s="18"/>
      <c r="K123" s="16"/>
      <c r="L123" s="13"/>
      <c r="M123" s="19" t="str">
        <f aca="false">IF(OR(E123="",F123=""),"",ABS(E123-F123))</f>
        <v/>
      </c>
      <c r="N123" s="20" t="str">
        <f aca="false">IF(OR(G123="",M123="",M123=0),"",ABS(G123-E123)/M123)</f>
        <v/>
      </c>
      <c r="O123" s="20" t="str">
        <f aca="false">IF(OR(H123="",M123="",M123=0),"",IF(D123="Short",E123-H123,H123-E123)/M123*IF(I123="",1,I123)-IF(J123="",0,J123))</f>
        <v/>
      </c>
      <c r="P123" s="21" t="str">
        <f aca="false">IF(O123="","",O123*'Setup rules'!$B$7)</f>
        <v/>
      </c>
      <c r="Q123" s="14" t="str">
        <f aca="false">IF(O123="","",IF(O123&gt;0,"Win",IF(O123&lt;0,"Loss","Breakeven")))</f>
        <v/>
      </c>
      <c r="R123" s="20" t="str">
        <f aca="false">IF(O123="","",SUM($O$5:O123))</f>
        <v/>
      </c>
      <c r="S123" s="20" t="str">
        <f aca="false">IF(R123="","",MAX(0,MAX($R$5:R123)))</f>
        <v/>
      </c>
      <c r="T123" s="20" t="str">
        <f aca="false">IF(R123="","",R123-S123)</f>
        <v/>
      </c>
      <c r="U123" s="14" t="str">
        <f aca="false">IF(O123="","",IF(O123&lt;0,N(U122)+1,0))</f>
        <v/>
      </c>
      <c r="V123" s="22" t="e">
        <f aca="false">IF(R123="",NA(),R123)</f>
        <v>#N/A</v>
      </c>
    </row>
    <row r="124" customFormat="false" ht="15" hidden="false" customHeight="false" outlineLevel="0" collapsed="false">
      <c r="A124" s="14" t="str">
        <f aca="false">IF(B124="","",COUNT($B$5:B124))</f>
        <v/>
      </c>
      <c r="B124" s="15"/>
      <c r="C124" s="13"/>
      <c r="D124" s="16"/>
      <c r="E124" s="17"/>
      <c r="F124" s="17"/>
      <c r="G124" s="17"/>
      <c r="H124" s="17"/>
      <c r="I124" s="18"/>
      <c r="J124" s="18"/>
      <c r="K124" s="16"/>
      <c r="L124" s="13"/>
      <c r="M124" s="19" t="str">
        <f aca="false">IF(OR(E124="",F124=""),"",ABS(E124-F124))</f>
        <v/>
      </c>
      <c r="N124" s="20" t="str">
        <f aca="false">IF(OR(G124="",M124="",M124=0),"",ABS(G124-E124)/M124)</f>
        <v/>
      </c>
      <c r="O124" s="20" t="str">
        <f aca="false">IF(OR(H124="",M124="",M124=0),"",IF(D124="Short",E124-H124,H124-E124)/M124*IF(I124="",1,I124)-IF(J124="",0,J124))</f>
        <v/>
      </c>
      <c r="P124" s="21" t="str">
        <f aca="false">IF(O124="","",O124*'Setup rules'!$B$7)</f>
        <v/>
      </c>
      <c r="Q124" s="14" t="str">
        <f aca="false">IF(O124="","",IF(O124&gt;0,"Win",IF(O124&lt;0,"Loss","Breakeven")))</f>
        <v/>
      </c>
      <c r="R124" s="20" t="str">
        <f aca="false">IF(O124="","",SUM($O$5:O124))</f>
        <v/>
      </c>
      <c r="S124" s="20" t="str">
        <f aca="false">IF(R124="","",MAX(0,MAX($R$5:R124)))</f>
        <v/>
      </c>
      <c r="T124" s="20" t="str">
        <f aca="false">IF(R124="","",R124-S124)</f>
        <v/>
      </c>
      <c r="U124" s="14" t="str">
        <f aca="false">IF(O124="","",IF(O124&lt;0,N(U123)+1,0))</f>
        <v/>
      </c>
      <c r="V124" s="22" t="e">
        <f aca="false">IF(R124="",NA(),R124)</f>
        <v>#N/A</v>
      </c>
    </row>
    <row r="125" customFormat="false" ht="15" hidden="false" customHeight="false" outlineLevel="0" collapsed="false">
      <c r="A125" s="14" t="str">
        <f aca="false">IF(B125="","",COUNT($B$5:B125))</f>
        <v/>
      </c>
      <c r="B125" s="15"/>
      <c r="C125" s="13"/>
      <c r="D125" s="16"/>
      <c r="E125" s="17"/>
      <c r="F125" s="17"/>
      <c r="G125" s="17"/>
      <c r="H125" s="17"/>
      <c r="I125" s="18"/>
      <c r="J125" s="18"/>
      <c r="K125" s="16"/>
      <c r="L125" s="13"/>
      <c r="M125" s="19" t="str">
        <f aca="false">IF(OR(E125="",F125=""),"",ABS(E125-F125))</f>
        <v/>
      </c>
      <c r="N125" s="20" t="str">
        <f aca="false">IF(OR(G125="",M125="",M125=0),"",ABS(G125-E125)/M125)</f>
        <v/>
      </c>
      <c r="O125" s="20" t="str">
        <f aca="false">IF(OR(H125="",M125="",M125=0),"",IF(D125="Short",E125-H125,H125-E125)/M125*IF(I125="",1,I125)-IF(J125="",0,J125))</f>
        <v/>
      </c>
      <c r="P125" s="21" t="str">
        <f aca="false">IF(O125="","",O125*'Setup rules'!$B$7)</f>
        <v/>
      </c>
      <c r="Q125" s="14" t="str">
        <f aca="false">IF(O125="","",IF(O125&gt;0,"Win",IF(O125&lt;0,"Loss","Breakeven")))</f>
        <v/>
      </c>
      <c r="R125" s="20" t="str">
        <f aca="false">IF(O125="","",SUM($O$5:O125))</f>
        <v/>
      </c>
      <c r="S125" s="20" t="str">
        <f aca="false">IF(R125="","",MAX(0,MAX($R$5:R125)))</f>
        <v/>
      </c>
      <c r="T125" s="20" t="str">
        <f aca="false">IF(R125="","",R125-S125)</f>
        <v/>
      </c>
      <c r="U125" s="14" t="str">
        <f aca="false">IF(O125="","",IF(O125&lt;0,N(U124)+1,0))</f>
        <v/>
      </c>
      <c r="V125" s="22" t="e">
        <f aca="false">IF(R125="",NA(),R125)</f>
        <v>#N/A</v>
      </c>
    </row>
    <row r="126" customFormat="false" ht="15" hidden="false" customHeight="false" outlineLevel="0" collapsed="false">
      <c r="A126" s="14" t="str">
        <f aca="false">IF(B126="","",COUNT($B$5:B126))</f>
        <v/>
      </c>
      <c r="B126" s="15"/>
      <c r="C126" s="13"/>
      <c r="D126" s="16"/>
      <c r="E126" s="17"/>
      <c r="F126" s="17"/>
      <c r="G126" s="17"/>
      <c r="H126" s="17"/>
      <c r="I126" s="18"/>
      <c r="J126" s="18"/>
      <c r="K126" s="16"/>
      <c r="L126" s="13"/>
      <c r="M126" s="19" t="str">
        <f aca="false">IF(OR(E126="",F126=""),"",ABS(E126-F126))</f>
        <v/>
      </c>
      <c r="N126" s="20" t="str">
        <f aca="false">IF(OR(G126="",M126="",M126=0),"",ABS(G126-E126)/M126)</f>
        <v/>
      </c>
      <c r="O126" s="20" t="str">
        <f aca="false">IF(OR(H126="",M126="",M126=0),"",IF(D126="Short",E126-H126,H126-E126)/M126*IF(I126="",1,I126)-IF(J126="",0,J126))</f>
        <v/>
      </c>
      <c r="P126" s="21" t="str">
        <f aca="false">IF(O126="","",O126*'Setup rules'!$B$7)</f>
        <v/>
      </c>
      <c r="Q126" s="14" t="str">
        <f aca="false">IF(O126="","",IF(O126&gt;0,"Win",IF(O126&lt;0,"Loss","Breakeven")))</f>
        <v/>
      </c>
      <c r="R126" s="20" t="str">
        <f aca="false">IF(O126="","",SUM($O$5:O126))</f>
        <v/>
      </c>
      <c r="S126" s="20" t="str">
        <f aca="false">IF(R126="","",MAX(0,MAX($R$5:R126)))</f>
        <v/>
      </c>
      <c r="T126" s="20" t="str">
        <f aca="false">IF(R126="","",R126-S126)</f>
        <v/>
      </c>
      <c r="U126" s="14" t="str">
        <f aca="false">IF(O126="","",IF(O126&lt;0,N(U125)+1,0))</f>
        <v/>
      </c>
      <c r="V126" s="22" t="e">
        <f aca="false">IF(R126="",NA(),R126)</f>
        <v>#N/A</v>
      </c>
    </row>
    <row r="127" customFormat="false" ht="15" hidden="false" customHeight="false" outlineLevel="0" collapsed="false">
      <c r="A127" s="14" t="str">
        <f aca="false">IF(B127="","",COUNT($B$5:B127))</f>
        <v/>
      </c>
      <c r="B127" s="15"/>
      <c r="C127" s="13"/>
      <c r="D127" s="16"/>
      <c r="E127" s="17"/>
      <c r="F127" s="17"/>
      <c r="G127" s="17"/>
      <c r="H127" s="17"/>
      <c r="I127" s="18"/>
      <c r="J127" s="18"/>
      <c r="K127" s="16"/>
      <c r="L127" s="13"/>
      <c r="M127" s="19" t="str">
        <f aca="false">IF(OR(E127="",F127=""),"",ABS(E127-F127))</f>
        <v/>
      </c>
      <c r="N127" s="20" t="str">
        <f aca="false">IF(OR(G127="",M127="",M127=0),"",ABS(G127-E127)/M127)</f>
        <v/>
      </c>
      <c r="O127" s="20" t="str">
        <f aca="false">IF(OR(H127="",M127="",M127=0),"",IF(D127="Short",E127-H127,H127-E127)/M127*IF(I127="",1,I127)-IF(J127="",0,J127))</f>
        <v/>
      </c>
      <c r="P127" s="21" t="str">
        <f aca="false">IF(O127="","",O127*'Setup rules'!$B$7)</f>
        <v/>
      </c>
      <c r="Q127" s="14" t="str">
        <f aca="false">IF(O127="","",IF(O127&gt;0,"Win",IF(O127&lt;0,"Loss","Breakeven")))</f>
        <v/>
      </c>
      <c r="R127" s="20" t="str">
        <f aca="false">IF(O127="","",SUM($O$5:O127))</f>
        <v/>
      </c>
      <c r="S127" s="20" t="str">
        <f aca="false">IF(R127="","",MAX(0,MAX($R$5:R127)))</f>
        <v/>
      </c>
      <c r="T127" s="20" t="str">
        <f aca="false">IF(R127="","",R127-S127)</f>
        <v/>
      </c>
      <c r="U127" s="14" t="str">
        <f aca="false">IF(O127="","",IF(O127&lt;0,N(U126)+1,0))</f>
        <v/>
      </c>
      <c r="V127" s="22" t="e">
        <f aca="false">IF(R127="",NA(),R127)</f>
        <v>#N/A</v>
      </c>
    </row>
    <row r="128" customFormat="false" ht="15" hidden="false" customHeight="false" outlineLevel="0" collapsed="false">
      <c r="A128" s="14" t="str">
        <f aca="false">IF(B128="","",COUNT($B$5:B128))</f>
        <v/>
      </c>
      <c r="B128" s="15"/>
      <c r="C128" s="13"/>
      <c r="D128" s="16"/>
      <c r="E128" s="17"/>
      <c r="F128" s="17"/>
      <c r="G128" s="17"/>
      <c r="H128" s="17"/>
      <c r="I128" s="18"/>
      <c r="J128" s="18"/>
      <c r="K128" s="16"/>
      <c r="L128" s="13"/>
      <c r="M128" s="19" t="str">
        <f aca="false">IF(OR(E128="",F128=""),"",ABS(E128-F128))</f>
        <v/>
      </c>
      <c r="N128" s="20" t="str">
        <f aca="false">IF(OR(G128="",M128="",M128=0),"",ABS(G128-E128)/M128)</f>
        <v/>
      </c>
      <c r="O128" s="20" t="str">
        <f aca="false">IF(OR(H128="",M128="",M128=0),"",IF(D128="Short",E128-H128,H128-E128)/M128*IF(I128="",1,I128)-IF(J128="",0,J128))</f>
        <v/>
      </c>
      <c r="P128" s="21" t="str">
        <f aca="false">IF(O128="","",O128*'Setup rules'!$B$7)</f>
        <v/>
      </c>
      <c r="Q128" s="14" t="str">
        <f aca="false">IF(O128="","",IF(O128&gt;0,"Win",IF(O128&lt;0,"Loss","Breakeven")))</f>
        <v/>
      </c>
      <c r="R128" s="20" t="str">
        <f aca="false">IF(O128="","",SUM($O$5:O128))</f>
        <v/>
      </c>
      <c r="S128" s="20" t="str">
        <f aca="false">IF(R128="","",MAX(0,MAX($R$5:R128)))</f>
        <v/>
      </c>
      <c r="T128" s="20" t="str">
        <f aca="false">IF(R128="","",R128-S128)</f>
        <v/>
      </c>
      <c r="U128" s="14" t="str">
        <f aca="false">IF(O128="","",IF(O128&lt;0,N(U127)+1,0))</f>
        <v/>
      </c>
      <c r="V128" s="22" t="e">
        <f aca="false">IF(R128="",NA(),R128)</f>
        <v>#N/A</v>
      </c>
    </row>
    <row r="129" customFormat="false" ht="15" hidden="false" customHeight="false" outlineLevel="0" collapsed="false">
      <c r="A129" s="14" t="str">
        <f aca="false">IF(B129="","",COUNT($B$5:B129))</f>
        <v/>
      </c>
      <c r="B129" s="15"/>
      <c r="C129" s="13"/>
      <c r="D129" s="16"/>
      <c r="E129" s="17"/>
      <c r="F129" s="17"/>
      <c r="G129" s="17"/>
      <c r="H129" s="17"/>
      <c r="I129" s="18"/>
      <c r="J129" s="18"/>
      <c r="K129" s="16"/>
      <c r="L129" s="13"/>
      <c r="M129" s="19" t="str">
        <f aca="false">IF(OR(E129="",F129=""),"",ABS(E129-F129))</f>
        <v/>
      </c>
      <c r="N129" s="20" t="str">
        <f aca="false">IF(OR(G129="",M129="",M129=0),"",ABS(G129-E129)/M129)</f>
        <v/>
      </c>
      <c r="O129" s="20" t="str">
        <f aca="false">IF(OR(H129="",M129="",M129=0),"",IF(D129="Short",E129-H129,H129-E129)/M129*IF(I129="",1,I129)-IF(J129="",0,J129))</f>
        <v/>
      </c>
      <c r="P129" s="21" t="str">
        <f aca="false">IF(O129="","",O129*'Setup rules'!$B$7)</f>
        <v/>
      </c>
      <c r="Q129" s="14" t="str">
        <f aca="false">IF(O129="","",IF(O129&gt;0,"Win",IF(O129&lt;0,"Loss","Breakeven")))</f>
        <v/>
      </c>
      <c r="R129" s="20" t="str">
        <f aca="false">IF(O129="","",SUM($O$5:O129))</f>
        <v/>
      </c>
      <c r="S129" s="20" t="str">
        <f aca="false">IF(R129="","",MAX(0,MAX($R$5:R129)))</f>
        <v/>
      </c>
      <c r="T129" s="20" t="str">
        <f aca="false">IF(R129="","",R129-S129)</f>
        <v/>
      </c>
      <c r="U129" s="14" t="str">
        <f aca="false">IF(O129="","",IF(O129&lt;0,N(U128)+1,0))</f>
        <v/>
      </c>
      <c r="V129" s="22" t="e">
        <f aca="false">IF(R129="",NA(),R129)</f>
        <v>#N/A</v>
      </c>
    </row>
    <row r="130" customFormat="false" ht="15" hidden="false" customHeight="false" outlineLevel="0" collapsed="false">
      <c r="A130" s="14" t="str">
        <f aca="false">IF(B130="","",COUNT($B$5:B130))</f>
        <v/>
      </c>
      <c r="B130" s="15"/>
      <c r="C130" s="13"/>
      <c r="D130" s="16"/>
      <c r="E130" s="17"/>
      <c r="F130" s="17"/>
      <c r="G130" s="17"/>
      <c r="H130" s="17"/>
      <c r="I130" s="18"/>
      <c r="J130" s="18"/>
      <c r="K130" s="16"/>
      <c r="L130" s="13"/>
      <c r="M130" s="19" t="str">
        <f aca="false">IF(OR(E130="",F130=""),"",ABS(E130-F130))</f>
        <v/>
      </c>
      <c r="N130" s="20" t="str">
        <f aca="false">IF(OR(G130="",M130="",M130=0),"",ABS(G130-E130)/M130)</f>
        <v/>
      </c>
      <c r="O130" s="20" t="str">
        <f aca="false">IF(OR(H130="",M130="",M130=0),"",IF(D130="Short",E130-H130,H130-E130)/M130*IF(I130="",1,I130)-IF(J130="",0,J130))</f>
        <v/>
      </c>
      <c r="P130" s="21" t="str">
        <f aca="false">IF(O130="","",O130*'Setup rules'!$B$7)</f>
        <v/>
      </c>
      <c r="Q130" s="14" t="str">
        <f aca="false">IF(O130="","",IF(O130&gt;0,"Win",IF(O130&lt;0,"Loss","Breakeven")))</f>
        <v/>
      </c>
      <c r="R130" s="20" t="str">
        <f aca="false">IF(O130="","",SUM($O$5:O130))</f>
        <v/>
      </c>
      <c r="S130" s="20" t="str">
        <f aca="false">IF(R130="","",MAX(0,MAX($R$5:R130)))</f>
        <v/>
      </c>
      <c r="T130" s="20" t="str">
        <f aca="false">IF(R130="","",R130-S130)</f>
        <v/>
      </c>
      <c r="U130" s="14" t="str">
        <f aca="false">IF(O130="","",IF(O130&lt;0,N(U129)+1,0))</f>
        <v/>
      </c>
      <c r="V130" s="22" t="e">
        <f aca="false">IF(R130="",NA(),R130)</f>
        <v>#N/A</v>
      </c>
    </row>
    <row r="131" customFormat="false" ht="15" hidden="false" customHeight="false" outlineLevel="0" collapsed="false">
      <c r="A131" s="14" t="str">
        <f aca="false">IF(B131="","",COUNT($B$5:B131))</f>
        <v/>
      </c>
      <c r="B131" s="15"/>
      <c r="C131" s="13"/>
      <c r="D131" s="16"/>
      <c r="E131" s="17"/>
      <c r="F131" s="17"/>
      <c r="G131" s="17"/>
      <c r="H131" s="17"/>
      <c r="I131" s="18"/>
      <c r="J131" s="18"/>
      <c r="K131" s="16"/>
      <c r="L131" s="13"/>
      <c r="M131" s="19" t="str">
        <f aca="false">IF(OR(E131="",F131=""),"",ABS(E131-F131))</f>
        <v/>
      </c>
      <c r="N131" s="20" t="str">
        <f aca="false">IF(OR(G131="",M131="",M131=0),"",ABS(G131-E131)/M131)</f>
        <v/>
      </c>
      <c r="O131" s="20" t="str">
        <f aca="false">IF(OR(H131="",M131="",M131=0),"",IF(D131="Short",E131-H131,H131-E131)/M131*IF(I131="",1,I131)-IF(J131="",0,J131))</f>
        <v/>
      </c>
      <c r="P131" s="21" t="str">
        <f aca="false">IF(O131="","",O131*'Setup rules'!$B$7)</f>
        <v/>
      </c>
      <c r="Q131" s="14" t="str">
        <f aca="false">IF(O131="","",IF(O131&gt;0,"Win",IF(O131&lt;0,"Loss","Breakeven")))</f>
        <v/>
      </c>
      <c r="R131" s="20" t="str">
        <f aca="false">IF(O131="","",SUM($O$5:O131))</f>
        <v/>
      </c>
      <c r="S131" s="20" t="str">
        <f aca="false">IF(R131="","",MAX(0,MAX($R$5:R131)))</f>
        <v/>
      </c>
      <c r="T131" s="20" t="str">
        <f aca="false">IF(R131="","",R131-S131)</f>
        <v/>
      </c>
      <c r="U131" s="14" t="str">
        <f aca="false">IF(O131="","",IF(O131&lt;0,N(U130)+1,0))</f>
        <v/>
      </c>
      <c r="V131" s="22" t="e">
        <f aca="false">IF(R131="",NA(),R131)</f>
        <v>#N/A</v>
      </c>
    </row>
    <row r="132" customFormat="false" ht="15" hidden="false" customHeight="false" outlineLevel="0" collapsed="false">
      <c r="A132" s="14" t="str">
        <f aca="false">IF(B132="","",COUNT($B$5:B132))</f>
        <v/>
      </c>
      <c r="B132" s="15"/>
      <c r="C132" s="13"/>
      <c r="D132" s="16"/>
      <c r="E132" s="17"/>
      <c r="F132" s="17"/>
      <c r="G132" s="17"/>
      <c r="H132" s="17"/>
      <c r="I132" s="18"/>
      <c r="J132" s="18"/>
      <c r="K132" s="16"/>
      <c r="L132" s="13"/>
      <c r="M132" s="19" t="str">
        <f aca="false">IF(OR(E132="",F132=""),"",ABS(E132-F132))</f>
        <v/>
      </c>
      <c r="N132" s="20" t="str">
        <f aca="false">IF(OR(G132="",M132="",M132=0),"",ABS(G132-E132)/M132)</f>
        <v/>
      </c>
      <c r="O132" s="20" t="str">
        <f aca="false">IF(OR(H132="",M132="",M132=0),"",IF(D132="Short",E132-H132,H132-E132)/M132*IF(I132="",1,I132)-IF(J132="",0,J132))</f>
        <v/>
      </c>
      <c r="P132" s="21" t="str">
        <f aca="false">IF(O132="","",O132*'Setup rules'!$B$7)</f>
        <v/>
      </c>
      <c r="Q132" s="14" t="str">
        <f aca="false">IF(O132="","",IF(O132&gt;0,"Win",IF(O132&lt;0,"Loss","Breakeven")))</f>
        <v/>
      </c>
      <c r="R132" s="20" t="str">
        <f aca="false">IF(O132="","",SUM($O$5:O132))</f>
        <v/>
      </c>
      <c r="S132" s="20" t="str">
        <f aca="false">IF(R132="","",MAX(0,MAX($R$5:R132)))</f>
        <v/>
      </c>
      <c r="T132" s="20" t="str">
        <f aca="false">IF(R132="","",R132-S132)</f>
        <v/>
      </c>
      <c r="U132" s="14" t="str">
        <f aca="false">IF(O132="","",IF(O132&lt;0,N(U131)+1,0))</f>
        <v/>
      </c>
      <c r="V132" s="22" t="e">
        <f aca="false">IF(R132="",NA(),R132)</f>
        <v>#N/A</v>
      </c>
    </row>
    <row r="133" customFormat="false" ht="15" hidden="false" customHeight="false" outlineLevel="0" collapsed="false">
      <c r="A133" s="14" t="str">
        <f aca="false">IF(B133="","",COUNT($B$5:B133))</f>
        <v/>
      </c>
      <c r="B133" s="15"/>
      <c r="C133" s="13"/>
      <c r="D133" s="16"/>
      <c r="E133" s="17"/>
      <c r="F133" s="17"/>
      <c r="G133" s="17"/>
      <c r="H133" s="17"/>
      <c r="I133" s="18"/>
      <c r="J133" s="18"/>
      <c r="K133" s="16"/>
      <c r="L133" s="13"/>
      <c r="M133" s="19" t="str">
        <f aca="false">IF(OR(E133="",F133=""),"",ABS(E133-F133))</f>
        <v/>
      </c>
      <c r="N133" s="20" t="str">
        <f aca="false">IF(OR(G133="",M133="",M133=0),"",ABS(G133-E133)/M133)</f>
        <v/>
      </c>
      <c r="O133" s="20" t="str">
        <f aca="false">IF(OR(H133="",M133="",M133=0),"",IF(D133="Short",E133-H133,H133-E133)/M133*IF(I133="",1,I133)-IF(J133="",0,J133))</f>
        <v/>
      </c>
      <c r="P133" s="21" t="str">
        <f aca="false">IF(O133="","",O133*'Setup rules'!$B$7)</f>
        <v/>
      </c>
      <c r="Q133" s="14" t="str">
        <f aca="false">IF(O133="","",IF(O133&gt;0,"Win",IF(O133&lt;0,"Loss","Breakeven")))</f>
        <v/>
      </c>
      <c r="R133" s="20" t="str">
        <f aca="false">IF(O133="","",SUM($O$5:O133))</f>
        <v/>
      </c>
      <c r="S133" s="20" t="str">
        <f aca="false">IF(R133="","",MAX(0,MAX($R$5:R133)))</f>
        <v/>
      </c>
      <c r="T133" s="20" t="str">
        <f aca="false">IF(R133="","",R133-S133)</f>
        <v/>
      </c>
      <c r="U133" s="14" t="str">
        <f aca="false">IF(O133="","",IF(O133&lt;0,N(U132)+1,0))</f>
        <v/>
      </c>
      <c r="V133" s="22" t="e">
        <f aca="false">IF(R133="",NA(),R133)</f>
        <v>#N/A</v>
      </c>
    </row>
    <row r="134" customFormat="false" ht="15" hidden="false" customHeight="false" outlineLevel="0" collapsed="false">
      <c r="A134" s="14" t="str">
        <f aca="false">IF(B134="","",COUNT($B$5:B134))</f>
        <v/>
      </c>
      <c r="B134" s="15"/>
      <c r="C134" s="13"/>
      <c r="D134" s="16"/>
      <c r="E134" s="17"/>
      <c r="F134" s="17"/>
      <c r="G134" s="17"/>
      <c r="H134" s="17"/>
      <c r="I134" s="18"/>
      <c r="J134" s="18"/>
      <c r="K134" s="16"/>
      <c r="L134" s="13"/>
      <c r="M134" s="19" t="str">
        <f aca="false">IF(OR(E134="",F134=""),"",ABS(E134-F134))</f>
        <v/>
      </c>
      <c r="N134" s="20" t="str">
        <f aca="false">IF(OR(G134="",M134="",M134=0),"",ABS(G134-E134)/M134)</f>
        <v/>
      </c>
      <c r="O134" s="20" t="str">
        <f aca="false">IF(OR(H134="",M134="",M134=0),"",IF(D134="Short",E134-H134,H134-E134)/M134*IF(I134="",1,I134)-IF(J134="",0,J134))</f>
        <v/>
      </c>
      <c r="P134" s="21" t="str">
        <f aca="false">IF(O134="","",O134*'Setup rules'!$B$7)</f>
        <v/>
      </c>
      <c r="Q134" s="14" t="str">
        <f aca="false">IF(O134="","",IF(O134&gt;0,"Win",IF(O134&lt;0,"Loss","Breakeven")))</f>
        <v/>
      </c>
      <c r="R134" s="20" t="str">
        <f aca="false">IF(O134="","",SUM($O$5:O134))</f>
        <v/>
      </c>
      <c r="S134" s="20" t="str">
        <f aca="false">IF(R134="","",MAX(0,MAX($R$5:R134)))</f>
        <v/>
      </c>
      <c r="T134" s="20" t="str">
        <f aca="false">IF(R134="","",R134-S134)</f>
        <v/>
      </c>
      <c r="U134" s="14" t="str">
        <f aca="false">IF(O134="","",IF(O134&lt;0,N(U133)+1,0))</f>
        <v/>
      </c>
      <c r="V134" s="22" t="e">
        <f aca="false">IF(R134="",NA(),R134)</f>
        <v>#N/A</v>
      </c>
    </row>
    <row r="135" customFormat="false" ht="15" hidden="false" customHeight="false" outlineLevel="0" collapsed="false">
      <c r="A135" s="14" t="str">
        <f aca="false">IF(B135="","",COUNT($B$5:B135))</f>
        <v/>
      </c>
      <c r="B135" s="15"/>
      <c r="C135" s="13"/>
      <c r="D135" s="16"/>
      <c r="E135" s="17"/>
      <c r="F135" s="17"/>
      <c r="G135" s="17"/>
      <c r="H135" s="17"/>
      <c r="I135" s="18"/>
      <c r="J135" s="18"/>
      <c r="K135" s="16"/>
      <c r="L135" s="13"/>
      <c r="M135" s="19" t="str">
        <f aca="false">IF(OR(E135="",F135=""),"",ABS(E135-F135))</f>
        <v/>
      </c>
      <c r="N135" s="20" t="str">
        <f aca="false">IF(OR(G135="",M135="",M135=0),"",ABS(G135-E135)/M135)</f>
        <v/>
      </c>
      <c r="O135" s="20" t="str">
        <f aca="false">IF(OR(H135="",M135="",M135=0),"",IF(D135="Short",E135-H135,H135-E135)/M135*IF(I135="",1,I135)-IF(J135="",0,J135))</f>
        <v/>
      </c>
      <c r="P135" s="21" t="str">
        <f aca="false">IF(O135="","",O135*'Setup rules'!$B$7)</f>
        <v/>
      </c>
      <c r="Q135" s="14" t="str">
        <f aca="false">IF(O135="","",IF(O135&gt;0,"Win",IF(O135&lt;0,"Loss","Breakeven")))</f>
        <v/>
      </c>
      <c r="R135" s="20" t="str">
        <f aca="false">IF(O135="","",SUM($O$5:O135))</f>
        <v/>
      </c>
      <c r="S135" s="20" t="str">
        <f aca="false">IF(R135="","",MAX(0,MAX($R$5:R135)))</f>
        <v/>
      </c>
      <c r="T135" s="20" t="str">
        <f aca="false">IF(R135="","",R135-S135)</f>
        <v/>
      </c>
      <c r="U135" s="14" t="str">
        <f aca="false">IF(O135="","",IF(O135&lt;0,N(U134)+1,0))</f>
        <v/>
      </c>
      <c r="V135" s="22" t="e">
        <f aca="false">IF(R135="",NA(),R135)</f>
        <v>#N/A</v>
      </c>
    </row>
    <row r="136" customFormat="false" ht="15" hidden="false" customHeight="false" outlineLevel="0" collapsed="false">
      <c r="A136" s="14" t="str">
        <f aca="false">IF(B136="","",COUNT($B$5:B136))</f>
        <v/>
      </c>
      <c r="B136" s="15"/>
      <c r="C136" s="13"/>
      <c r="D136" s="16"/>
      <c r="E136" s="17"/>
      <c r="F136" s="17"/>
      <c r="G136" s="17"/>
      <c r="H136" s="17"/>
      <c r="I136" s="18"/>
      <c r="J136" s="18"/>
      <c r="K136" s="16"/>
      <c r="L136" s="13"/>
      <c r="M136" s="19" t="str">
        <f aca="false">IF(OR(E136="",F136=""),"",ABS(E136-F136))</f>
        <v/>
      </c>
      <c r="N136" s="20" t="str">
        <f aca="false">IF(OR(G136="",M136="",M136=0),"",ABS(G136-E136)/M136)</f>
        <v/>
      </c>
      <c r="O136" s="20" t="str">
        <f aca="false">IF(OR(H136="",M136="",M136=0),"",IF(D136="Short",E136-H136,H136-E136)/M136*IF(I136="",1,I136)-IF(J136="",0,J136))</f>
        <v/>
      </c>
      <c r="P136" s="21" t="str">
        <f aca="false">IF(O136="","",O136*'Setup rules'!$B$7)</f>
        <v/>
      </c>
      <c r="Q136" s="14" t="str">
        <f aca="false">IF(O136="","",IF(O136&gt;0,"Win",IF(O136&lt;0,"Loss","Breakeven")))</f>
        <v/>
      </c>
      <c r="R136" s="20" t="str">
        <f aca="false">IF(O136="","",SUM($O$5:O136))</f>
        <v/>
      </c>
      <c r="S136" s="20" t="str">
        <f aca="false">IF(R136="","",MAX(0,MAX($R$5:R136)))</f>
        <v/>
      </c>
      <c r="T136" s="20" t="str">
        <f aca="false">IF(R136="","",R136-S136)</f>
        <v/>
      </c>
      <c r="U136" s="14" t="str">
        <f aca="false">IF(O136="","",IF(O136&lt;0,N(U135)+1,0))</f>
        <v/>
      </c>
      <c r="V136" s="22" t="e">
        <f aca="false">IF(R136="",NA(),R136)</f>
        <v>#N/A</v>
      </c>
    </row>
    <row r="137" customFormat="false" ht="15" hidden="false" customHeight="false" outlineLevel="0" collapsed="false">
      <c r="A137" s="14" t="str">
        <f aca="false">IF(B137="","",COUNT($B$5:B137))</f>
        <v/>
      </c>
      <c r="B137" s="15"/>
      <c r="C137" s="13"/>
      <c r="D137" s="16"/>
      <c r="E137" s="17"/>
      <c r="F137" s="17"/>
      <c r="G137" s="17"/>
      <c r="H137" s="17"/>
      <c r="I137" s="18"/>
      <c r="J137" s="18"/>
      <c r="K137" s="16"/>
      <c r="L137" s="13"/>
      <c r="M137" s="19" t="str">
        <f aca="false">IF(OR(E137="",F137=""),"",ABS(E137-F137))</f>
        <v/>
      </c>
      <c r="N137" s="20" t="str">
        <f aca="false">IF(OR(G137="",M137="",M137=0),"",ABS(G137-E137)/M137)</f>
        <v/>
      </c>
      <c r="O137" s="20" t="str">
        <f aca="false">IF(OR(H137="",M137="",M137=0),"",IF(D137="Short",E137-H137,H137-E137)/M137*IF(I137="",1,I137)-IF(J137="",0,J137))</f>
        <v/>
      </c>
      <c r="P137" s="21" t="str">
        <f aca="false">IF(O137="","",O137*'Setup rules'!$B$7)</f>
        <v/>
      </c>
      <c r="Q137" s="14" t="str">
        <f aca="false">IF(O137="","",IF(O137&gt;0,"Win",IF(O137&lt;0,"Loss","Breakeven")))</f>
        <v/>
      </c>
      <c r="R137" s="20" t="str">
        <f aca="false">IF(O137="","",SUM($O$5:O137))</f>
        <v/>
      </c>
      <c r="S137" s="20" t="str">
        <f aca="false">IF(R137="","",MAX(0,MAX($R$5:R137)))</f>
        <v/>
      </c>
      <c r="T137" s="20" t="str">
        <f aca="false">IF(R137="","",R137-S137)</f>
        <v/>
      </c>
      <c r="U137" s="14" t="str">
        <f aca="false">IF(O137="","",IF(O137&lt;0,N(U136)+1,0))</f>
        <v/>
      </c>
      <c r="V137" s="22" t="e">
        <f aca="false">IF(R137="",NA(),R137)</f>
        <v>#N/A</v>
      </c>
    </row>
    <row r="138" customFormat="false" ht="15" hidden="false" customHeight="false" outlineLevel="0" collapsed="false">
      <c r="A138" s="14" t="str">
        <f aca="false">IF(B138="","",COUNT($B$5:B138))</f>
        <v/>
      </c>
      <c r="B138" s="15"/>
      <c r="C138" s="13"/>
      <c r="D138" s="16"/>
      <c r="E138" s="17"/>
      <c r="F138" s="17"/>
      <c r="G138" s="17"/>
      <c r="H138" s="17"/>
      <c r="I138" s="18"/>
      <c r="J138" s="18"/>
      <c r="K138" s="16"/>
      <c r="L138" s="13"/>
      <c r="M138" s="19" t="str">
        <f aca="false">IF(OR(E138="",F138=""),"",ABS(E138-F138))</f>
        <v/>
      </c>
      <c r="N138" s="20" t="str">
        <f aca="false">IF(OR(G138="",M138="",M138=0),"",ABS(G138-E138)/M138)</f>
        <v/>
      </c>
      <c r="O138" s="20" t="str">
        <f aca="false">IF(OR(H138="",M138="",M138=0),"",IF(D138="Short",E138-H138,H138-E138)/M138*IF(I138="",1,I138)-IF(J138="",0,J138))</f>
        <v/>
      </c>
      <c r="P138" s="21" t="str">
        <f aca="false">IF(O138="","",O138*'Setup rules'!$B$7)</f>
        <v/>
      </c>
      <c r="Q138" s="14" t="str">
        <f aca="false">IF(O138="","",IF(O138&gt;0,"Win",IF(O138&lt;0,"Loss","Breakeven")))</f>
        <v/>
      </c>
      <c r="R138" s="20" t="str">
        <f aca="false">IF(O138="","",SUM($O$5:O138))</f>
        <v/>
      </c>
      <c r="S138" s="20" t="str">
        <f aca="false">IF(R138="","",MAX(0,MAX($R$5:R138)))</f>
        <v/>
      </c>
      <c r="T138" s="20" t="str">
        <f aca="false">IF(R138="","",R138-S138)</f>
        <v/>
      </c>
      <c r="U138" s="14" t="str">
        <f aca="false">IF(O138="","",IF(O138&lt;0,N(U137)+1,0))</f>
        <v/>
      </c>
      <c r="V138" s="22" t="e">
        <f aca="false">IF(R138="",NA(),R138)</f>
        <v>#N/A</v>
      </c>
    </row>
    <row r="139" customFormat="false" ht="15" hidden="false" customHeight="false" outlineLevel="0" collapsed="false">
      <c r="A139" s="14" t="str">
        <f aca="false">IF(B139="","",COUNT($B$5:B139))</f>
        <v/>
      </c>
      <c r="B139" s="15"/>
      <c r="C139" s="13"/>
      <c r="D139" s="16"/>
      <c r="E139" s="17"/>
      <c r="F139" s="17"/>
      <c r="G139" s="17"/>
      <c r="H139" s="17"/>
      <c r="I139" s="18"/>
      <c r="J139" s="18"/>
      <c r="K139" s="16"/>
      <c r="L139" s="13"/>
      <c r="M139" s="19" t="str">
        <f aca="false">IF(OR(E139="",F139=""),"",ABS(E139-F139))</f>
        <v/>
      </c>
      <c r="N139" s="20" t="str">
        <f aca="false">IF(OR(G139="",M139="",M139=0),"",ABS(G139-E139)/M139)</f>
        <v/>
      </c>
      <c r="O139" s="20" t="str">
        <f aca="false">IF(OR(H139="",M139="",M139=0),"",IF(D139="Short",E139-H139,H139-E139)/M139*IF(I139="",1,I139)-IF(J139="",0,J139))</f>
        <v/>
      </c>
      <c r="P139" s="21" t="str">
        <f aca="false">IF(O139="","",O139*'Setup rules'!$B$7)</f>
        <v/>
      </c>
      <c r="Q139" s="14" t="str">
        <f aca="false">IF(O139="","",IF(O139&gt;0,"Win",IF(O139&lt;0,"Loss","Breakeven")))</f>
        <v/>
      </c>
      <c r="R139" s="20" t="str">
        <f aca="false">IF(O139="","",SUM($O$5:O139))</f>
        <v/>
      </c>
      <c r="S139" s="20" t="str">
        <f aca="false">IF(R139="","",MAX(0,MAX($R$5:R139)))</f>
        <v/>
      </c>
      <c r="T139" s="20" t="str">
        <f aca="false">IF(R139="","",R139-S139)</f>
        <v/>
      </c>
      <c r="U139" s="14" t="str">
        <f aca="false">IF(O139="","",IF(O139&lt;0,N(U138)+1,0))</f>
        <v/>
      </c>
      <c r="V139" s="22" t="e">
        <f aca="false">IF(R139="",NA(),R139)</f>
        <v>#N/A</v>
      </c>
    </row>
    <row r="140" customFormat="false" ht="15" hidden="false" customHeight="false" outlineLevel="0" collapsed="false">
      <c r="A140" s="14" t="str">
        <f aca="false">IF(B140="","",COUNT($B$5:B140))</f>
        <v/>
      </c>
      <c r="B140" s="15"/>
      <c r="C140" s="13"/>
      <c r="D140" s="16"/>
      <c r="E140" s="17"/>
      <c r="F140" s="17"/>
      <c r="G140" s="17"/>
      <c r="H140" s="17"/>
      <c r="I140" s="18"/>
      <c r="J140" s="18"/>
      <c r="K140" s="16"/>
      <c r="L140" s="13"/>
      <c r="M140" s="19" t="str">
        <f aca="false">IF(OR(E140="",F140=""),"",ABS(E140-F140))</f>
        <v/>
      </c>
      <c r="N140" s="20" t="str">
        <f aca="false">IF(OR(G140="",M140="",M140=0),"",ABS(G140-E140)/M140)</f>
        <v/>
      </c>
      <c r="O140" s="20" t="str">
        <f aca="false">IF(OR(H140="",M140="",M140=0),"",IF(D140="Short",E140-H140,H140-E140)/M140*IF(I140="",1,I140)-IF(J140="",0,J140))</f>
        <v/>
      </c>
      <c r="P140" s="21" t="str">
        <f aca="false">IF(O140="","",O140*'Setup rules'!$B$7)</f>
        <v/>
      </c>
      <c r="Q140" s="14" t="str">
        <f aca="false">IF(O140="","",IF(O140&gt;0,"Win",IF(O140&lt;0,"Loss","Breakeven")))</f>
        <v/>
      </c>
      <c r="R140" s="20" t="str">
        <f aca="false">IF(O140="","",SUM($O$5:O140))</f>
        <v/>
      </c>
      <c r="S140" s="20" t="str">
        <f aca="false">IF(R140="","",MAX(0,MAX($R$5:R140)))</f>
        <v/>
      </c>
      <c r="T140" s="20" t="str">
        <f aca="false">IF(R140="","",R140-S140)</f>
        <v/>
      </c>
      <c r="U140" s="14" t="str">
        <f aca="false">IF(O140="","",IF(O140&lt;0,N(U139)+1,0))</f>
        <v/>
      </c>
      <c r="V140" s="22" t="e">
        <f aca="false">IF(R140="",NA(),R140)</f>
        <v>#N/A</v>
      </c>
    </row>
    <row r="141" customFormat="false" ht="15" hidden="false" customHeight="false" outlineLevel="0" collapsed="false">
      <c r="A141" s="14" t="str">
        <f aca="false">IF(B141="","",COUNT($B$5:B141))</f>
        <v/>
      </c>
      <c r="B141" s="15"/>
      <c r="C141" s="13"/>
      <c r="D141" s="16"/>
      <c r="E141" s="17"/>
      <c r="F141" s="17"/>
      <c r="G141" s="17"/>
      <c r="H141" s="17"/>
      <c r="I141" s="18"/>
      <c r="J141" s="18"/>
      <c r="K141" s="16"/>
      <c r="L141" s="13"/>
      <c r="M141" s="19" t="str">
        <f aca="false">IF(OR(E141="",F141=""),"",ABS(E141-F141))</f>
        <v/>
      </c>
      <c r="N141" s="20" t="str">
        <f aca="false">IF(OR(G141="",M141="",M141=0),"",ABS(G141-E141)/M141)</f>
        <v/>
      </c>
      <c r="O141" s="20" t="str">
        <f aca="false">IF(OR(H141="",M141="",M141=0),"",IF(D141="Short",E141-H141,H141-E141)/M141*IF(I141="",1,I141)-IF(J141="",0,J141))</f>
        <v/>
      </c>
      <c r="P141" s="21" t="str">
        <f aca="false">IF(O141="","",O141*'Setup rules'!$B$7)</f>
        <v/>
      </c>
      <c r="Q141" s="14" t="str">
        <f aca="false">IF(O141="","",IF(O141&gt;0,"Win",IF(O141&lt;0,"Loss","Breakeven")))</f>
        <v/>
      </c>
      <c r="R141" s="20" t="str">
        <f aca="false">IF(O141="","",SUM($O$5:O141))</f>
        <v/>
      </c>
      <c r="S141" s="20" t="str">
        <f aca="false">IF(R141="","",MAX(0,MAX($R$5:R141)))</f>
        <v/>
      </c>
      <c r="T141" s="20" t="str">
        <f aca="false">IF(R141="","",R141-S141)</f>
        <v/>
      </c>
      <c r="U141" s="14" t="str">
        <f aca="false">IF(O141="","",IF(O141&lt;0,N(U140)+1,0))</f>
        <v/>
      </c>
      <c r="V141" s="22" t="e">
        <f aca="false">IF(R141="",NA(),R141)</f>
        <v>#N/A</v>
      </c>
    </row>
    <row r="142" customFormat="false" ht="15" hidden="false" customHeight="false" outlineLevel="0" collapsed="false">
      <c r="A142" s="14" t="str">
        <f aca="false">IF(B142="","",COUNT($B$5:B142))</f>
        <v/>
      </c>
      <c r="B142" s="15"/>
      <c r="C142" s="13"/>
      <c r="D142" s="16"/>
      <c r="E142" s="17"/>
      <c r="F142" s="17"/>
      <c r="G142" s="17"/>
      <c r="H142" s="17"/>
      <c r="I142" s="18"/>
      <c r="J142" s="18"/>
      <c r="K142" s="16"/>
      <c r="L142" s="13"/>
      <c r="M142" s="19" t="str">
        <f aca="false">IF(OR(E142="",F142=""),"",ABS(E142-F142))</f>
        <v/>
      </c>
      <c r="N142" s="20" t="str">
        <f aca="false">IF(OR(G142="",M142="",M142=0),"",ABS(G142-E142)/M142)</f>
        <v/>
      </c>
      <c r="O142" s="20" t="str">
        <f aca="false">IF(OR(H142="",M142="",M142=0),"",IF(D142="Short",E142-H142,H142-E142)/M142*IF(I142="",1,I142)-IF(J142="",0,J142))</f>
        <v/>
      </c>
      <c r="P142" s="21" t="str">
        <f aca="false">IF(O142="","",O142*'Setup rules'!$B$7)</f>
        <v/>
      </c>
      <c r="Q142" s="14" t="str">
        <f aca="false">IF(O142="","",IF(O142&gt;0,"Win",IF(O142&lt;0,"Loss","Breakeven")))</f>
        <v/>
      </c>
      <c r="R142" s="20" t="str">
        <f aca="false">IF(O142="","",SUM($O$5:O142))</f>
        <v/>
      </c>
      <c r="S142" s="20" t="str">
        <f aca="false">IF(R142="","",MAX(0,MAX($R$5:R142)))</f>
        <v/>
      </c>
      <c r="T142" s="20" t="str">
        <f aca="false">IF(R142="","",R142-S142)</f>
        <v/>
      </c>
      <c r="U142" s="14" t="str">
        <f aca="false">IF(O142="","",IF(O142&lt;0,N(U141)+1,0))</f>
        <v/>
      </c>
      <c r="V142" s="22" t="e">
        <f aca="false">IF(R142="",NA(),R142)</f>
        <v>#N/A</v>
      </c>
    </row>
    <row r="143" customFormat="false" ht="15" hidden="false" customHeight="false" outlineLevel="0" collapsed="false">
      <c r="A143" s="14" t="str">
        <f aca="false">IF(B143="","",COUNT($B$5:B143))</f>
        <v/>
      </c>
      <c r="B143" s="15"/>
      <c r="C143" s="13"/>
      <c r="D143" s="16"/>
      <c r="E143" s="17"/>
      <c r="F143" s="17"/>
      <c r="G143" s="17"/>
      <c r="H143" s="17"/>
      <c r="I143" s="18"/>
      <c r="J143" s="18"/>
      <c r="K143" s="16"/>
      <c r="L143" s="13"/>
      <c r="M143" s="19" t="str">
        <f aca="false">IF(OR(E143="",F143=""),"",ABS(E143-F143))</f>
        <v/>
      </c>
      <c r="N143" s="20" t="str">
        <f aca="false">IF(OR(G143="",M143="",M143=0),"",ABS(G143-E143)/M143)</f>
        <v/>
      </c>
      <c r="O143" s="20" t="str">
        <f aca="false">IF(OR(H143="",M143="",M143=0),"",IF(D143="Short",E143-H143,H143-E143)/M143*IF(I143="",1,I143)-IF(J143="",0,J143))</f>
        <v/>
      </c>
      <c r="P143" s="21" t="str">
        <f aca="false">IF(O143="","",O143*'Setup rules'!$B$7)</f>
        <v/>
      </c>
      <c r="Q143" s="14" t="str">
        <f aca="false">IF(O143="","",IF(O143&gt;0,"Win",IF(O143&lt;0,"Loss","Breakeven")))</f>
        <v/>
      </c>
      <c r="R143" s="20" t="str">
        <f aca="false">IF(O143="","",SUM($O$5:O143))</f>
        <v/>
      </c>
      <c r="S143" s="20" t="str">
        <f aca="false">IF(R143="","",MAX(0,MAX($R$5:R143)))</f>
        <v/>
      </c>
      <c r="T143" s="20" t="str">
        <f aca="false">IF(R143="","",R143-S143)</f>
        <v/>
      </c>
      <c r="U143" s="14" t="str">
        <f aca="false">IF(O143="","",IF(O143&lt;0,N(U142)+1,0))</f>
        <v/>
      </c>
      <c r="V143" s="22" t="e">
        <f aca="false">IF(R143="",NA(),R143)</f>
        <v>#N/A</v>
      </c>
    </row>
    <row r="144" customFormat="false" ht="15" hidden="false" customHeight="false" outlineLevel="0" collapsed="false">
      <c r="A144" s="14" t="str">
        <f aca="false">IF(B144="","",COUNT($B$5:B144))</f>
        <v/>
      </c>
      <c r="B144" s="15"/>
      <c r="C144" s="13"/>
      <c r="D144" s="16"/>
      <c r="E144" s="17"/>
      <c r="F144" s="17"/>
      <c r="G144" s="17"/>
      <c r="H144" s="17"/>
      <c r="I144" s="18"/>
      <c r="J144" s="18"/>
      <c r="K144" s="16"/>
      <c r="L144" s="13"/>
      <c r="M144" s="19" t="str">
        <f aca="false">IF(OR(E144="",F144=""),"",ABS(E144-F144))</f>
        <v/>
      </c>
      <c r="N144" s="20" t="str">
        <f aca="false">IF(OR(G144="",M144="",M144=0),"",ABS(G144-E144)/M144)</f>
        <v/>
      </c>
      <c r="O144" s="20" t="str">
        <f aca="false">IF(OR(H144="",M144="",M144=0),"",IF(D144="Short",E144-H144,H144-E144)/M144*IF(I144="",1,I144)-IF(J144="",0,J144))</f>
        <v/>
      </c>
      <c r="P144" s="21" t="str">
        <f aca="false">IF(O144="","",O144*'Setup rules'!$B$7)</f>
        <v/>
      </c>
      <c r="Q144" s="14" t="str">
        <f aca="false">IF(O144="","",IF(O144&gt;0,"Win",IF(O144&lt;0,"Loss","Breakeven")))</f>
        <v/>
      </c>
      <c r="R144" s="20" t="str">
        <f aca="false">IF(O144="","",SUM($O$5:O144))</f>
        <v/>
      </c>
      <c r="S144" s="20" t="str">
        <f aca="false">IF(R144="","",MAX(0,MAX($R$5:R144)))</f>
        <v/>
      </c>
      <c r="T144" s="20" t="str">
        <f aca="false">IF(R144="","",R144-S144)</f>
        <v/>
      </c>
      <c r="U144" s="14" t="str">
        <f aca="false">IF(O144="","",IF(O144&lt;0,N(U143)+1,0))</f>
        <v/>
      </c>
      <c r="V144" s="22" t="e">
        <f aca="false">IF(R144="",NA(),R144)</f>
        <v>#N/A</v>
      </c>
    </row>
    <row r="145" customFormat="false" ht="15" hidden="false" customHeight="false" outlineLevel="0" collapsed="false">
      <c r="A145" s="14" t="str">
        <f aca="false">IF(B145="","",COUNT($B$5:B145))</f>
        <v/>
      </c>
      <c r="B145" s="15"/>
      <c r="C145" s="13"/>
      <c r="D145" s="16"/>
      <c r="E145" s="17"/>
      <c r="F145" s="17"/>
      <c r="G145" s="17"/>
      <c r="H145" s="17"/>
      <c r="I145" s="18"/>
      <c r="J145" s="18"/>
      <c r="K145" s="16"/>
      <c r="L145" s="13"/>
      <c r="M145" s="19" t="str">
        <f aca="false">IF(OR(E145="",F145=""),"",ABS(E145-F145))</f>
        <v/>
      </c>
      <c r="N145" s="20" t="str">
        <f aca="false">IF(OR(G145="",M145="",M145=0),"",ABS(G145-E145)/M145)</f>
        <v/>
      </c>
      <c r="O145" s="20" t="str">
        <f aca="false">IF(OR(H145="",M145="",M145=0),"",IF(D145="Short",E145-H145,H145-E145)/M145*IF(I145="",1,I145)-IF(J145="",0,J145))</f>
        <v/>
      </c>
      <c r="P145" s="21" t="str">
        <f aca="false">IF(O145="","",O145*'Setup rules'!$B$7)</f>
        <v/>
      </c>
      <c r="Q145" s="14" t="str">
        <f aca="false">IF(O145="","",IF(O145&gt;0,"Win",IF(O145&lt;0,"Loss","Breakeven")))</f>
        <v/>
      </c>
      <c r="R145" s="20" t="str">
        <f aca="false">IF(O145="","",SUM($O$5:O145))</f>
        <v/>
      </c>
      <c r="S145" s="20" t="str">
        <f aca="false">IF(R145="","",MAX(0,MAX($R$5:R145)))</f>
        <v/>
      </c>
      <c r="T145" s="20" t="str">
        <f aca="false">IF(R145="","",R145-S145)</f>
        <v/>
      </c>
      <c r="U145" s="14" t="str">
        <f aca="false">IF(O145="","",IF(O145&lt;0,N(U144)+1,0))</f>
        <v/>
      </c>
      <c r="V145" s="22" t="e">
        <f aca="false">IF(R145="",NA(),R145)</f>
        <v>#N/A</v>
      </c>
    </row>
    <row r="146" customFormat="false" ht="15" hidden="false" customHeight="false" outlineLevel="0" collapsed="false">
      <c r="A146" s="14" t="str">
        <f aca="false">IF(B146="","",COUNT($B$5:B146))</f>
        <v/>
      </c>
      <c r="B146" s="15"/>
      <c r="C146" s="13"/>
      <c r="D146" s="16"/>
      <c r="E146" s="17"/>
      <c r="F146" s="17"/>
      <c r="G146" s="17"/>
      <c r="H146" s="17"/>
      <c r="I146" s="18"/>
      <c r="J146" s="18"/>
      <c r="K146" s="16"/>
      <c r="L146" s="13"/>
      <c r="M146" s="19" t="str">
        <f aca="false">IF(OR(E146="",F146=""),"",ABS(E146-F146))</f>
        <v/>
      </c>
      <c r="N146" s="20" t="str">
        <f aca="false">IF(OR(G146="",M146="",M146=0),"",ABS(G146-E146)/M146)</f>
        <v/>
      </c>
      <c r="O146" s="20" t="str">
        <f aca="false">IF(OR(H146="",M146="",M146=0),"",IF(D146="Short",E146-H146,H146-E146)/M146*IF(I146="",1,I146)-IF(J146="",0,J146))</f>
        <v/>
      </c>
      <c r="P146" s="21" t="str">
        <f aca="false">IF(O146="","",O146*'Setup rules'!$B$7)</f>
        <v/>
      </c>
      <c r="Q146" s="14" t="str">
        <f aca="false">IF(O146="","",IF(O146&gt;0,"Win",IF(O146&lt;0,"Loss","Breakeven")))</f>
        <v/>
      </c>
      <c r="R146" s="20" t="str">
        <f aca="false">IF(O146="","",SUM($O$5:O146))</f>
        <v/>
      </c>
      <c r="S146" s="20" t="str">
        <f aca="false">IF(R146="","",MAX(0,MAX($R$5:R146)))</f>
        <v/>
      </c>
      <c r="T146" s="20" t="str">
        <f aca="false">IF(R146="","",R146-S146)</f>
        <v/>
      </c>
      <c r="U146" s="14" t="str">
        <f aca="false">IF(O146="","",IF(O146&lt;0,N(U145)+1,0))</f>
        <v/>
      </c>
      <c r="V146" s="22" t="e">
        <f aca="false">IF(R146="",NA(),R146)</f>
        <v>#N/A</v>
      </c>
    </row>
    <row r="147" customFormat="false" ht="15" hidden="false" customHeight="false" outlineLevel="0" collapsed="false">
      <c r="A147" s="14" t="str">
        <f aca="false">IF(B147="","",COUNT($B$5:B147))</f>
        <v/>
      </c>
      <c r="B147" s="15"/>
      <c r="C147" s="13"/>
      <c r="D147" s="16"/>
      <c r="E147" s="17"/>
      <c r="F147" s="17"/>
      <c r="G147" s="17"/>
      <c r="H147" s="17"/>
      <c r="I147" s="18"/>
      <c r="J147" s="18"/>
      <c r="K147" s="16"/>
      <c r="L147" s="13"/>
      <c r="M147" s="19" t="str">
        <f aca="false">IF(OR(E147="",F147=""),"",ABS(E147-F147))</f>
        <v/>
      </c>
      <c r="N147" s="20" t="str">
        <f aca="false">IF(OR(G147="",M147="",M147=0),"",ABS(G147-E147)/M147)</f>
        <v/>
      </c>
      <c r="O147" s="20" t="str">
        <f aca="false">IF(OR(H147="",M147="",M147=0),"",IF(D147="Short",E147-H147,H147-E147)/M147*IF(I147="",1,I147)-IF(J147="",0,J147))</f>
        <v/>
      </c>
      <c r="P147" s="21" t="str">
        <f aca="false">IF(O147="","",O147*'Setup rules'!$B$7)</f>
        <v/>
      </c>
      <c r="Q147" s="14" t="str">
        <f aca="false">IF(O147="","",IF(O147&gt;0,"Win",IF(O147&lt;0,"Loss","Breakeven")))</f>
        <v/>
      </c>
      <c r="R147" s="20" t="str">
        <f aca="false">IF(O147="","",SUM($O$5:O147))</f>
        <v/>
      </c>
      <c r="S147" s="20" t="str">
        <f aca="false">IF(R147="","",MAX(0,MAX($R$5:R147)))</f>
        <v/>
      </c>
      <c r="T147" s="20" t="str">
        <f aca="false">IF(R147="","",R147-S147)</f>
        <v/>
      </c>
      <c r="U147" s="14" t="str">
        <f aca="false">IF(O147="","",IF(O147&lt;0,N(U146)+1,0))</f>
        <v/>
      </c>
      <c r="V147" s="22" t="e">
        <f aca="false">IF(R147="",NA(),R147)</f>
        <v>#N/A</v>
      </c>
    </row>
    <row r="148" customFormat="false" ht="15" hidden="false" customHeight="false" outlineLevel="0" collapsed="false">
      <c r="A148" s="14" t="str">
        <f aca="false">IF(B148="","",COUNT($B$5:B148))</f>
        <v/>
      </c>
      <c r="B148" s="15"/>
      <c r="C148" s="13"/>
      <c r="D148" s="16"/>
      <c r="E148" s="17"/>
      <c r="F148" s="17"/>
      <c r="G148" s="17"/>
      <c r="H148" s="17"/>
      <c r="I148" s="18"/>
      <c r="J148" s="18"/>
      <c r="K148" s="16"/>
      <c r="L148" s="13"/>
      <c r="M148" s="19" t="str">
        <f aca="false">IF(OR(E148="",F148=""),"",ABS(E148-F148))</f>
        <v/>
      </c>
      <c r="N148" s="20" t="str">
        <f aca="false">IF(OR(G148="",M148="",M148=0),"",ABS(G148-E148)/M148)</f>
        <v/>
      </c>
      <c r="O148" s="20" t="str">
        <f aca="false">IF(OR(H148="",M148="",M148=0),"",IF(D148="Short",E148-H148,H148-E148)/M148*IF(I148="",1,I148)-IF(J148="",0,J148))</f>
        <v/>
      </c>
      <c r="P148" s="21" t="str">
        <f aca="false">IF(O148="","",O148*'Setup rules'!$B$7)</f>
        <v/>
      </c>
      <c r="Q148" s="14" t="str">
        <f aca="false">IF(O148="","",IF(O148&gt;0,"Win",IF(O148&lt;0,"Loss","Breakeven")))</f>
        <v/>
      </c>
      <c r="R148" s="20" t="str">
        <f aca="false">IF(O148="","",SUM($O$5:O148))</f>
        <v/>
      </c>
      <c r="S148" s="20" t="str">
        <f aca="false">IF(R148="","",MAX(0,MAX($R$5:R148)))</f>
        <v/>
      </c>
      <c r="T148" s="20" t="str">
        <f aca="false">IF(R148="","",R148-S148)</f>
        <v/>
      </c>
      <c r="U148" s="14" t="str">
        <f aca="false">IF(O148="","",IF(O148&lt;0,N(U147)+1,0))</f>
        <v/>
      </c>
      <c r="V148" s="22" t="e">
        <f aca="false">IF(R148="",NA(),R148)</f>
        <v>#N/A</v>
      </c>
    </row>
    <row r="149" customFormat="false" ht="15" hidden="false" customHeight="false" outlineLevel="0" collapsed="false">
      <c r="A149" s="14" t="str">
        <f aca="false">IF(B149="","",COUNT($B$5:B149))</f>
        <v/>
      </c>
      <c r="B149" s="15"/>
      <c r="C149" s="13"/>
      <c r="D149" s="16"/>
      <c r="E149" s="17"/>
      <c r="F149" s="17"/>
      <c r="G149" s="17"/>
      <c r="H149" s="17"/>
      <c r="I149" s="18"/>
      <c r="J149" s="18"/>
      <c r="K149" s="16"/>
      <c r="L149" s="13"/>
      <c r="M149" s="19" t="str">
        <f aca="false">IF(OR(E149="",F149=""),"",ABS(E149-F149))</f>
        <v/>
      </c>
      <c r="N149" s="20" t="str">
        <f aca="false">IF(OR(G149="",M149="",M149=0),"",ABS(G149-E149)/M149)</f>
        <v/>
      </c>
      <c r="O149" s="20" t="str">
        <f aca="false">IF(OR(H149="",M149="",M149=0),"",IF(D149="Short",E149-H149,H149-E149)/M149*IF(I149="",1,I149)-IF(J149="",0,J149))</f>
        <v/>
      </c>
      <c r="P149" s="21" t="str">
        <f aca="false">IF(O149="","",O149*'Setup rules'!$B$7)</f>
        <v/>
      </c>
      <c r="Q149" s="14" t="str">
        <f aca="false">IF(O149="","",IF(O149&gt;0,"Win",IF(O149&lt;0,"Loss","Breakeven")))</f>
        <v/>
      </c>
      <c r="R149" s="20" t="str">
        <f aca="false">IF(O149="","",SUM($O$5:O149))</f>
        <v/>
      </c>
      <c r="S149" s="20" t="str">
        <f aca="false">IF(R149="","",MAX(0,MAX($R$5:R149)))</f>
        <v/>
      </c>
      <c r="T149" s="20" t="str">
        <f aca="false">IF(R149="","",R149-S149)</f>
        <v/>
      </c>
      <c r="U149" s="14" t="str">
        <f aca="false">IF(O149="","",IF(O149&lt;0,N(U148)+1,0))</f>
        <v/>
      </c>
      <c r="V149" s="22" t="e">
        <f aca="false">IF(R149="",NA(),R149)</f>
        <v>#N/A</v>
      </c>
    </row>
    <row r="150" customFormat="false" ht="15" hidden="false" customHeight="false" outlineLevel="0" collapsed="false">
      <c r="A150" s="14" t="str">
        <f aca="false">IF(B150="","",COUNT($B$5:B150))</f>
        <v/>
      </c>
      <c r="B150" s="15"/>
      <c r="C150" s="13"/>
      <c r="D150" s="16"/>
      <c r="E150" s="17"/>
      <c r="F150" s="17"/>
      <c r="G150" s="17"/>
      <c r="H150" s="17"/>
      <c r="I150" s="18"/>
      <c r="J150" s="18"/>
      <c r="K150" s="16"/>
      <c r="L150" s="13"/>
      <c r="M150" s="19" t="str">
        <f aca="false">IF(OR(E150="",F150=""),"",ABS(E150-F150))</f>
        <v/>
      </c>
      <c r="N150" s="20" t="str">
        <f aca="false">IF(OR(G150="",M150="",M150=0),"",ABS(G150-E150)/M150)</f>
        <v/>
      </c>
      <c r="O150" s="20" t="str">
        <f aca="false">IF(OR(H150="",M150="",M150=0),"",IF(D150="Short",E150-H150,H150-E150)/M150*IF(I150="",1,I150)-IF(J150="",0,J150))</f>
        <v/>
      </c>
      <c r="P150" s="21" t="str">
        <f aca="false">IF(O150="","",O150*'Setup rules'!$B$7)</f>
        <v/>
      </c>
      <c r="Q150" s="14" t="str">
        <f aca="false">IF(O150="","",IF(O150&gt;0,"Win",IF(O150&lt;0,"Loss","Breakeven")))</f>
        <v/>
      </c>
      <c r="R150" s="20" t="str">
        <f aca="false">IF(O150="","",SUM($O$5:O150))</f>
        <v/>
      </c>
      <c r="S150" s="20" t="str">
        <f aca="false">IF(R150="","",MAX(0,MAX($R$5:R150)))</f>
        <v/>
      </c>
      <c r="T150" s="20" t="str">
        <f aca="false">IF(R150="","",R150-S150)</f>
        <v/>
      </c>
      <c r="U150" s="14" t="str">
        <f aca="false">IF(O150="","",IF(O150&lt;0,N(U149)+1,0))</f>
        <v/>
      </c>
      <c r="V150" s="22" t="e">
        <f aca="false">IF(R150="",NA(),R150)</f>
        <v>#N/A</v>
      </c>
    </row>
    <row r="151" customFormat="false" ht="15" hidden="false" customHeight="false" outlineLevel="0" collapsed="false">
      <c r="A151" s="14" t="str">
        <f aca="false">IF(B151="","",COUNT($B$5:B151))</f>
        <v/>
      </c>
      <c r="B151" s="15"/>
      <c r="C151" s="13"/>
      <c r="D151" s="16"/>
      <c r="E151" s="17"/>
      <c r="F151" s="17"/>
      <c r="G151" s="17"/>
      <c r="H151" s="17"/>
      <c r="I151" s="18"/>
      <c r="J151" s="18"/>
      <c r="K151" s="16"/>
      <c r="L151" s="13"/>
      <c r="M151" s="19" t="str">
        <f aca="false">IF(OR(E151="",F151=""),"",ABS(E151-F151))</f>
        <v/>
      </c>
      <c r="N151" s="20" t="str">
        <f aca="false">IF(OR(G151="",M151="",M151=0),"",ABS(G151-E151)/M151)</f>
        <v/>
      </c>
      <c r="O151" s="20" t="str">
        <f aca="false">IF(OR(H151="",M151="",M151=0),"",IF(D151="Short",E151-H151,H151-E151)/M151*IF(I151="",1,I151)-IF(J151="",0,J151))</f>
        <v/>
      </c>
      <c r="P151" s="21" t="str">
        <f aca="false">IF(O151="","",O151*'Setup rules'!$B$7)</f>
        <v/>
      </c>
      <c r="Q151" s="14" t="str">
        <f aca="false">IF(O151="","",IF(O151&gt;0,"Win",IF(O151&lt;0,"Loss","Breakeven")))</f>
        <v/>
      </c>
      <c r="R151" s="20" t="str">
        <f aca="false">IF(O151="","",SUM($O$5:O151))</f>
        <v/>
      </c>
      <c r="S151" s="20" t="str">
        <f aca="false">IF(R151="","",MAX(0,MAX($R$5:R151)))</f>
        <v/>
      </c>
      <c r="T151" s="20" t="str">
        <f aca="false">IF(R151="","",R151-S151)</f>
        <v/>
      </c>
      <c r="U151" s="14" t="str">
        <f aca="false">IF(O151="","",IF(O151&lt;0,N(U150)+1,0))</f>
        <v/>
      </c>
      <c r="V151" s="22" t="e">
        <f aca="false">IF(R151="",NA(),R151)</f>
        <v>#N/A</v>
      </c>
    </row>
    <row r="152" customFormat="false" ht="15" hidden="false" customHeight="false" outlineLevel="0" collapsed="false">
      <c r="A152" s="14" t="str">
        <f aca="false">IF(B152="","",COUNT($B$5:B152))</f>
        <v/>
      </c>
      <c r="B152" s="15"/>
      <c r="C152" s="13"/>
      <c r="D152" s="16"/>
      <c r="E152" s="17"/>
      <c r="F152" s="17"/>
      <c r="G152" s="17"/>
      <c r="H152" s="17"/>
      <c r="I152" s="18"/>
      <c r="J152" s="18"/>
      <c r="K152" s="16"/>
      <c r="L152" s="13"/>
      <c r="M152" s="19" t="str">
        <f aca="false">IF(OR(E152="",F152=""),"",ABS(E152-F152))</f>
        <v/>
      </c>
      <c r="N152" s="20" t="str">
        <f aca="false">IF(OR(G152="",M152="",M152=0),"",ABS(G152-E152)/M152)</f>
        <v/>
      </c>
      <c r="O152" s="20" t="str">
        <f aca="false">IF(OR(H152="",M152="",M152=0),"",IF(D152="Short",E152-H152,H152-E152)/M152*IF(I152="",1,I152)-IF(J152="",0,J152))</f>
        <v/>
      </c>
      <c r="P152" s="21" t="str">
        <f aca="false">IF(O152="","",O152*'Setup rules'!$B$7)</f>
        <v/>
      </c>
      <c r="Q152" s="14" t="str">
        <f aca="false">IF(O152="","",IF(O152&gt;0,"Win",IF(O152&lt;0,"Loss","Breakeven")))</f>
        <v/>
      </c>
      <c r="R152" s="20" t="str">
        <f aca="false">IF(O152="","",SUM($O$5:O152))</f>
        <v/>
      </c>
      <c r="S152" s="20" t="str">
        <f aca="false">IF(R152="","",MAX(0,MAX($R$5:R152)))</f>
        <v/>
      </c>
      <c r="T152" s="20" t="str">
        <f aca="false">IF(R152="","",R152-S152)</f>
        <v/>
      </c>
      <c r="U152" s="14" t="str">
        <f aca="false">IF(O152="","",IF(O152&lt;0,N(U151)+1,0))</f>
        <v/>
      </c>
      <c r="V152" s="22" t="e">
        <f aca="false">IF(R152="",NA(),R152)</f>
        <v>#N/A</v>
      </c>
    </row>
    <row r="153" customFormat="false" ht="15" hidden="false" customHeight="false" outlineLevel="0" collapsed="false">
      <c r="A153" s="14" t="str">
        <f aca="false">IF(B153="","",COUNT($B$5:B153))</f>
        <v/>
      </c>
      <c r="B153" s="15"/>
      <c r="C153" s="13"/>
      <c r="D153" s="16"/>
      <c r="E153" s="17"/>
      <c r="F153" s="17"/>
      <c r="G153" s="17"/>
      <c r="H153" s="17"/>
      <c r="I153" s="18"/>
      <c r="J153" s="18"/>
      <c r="K153" s="16"/>
      <c r="L153" s="13"/>
      <c r="M153" s="19" t="str">
        <f aca="false">IF(OR(E153="",F153=""),"",ABS(E153-F153))</f>
        <v/>
      </c>
      <c r="N153" s="20" t="str">
        <f aca="false">IF(OR(G153="",M153="",M153=0),"",ABS(G153-E153)/M153)</f>
        <v/>
      </c>
      <c r="O153" s="20" t="str">
        <f aca="false">IF(OR(H153="",M153="",M153=0),"",IF(D153="Short",E153-H153,H153-E153)/M153*IF(I153="",1,I153)-IF(J153="",0,J153))</f>
        <v/>
      </c>
      <c r="P153" s="21" t="str">
        <f aca="false">IF(O153="","",O153*'Setup rules'!$B$7)</f>
        <v/>
      </c>
      <c r="Q153" s="14" t="str">
        <f aca="false">IF(O153="","",IF(O153&gt;0,"Win",IF(O153&lt;0,"Loss","Breakeven")))</f>
        <v/>
      </c>
      <c r="R153" s="20" t="str">
        <f aca="false">IF(O153="","",SUM($O$5:O153))</f>
        <v/>
      </c>
      <c r="S153" s="20" t="str">
        <f aca="false">IF(R153="","",MAX(0,MAX($R$5:R153)))</f>
        <v/>
      </c>
      <c r="T153" s="20" t="str">
        <f aca="false">IF(R153="","",R153-S153)</f>
        <v/>
      </c>
      <c r="U153" s="14" t="str">
        <f aca="false">IF(O153="","",IF(O153&lt;0,N(U152)+1,0))</f>
        <v/>
      </c>
      <c r="V153" s="22" t="e">
        <f aca="false">IF(R153="",NA(),R153)</f>
        <v>#N/A</v>
      </c>
    </row>
    <row r="154" customFormat="false" ht="15" hidden="false" customHeight="false" outlineLevel="0" collapsed="false">
      <c r="A154" s="14" t="str">
        <f aca="false">IF(B154="","",COUNT($B$5:B154))</f>
        <v/>
      </c>
      <c r="B154" s="15"/>
      <c r="C154" s="13"/>
      <c r="D154" s="16"/>
      <c r="E154" s="17"/>
      <c r="F154" s="17"/>
      <c r="G154" s="17"/>
      <c r="H154" s="17"/>
      <c r="I154" s="18"/>
      <c r="J154" s="18"/>
      <c r="K154" s="16"/>
      <c r="L154" s="13"/>
      <c r="M154" s="19" t="str">
        <f aca="false">IF(OR(E154="",F154=""),"",ABS(E154-F154))</f>
        <v/>
      </c>
      <c r="N154" s="20" t="str">
        <f aca="false">IF(OR(G154="",M154="",M154=0),"",ABS(G154-E154)/M154)</f>
        <v/>
      </c>
      <c r="O154" s="20" t="str">
        <f aca="false">IF(OR(H154="",M154="",M154=0),"",IF(D154="Short",E154-H154,H154-E154)/M154*IF(I154="",1,I154)-IF(J154="",0,J154))</f>
        <v/>
      </c>
      <c r="P154" s="21" t="str">
        <f aca="false">IF(O154="","",O154*'Setup rules'!$B$7)</f>
        <v/>
      </c>
      <c r="Q154" s="14" t="str">
        <f aca="false">IF(O154="","",IF(O154&gt;0,"Win",IF(O154&lt;0,"Loss","Breakeven")))</f>
        <v/>
      </c>
      <c r="R154" s="20" t="str">
        <f aca="false">IF(O154="","",SUM($O$5:O154))</f>
        <v/>
      </c>
      <c r="S154" s="20" t="str">
        <f aca="false">IF(R154="","",MAX(0,MAX($R$5:R154)))</f>
        <v/>
      </c>
      <c r="T154" s="20" t="str">
        <f aca="false">IF(R154="","",R154-S154)</f>
        <v/>
      </c>
      <c r="U154" s="14" t="str">
        <f aca="false">IF(O154="","",IF(O154&lt;0,N(U153)+1,0))</f>
        <v/>
      </c>
      <c r="V154" s="22" t="e">
        <f aca="false">IF(R154="",NA(),R154)</f>
        <v>#N/A</v>
      </c>
    </row>
    <row r="155" customFormat="false" ht="15" hidden="false" customHeight="false" outlineLevel="0" collapsed="false">
      <c r="A155" s="14" t="str">
        <f aca="false">IF(B155="","",COUNT($B$5:B155))</f>
        <v/>
      </c>
      <c r="B155" s="15"/>
      <c r="C155" s="13"/>
      <c r="D155" s="16"/>
      <c r="E155" s="17"/>
      <c r="F155" s="17"/>
      <c r="G155" s="17"/>
      <c r="H155" s="17"/>
      <c r="I155" s="18"/>
      <c r="J155" s="18"/>
      <c r="K155" s="16"/>
      <c r="L155" s="13"/>
      <c r="M155" s="19" t="str">
        <f aca="false">IF(OR(E155="",F155=""),"",ABS(E155-F155))</f>
        <v/>
      </c>
      <c r="N155" s="20" t="str">
        <f aca="false">IF(OR(G155="",M155="",M155=0),"",ABS(G155-E155)/M155)</f>
        <v/>
      </c>
      <c r="O155" s="20" t="str">
        <f aca="false">IF(OR(H155="",M155="",M155=0),"",IF(D155="Short",E155-H155,H155-E155)/M155*IF(I155="",1,I155)-IF(J155="",0,J155))</f>
        <v/>
      </c>
      <c r="P155" s="21" t="str">
        <f aca="false">IF(O155="","",O155*'Setup rules'!$B$7)</f>
        <v/>
      </c>
      <c r="Q155" s="14" t="str">
        <f aca="false">IF(O155="","",IF(O155&gt;0,"Win",IF(O155&lt;0,"Loss","Breakeven")))</f>
        <v/>
      </c>
      <c r="R155" s="20" t="str">
        <f aca="false">IF(O155="","",SUM($O$5:O155))</f>
        <v/>
      </c>
      <c r="S155" s="20" t="str">
        <f aca="false">IF(R155="","",MAX(0,MAX($R$5:R155)))</f>
        <v/>
      </c>
      <c r="T155" s="20" t="str">
        <f aca="false">IF(R155="","",R155-S155)</f>
        <v/>
      </c>
      <c r="U155" s="14" t="str">
        <f aca="false">IF(O155="","",IF(O155&lt;0,N(U154)+1,0))</f>
        <v/>
      </c>
      <c r="V155" s="22" t="e">
        <f aca="false">IF(R155="",NA(),R155)</f>
        <v>#N/A</v>
      </c>
    </row>
    <row r="156" customFormat="false" ht="15" hidden="false" customHeight="false" outlineLevel="0" collapsed="false">
      <c r="A156" s="14" t="str">
        <f aca="false">IF(B156="","",COUNT($B$5:B156))</f>
        <v/>
      </c>
      <c r="B156" s="15"/>
      <c r="C156" s="13"/>
      <c r="D156" s="16"/>
      <c r="E156" s="17"/>
      <c r="F156" s="17"/>
      <c r="G156" s="17"/>
      <c r="H156" s="17"/>
      <c r="I156" s="18"/>
      <c r="J156" s="18"/>
      <c r="K156" s="16"/>
      <c r="L156" s="13"/>
      <c r="M156" s="19" t="str">
        <f aca="false">IF(OR(E156="",F156=""),"",ABS(E156-F156))</f>
        <v/>
      </c>
      <c r="N156" s="20" t="str">
        <f aca="false">IF(OR(G156="",M156="",M156=0),"",ABS(G156-E156)/M156)</f>
        <v/>
      </c>
      <c r="O156" s="20" t="str">
        <f aca="false">IF(OR(H156="",M156="",M156=0),"",IF(D156="Short",E156-H156,H156-E156)/M156*IF(I156="",1,I156)-IF(J156="",0,J156))</f>
        <v/>
      </c>
      <c r="P156" s="21" t="str">
        <f aca="false">IF(O156="","",O156*'Setup rules'!$B$7)</f>
        <v/>
      </c>
      <c r="Q156" s="14" t="str">
        <f aca="false">IF(O156="","",IF(O156&gt;0,"Win",IF(O156&lt;0,"Loss","Breakeven")))</f>
        <v/>
      </c>
      <c r="R156" s="20" t="str">
        <f aca="false">IF(O156="","",SUM($O$5:O156))</f>
        <v/>
      </c>
      <c r="S156" s="20" t="str">
        <f aca="false">IF(R156="","",MAX(0,MAX($R$5:R156)))</f>
        <v/>
      </c>
      <c r="T156" s="20" t="str">
        <f aca="false">IF(R156="","",R156-S156)</f>
        <v/>
      </c>
      <c r="U156" s="14" t="str">
        <f aca="false">IF(O156="","",IF(O156&lt;0,N(U155)+1,0))</f>
        <v/>
      </c>
      <c r="V156" s="22" t="e">
        <f aca="false">IF(R156="",NA(),R156)</f>
        <v>#N/A</v>
      </c>
    </row>
    <row r="157" customFormat="false" ht="15" hidden="false" customHeight="false" outlineLevel="0" collapsed="false">
      <c r="A157" s="14" t="str">
        <f aca="false">IF(B157="","",COUNT($B$5:B157))</f>
        <v/>
      </c>
      <c r="B157" s="15"/>
      <c r="C157" s="13"/>
      <c r="D157" s="16"/>
      <c r="E157" s="17"/>
      <c r="F157" s="17"/>
      <c r="G157" s="17"/>
      <c r="H157" s="17"/>
      <c r="I157" s="18"/>
      <c r="J157" s="18"/>
      <c r="K157" s="16"/>
      <c r="L157" s="13"/>
      <c r="M157" s="19" t="str">
        <f aca="false">IF(OR(E157="",F157=""),"",ABS(E157-F157))</f>
        <v/>
      </c>
      <c r="N157" s="20" t="str">
        <f aca="false">IF(OR(G157="",M157="",M157=0),"",ABS(G157-E157)/M157)</f>
        <v/>
      </c>
      <c r="O157" s="20" t="str">
        <f aca="false">IF(OR(H157="",M157="",M157=0),"",IF(D157="Short",E157-H157,H157-E157)/M157*IF(I157="",1,I157)-IF(J157="",0,J157))</f>
        <v/>
      </c>
      <c r="P157" s="21" t="str">
        <f aca="false">IF(O157="","",O157*'Setup rules'!$B$7)</f>
        <v/>
      </c>
      <c r="Q157" s="14" t="str">
        <f aca="false">IF(O157="","",IF(O157&gt;0,"Win",IF(O157&lt;0,"Loss","Breakeven")))</f>
        <v/>
      </c>
      <c r="R157" s="20" t="str">
        <f aca="false">IF(O157="","",SUM($O$5:O157))</f>
        <v/>
      </c>
      <c r="S157" s="20" t="str">
        <f aca="false">IF(R157="","",MAX(0,MAX($R$5:R157)))</f>
        <v/>
      </c>
      <c r="T157" s="20" t="str">
        <f aca="false">IF(R157="","",R157-S157)</f>
        <v/>
      </c>
      <c r="U157" s="14" t="str">
        <f aca="false">IF(O157="","",IF(O157&lt;0,N(U156)+1,0))</f>
        <v/>
      </c>
      <c r="V157" s="22" t="e">
        <f aca="false">IF(R157="",NA(),R157)</f>
        <v>#N/A</v>
      </c>
    </row>
    <row r="158" customFormat="false" ht="15" hidden="false" customHeight="false" outlineLevel="0" collapsed="false">
      <c r="A158" s="14" t="str">
        <f aca="false">IF(B158="","",COUNT($B$5:B158))</f>
        <v/>
      </c>
      <c r="B158" s="15"/>
      <c r="C158" s="13"/>
      <c r="D158" s="16"/>
      <c r="E158" s="17"/>
      <c r="F158" s="17"/>
      <c r="G158" s="17"/>
      <c r="H158" s="17"/>
      <c r="I158" s="18"/>
      <c r="J158" s="18"/>
      <c r="K158" s="16"/>
      <c r="L158" s="13"/>
      <c r="M158" s="19" t="str">
        <f aca="false">IF(OR(E158="",F158=""),"",ABS(E158-F158))</f>
        <v/>
      </c>
      <c r="N158" s="20" t="str">
        <f aca="false">IF(OR(G158="",M158="",M158=0),"",ABS(G158-E158)/M158)</f>
        <v/>
      </c>
      <c r="O158" s="20" t="str">
        <f aca="false">IF(OR(H158="",M158="",M158=0),"",IF(D158="Short",E158-H158,H158-E158)/M158*IF(I158="",1,I158)-IF(J158="",0,J158))</f>
        <v/>
      </c>
      <c r="P158" s="21" t="str">
        <f aca="false">IF(O158="","",O158*'Setup rules'!$B$7)</f>
        <v/>
      </c>
      <c r="Q158" s="14" t="str">
        <f aca="false">IF(O158="","",IF(O158&gt;0,"Win",IF(O158&lt;0,"Loss","Breakeven")))</f>
        <v/>
      </c>
      <c r="R158" s="20" t="str">
        <f aca="false">IF(O158="","",SUM($O$5:O158))</f>
        <v/>
      </c>
      <c r="S158" s="20" t="str">
        <f aca="false">IF(R158="","",MAX(0,MAX($R$5:R158)))</f>
        <v/>
      </c>
      <c r="T158" s="20" t="str">
        <f aca="false">IF(R158="","",R158-S158)</f>
        <v/>
      </c>
      <c r="U158" s="14" t="str">
        <f aca="false">IF(O158="","",IF(O158&lt;0,N(U157)+1,0))</f>
        <v/>
      </c>
      <c r="V158" s="22" t="e">
        <f aca="false">IF(R158="",NA(),R158)</f>
        <v>#N/A</v>
      </c>
    </row>
    <row r="159" customFormat="false" ht="15" hidden="false" customHeight="false" outlineLevel="0" collapsed="false">
      <c r="A159" s="14" t="str">
        <f aca="false">IF(B159="","",COUNT($B$5:B159))</f>
        <v/>
      </c>
      <c r="B159" s="15"/>
      <c r="C159" s="13"/>
      <c r="D159" s="16"/>
      <c r="E159" s="17"/>
      <c r="F159" s="17"/>
      <c r="G159" s="17"/>
      <c r="H159" s="17"/>
      <c r="I159" s="18"/>
      <c r="J159" s="18"/>
      <c r="K159" s="16"/>
      <c r="L159" s="13"/>
      <c r="M159" s="19" t="str">
        <f aca="false">IF(OR(E159="",F159=""),"",ABS(E159-F159))</f>
        <v/>
      </c>
      <c r="N159" s="20" t="str">
        <f aca="false">IF(OR(G159="",M159="",M159=0),"",ABS(G159-E159)/M159)</f>
        <v/>
      </c>
      <c r="O159" s="20" t="str">
        <f aca="false">IF(OR(H159="",M159="",M159=0),"",IF(D159="Short",E159-H159,H159-E159)/M159*IF(I159="",1,I159)-IF(J159="",0,J159))</f>
        <v/>
      </c>
      <c r="P159" s="21" t="str">
        <f aca="false">IF(O159="","",O159*'Setup rules'!$B$7)</f>
        <v/>
      </c>
      <c r="Q159" s="14" t="str">
        <f aca="false">IF(O159="","",IF(O159&gt;0,"Win",IF(O159&lt;0,"Loss","Breakeven")))</f>
        <v/>
      </c>
      <c r="R159" s="20" t="str">
        <f aca="false">IF(O159="","",SUM($O$5:O159))</f>
        <v/>
      </c>
      <c r="S159" s="20" t="str">
        <f aca="false">IF(R159="","",MAX(0,MAX($R$5:R159)))</f>
        <v/>
      </c>
      <c r="T159" s="20" t="str">
        <f aca="false">IF(R159="","",R159-S159)</f>
        <v/>
      </c>
      <c r="U159" s="14" t="str">
        <f aca="false">IF(O159="","",IF(O159&lt;0,N(U158)+1,0))</f>
        <v/>
      </c>
      <c r="V159" s="22" t="e">
        <f aca="false">IF(R159="",NA(),R159)</f>
        <v>#N/A</v>
      </c>
    </row>
    <row r="160" customFormat="false" ht="15" hidden="false" customHeight="false" outlineLevel="0" collapsed="false">
      <c r="A160" s="14" t="str">
        <f aca="false">IF(B160="","",COUNT($B$5:B160))</f>
        <v/>
      </c>
      <c r="B160" s="15"/>
      <c r="C160" s="13"/>
      <c r="D160" s="16"/>
      <c r="E160" s="17"/>
      <c r="F160" s="17"/>
      <c r="G160" s="17"/>
      <c r="H160" s="17"/>
      <c r="I160" s="18"/>
      <c r="J160" s="18"/>
      <c r="K160" s="16"/>
      <c r="L160" s="13"/>
      <c r="M160" s="19" t="str">
        <f aca="false">IF(OR(E160="",F160=""),"",ABS(E160-F160))</f>
        <v/>
      </c>
      <c r="N160" s="20" t="str">
        <f aca="false">IF(OR(G160="",M160="",M160=0),"",ABS(G160-E160)/M160)</f>
        <v/>
      </c>
      <c r="O160" s="20" t="str">
        <f aca="false">IF(OR(H160="",M160="",M160=0),"",IF(D160="Short",E160-H160,H160-E160)/M160*IF(I160="",1,I160)-IF(J160="",0,J160))</f>
        <v/>
      </c>
      <c r="P160" s="21" t="str">
        <f aca="false">IF(O160="","",O160*'Setup rules'!$B$7)</f>
        <v/>
      </c>
      <c r="Q160" s="14" t="str">
        <f aca="false">IF(O160="","",IF(O160&gt;0,"Win",IF(O160&lt;0,"Loss","Breakeven")))</f>
        <v/>
      </c>
      <c r="R160" s="20" t="str">
        <f aca="false">IF(O160="","",SUM($O$5:O160))</f>
        <v/>
      </c>
      <c r="S160" s="20" t="str">
        <f aca="false">IF(R160="","",MAX(0,MAX($R$5:R160)))</f>
        <v/>
      </c>
      <c r="T160" s="20" t="str">
        <f aca="false">IF(R160="","",R160-S160)</f>
        <v/>
      </c>
      <c r="U160" s="14" t="str">
        <f aca="false">IF(O160="","",IF(O160&lt;0,N(U159)+1,0))</f>
        <v/>
      </c>
      <c r="V160" s="22" t="e">
        <f aca="false">IF(R160="",NA(),R160)</f>
        <v>#N/A</v>
      </c>
    </row>
    <row r="161" customFormat="false" ht="15" hidden="false" customHeight="false" outlineLevel="0" collapsed="false">
      <c r="A161" s="14" t="str">
        <f aca="false">IF(B161="","",COUNT($B$5:B161))</f>
        <v/>
      </c>
      <c r="B161" s="15"/>
      <c r="C161" s="13"/>
      <c r="D161" s="16"/>
      <c r="E161" s="17"/>
      <c r="F161" s="17"/>
      <c r="G161" s="17"/>
      <c r="H161" s="17"/>
      <c r="I161" s="18"/>
      <c r="J161" s="18"/>
      <c r="K161" s="16"/>
      <c r="L161" s="13"/>
      <c r="M161" s="19" t="str">
        <f aca="false">IF(OR(E161="",F161=""),"",ABS(E161-F161))</f>
        <v/>
      </c>
      <c r="N161" s="20" t="str">
        <f aca="false">IF(OR(G161="",M161="",M161=0),"",ABS(G161-E161)/M161)</f>
        <v/>
      </c>
      <c r="O161" s="20" t="str">
        <f aca="false">IF(OR(H161="",M161="",M161=0),"",IF(D161="Short",E161-H161,H161-E161)/M161*IF(I161="",1,I161)-IF(J161="",0,J161))</f>
        <v/>
      </c>
      <c r="P161" s="21" t="str">
        <f aca="false">IF(O161="","",O161*'Setup rules'!$B$7)</f>
        <v/>
      </c>
      <c r="Q161" s="14" t="str">
        <f aca="false">IF(O161="","",IF(O161&gt;0,"Win",IF(O161&lt;0,"Loss","Breakeven")))</f>
        <v/>
      </c>
      <c r="R161" s="20" t="str">
        <f aca="false">IF(O161="","",SUM($O$5:O161))</f>
        <v/>
      </c>
      <c r="S161" s="20" t="str">
        <f aca="false">IF(R161="","",MAX(0,MAX($R$5:R161)))</f>
        <v/>
      </c>
      <c r="T161" s="20" t="str">
        <f aca="false">IF(R161="","",R161-S161)</f>
        <v/>
      </c>
      <c r="U161" s="14" t="str">
        <f aca="false">IF(O161="","",IF(O161&lt;0,N(U160)+1,0))</f>
        <v/>
      </c>
      <c r="V161" s="22" t="e">
        <f aca="false">IF(R161="",NA(),R161)</f>
        <v>#N/A</v>
      </c>
    </row>
    <row r="162" customFormat="false" ht="15" hidden="false" customHeight="false" outlineLevel="0" collapsed="false">
      <c r="A162" s="14" t="str">
        <f aca="false">IF(B162="","",COUNT($B$5:B162))</f>
        <v/>
      </c>
      <c r="B162" s="15"/>
      <c r="C162" s="13"/>
      <c r="D162" s="16"/>
      <c r="E162" s="17"/>
      <c r="F162" s="17"/>
      <c r="G162" s="17"/>
      <c r="H162" s="17"/>
      <c r="I162" s="18"/>
      <c r="J162" s="18"/>
      <c r="K162" s="16"/>
      <c r="L162" s="13"/>
      <c r="M162" s="19" t="str">
        <f aca="false">IF(OR(E162="",F162=""),"",ABS(E162-F162))</f>
        <v/>
      </c>
      <c r="N162" s="20" t="str">
        <f aca="false">IF(OR(G162="",M162="",M162=0),"",ABS(G162-E162)/M162)</f>
        <v/>
      </c>
      <c r="O162" s="20" t="str">
        <f aca="false">IF(OR(H162="",M162="",M162=0),"",IF(D162="Short",E162-H162,H162-E162)/M162*IF(I162="",1,I162)-IF(J162="",0,J162))</f>
        <v/>
      </c>
      <c r="P162" s="21" t="str">
        <f aca="false">IF(O162="","",O162*'Setup rules'!$B$7)</f>
        <v/>
      </c>
      <c r="Q162" s="14" t="str">
        <f aca="false">IF(O162="","",IF(O162&gt;0,"Win",IF(O162&lt;0,"Loss","Breakeven")))</f>
        <v/>
      </c>
      <c r="R162" s="20" t="str">
        <f aca="false">IF(O162="","",SUM($O$5:O162))</f>
        <v/>
      </c>
      <c r="S162" s="20" t="str">
        <f aca="false">IF(R162="","",MAX(0,MAX($R$5:R162)))</f>
        <v/>
      </c>
      <c r="T162" s="20" t="str">
        <f aca="false">IF(R162="","",R162-S162)</f>
        <v/>
      </c>
      <c r="U162" s="14" t="str">
        <f aca="false">IF(O162="","",IF(O162&lt;0,N(U161)+1,0))</f>
        <v/>
      </c>
      <c r="V162" s="22" t="e">
        <f aca="false">IF(R162="",NA(),R162)</f>
        <v>#N/A</v>
      </c>
    </row>
    <row r="163" customFormat="false" ht="15" hidden="false" customHeight="false" outlineLevel="0" collapsed="false">
      <c r="A163" s="14" t="str">
        <f aca="false">IF(B163="","",COUNT($B$5:B163))</f>
        <v/>
      </c>
      <c r="B163" s="15"/>
      <c r="C163" s="13"/>
      <c r="D163" s="16"/>
      <c r="E163" s="17"/>
      <c r="F163" s="17"/>
      <c r="G163" s="17"/>
      <c r="H163" s="17"/>
      <c r="I163" s="18"/>
      <c r="J163" s="18"/>
      <c r="K163" s="16"/>
      <c r="L163" s="13"/>
      <c r="M163" s="19" t="str">
        <f aca="false">IF(OR(E163="",F163=""),"",ABS(E163-F163))</f>
        <v/>
      </c>
      <c r="N163" s="20" t="str">
        <f aca="false">IF(OR(G163="",M163="",M163=0),"",ABS(G163-E163)/M163)</f>
        <v/>
      </c>
      <c r="O163" s="20" t="str">
        <f aca="false">IF(OR(H163="",M163="",M163=0),"",IF(D163="Short",E163-H163,H163-E163)/M163*IF(I163="",1,I163)-IF(J163="",0,J163))</f>
        <v/>
      </c>
      <c r="P163" s="21" t="str">
        <f aca="false">IF(O163="","",O163*'Setup rules'!$B$7)</f>
        <v/>
      </c>
      <c r="Q163" s="14" t="str">
        <f aca="false">IF(O163="","",IF(O163&gt;0,"Win",IF(O163&lt;0,"Loss","Breakeven")))</f>
        <v/>
      </c>
      <c r="R163" s="20" t="str">
        <f aca="false">IF(O163="","",SUM($O$5:O163))</f>
        <v/>
      </c>
      <c r="S163" s="20" t="str">
        <f aca="false">IF(R163="","",MAX(0,MAX($R$5:R163)))</f>
        <v/>
      </c>
      <c r="T163" s="20" t="str">
        <f aca="false">IF(R163="","",R163-S163)</f>
        <v/>
      </c>
      <c r="U163" s="14" t="str">
        <f aca="false">IF(O163="","",IF(O163&lt;0,N(U162)+1,0))</f>
        <v/>
      </c>
      <c r="V163" s="22" t="e">
        <f aca="false">IF(R163="",NA(),R163)</f>
        <v>#N/A</v>
      </c>
    </row>
    <row r="164" customFormat="false" ht="15" hidden="false" customHeight="false" outlineLevel="0" collapsed="false">
      <c r="A164" s="14" t="str">
        <f aca="false">IF(B164="","",COUNT($B$5:B164))</f>
        <v/>
      </c>
      <c r="B164" s="15"/>
      <c r="C164" s="13"/>
      <c r="D164" s="16"/>
      <c r="E164" s="17"/>
      <c r="F164" s="17"/>
      <c r="G164" s="17"/>
      <c r="H164" s="17"/>
      <c r="I164" s="18"/>
      <c r="J164" s="18"/>
      <c r="K164" s="16"/>
      <c r="L164" s="13"/>
      <c r="M164" s="19" t="str">
        <f aca="false">IF(OR(E164="",F164=""),"",ABS(E164-F164))</f>
        <v/>
      </c>
      <c r="N164" s="20" t="str">
        <f aca="false">IF(OR(G164="",M164="",M164=0),"",ABS(G164-E164)/M164)</f>
        <v/>
      </c>
      <c r="O164" s="20" t="str">
        <f aca="false">IF(OR(H164="",M164="",M164=0),"",IF(D164="Short",E164-H164,H164-E164)/M164*IF(I164="",1,I164)-IF(J164="",0,J164))</f>
        <v/>
      </c>
      <c r="P164" s="21" t="str">
        <f aca="false">IF(O164="","",O164*'Setup rules'!$B$7)</f>
        <v/>
      </c>
      <c r="Q164" s="14" t="str">
        <f aca="false">IF(O164="","",IF(O164&gt;0,"Win",IF(O164&lt;0,"Loss","Breakeven")))</f>
        <v/>
      </c>
      <c r="R164" s="20" t="str">
        <f aca="false">IF(O164="","",SUM($O$5:O164))</f>
        <v/>
      </c>
      <c r="S164" s="20" t="str">
        <f aca="false">IF(R164="","",MAX(0,MAX($R$5:R164)))</f>
        <v/>
      </c>
      <c r="T164" s="20" t="str">
        <f aca="false">IF(R164="","",R164-S164)</f>
        <v/>
      </c>
      <c r="U164" s="14" t="str">
        <f aca="false">IF(O164="","",IF(O164&lt;0,N(U163)+1,0))</f>
        <v/>
      </c>
      <c r="V164" s="22" t="e">
        <f aca="false">IF(R164="",NA(),R164)</f>
        <v>#N/A</v>
      </c>
    </row>
    <row r="165" customFormat="false" ht="15" hidden="false" customHeight="false" outlineLevel="0" collapsed="false">
      <c r="A165" s="14" t="str">
        <f aca="false">IF(B165="","",COUNT($B$5:B165))</f>
        <v/>
      </c>
      <c r="B165" s="15"/>
      <c r="C165" s="13"/>
      <c r="D165" s="16"/>
      <c r="E165" s="17"/>
      <c r="F165" s="17"/>
      <c r="G165" s="17"/>
      <c r="H165" s="17"/>
      <c r="I165" s="18"/>
      <c r="J165" s="18"/>
      <c r="K165" s="16"/>
      <c r="L165" s="13"/>
      <c r="M165" s="19" t="str">
        <f aca="false">IF(OR(E165="",F165=""),"",ABS(E165-F165))</f>
        <v/>
      </c>
      <c r="N165" s="20" t="str">
        <f aca="false">IF(OR(G165="",M165="",M165=0),"",ABS(G165-E165)/M165)</f>
        <v/>
      </c>
      <c r="O165" s="20" t="str">
        <f aca="false">IF(OR(H165="",M165="",M165=0),"",IF(D165="Short",E165-H165,H165-E165)/M165*IF(I165="",1,I165)-IF(J165="",0,J165))</f>
        <v/>
      </c>
      <c r="P165" s="21" t="str">
        <f aca="false">IF(O165="","",O165*'Setup rules'!$B$7)</f>
        <v/>
      </c>
      <c r="Q165" s="14" t="str">
        <f aca="false">IF(O165="","",IF(O165&gt;0,"Win",IF(O165&lt;0,"Loss","Breakeven")))</f>
        <v/>
      </c>
      <c r="R165" s="20" t="str">
        <f aca="false">IF(O165="","",SUM($O$5:O165))</f>
        <v/>
      </c>
      <c r="S165" s="20" t="str">
        <f aca="false">IF(R165="","",MAX(0,MAX($R$5:R165)))</f>
        <v/>
      </c>
      <c r="T165" s="20" t="str">
        <f aca="false">IF(R165="","",R165-S165)</f>
        <v/>
      </c>
      <c r="U165" s="14" t="str">
        <f aca="false">IF(O165="","",IF(O165&lt;0,N(U164)+1,0))</f>
        <v/>
      </c>
      <c r="V165" s="22" t="e">
        <f aca="false">IF(R165="",NA(),R165)</f>
        <v>#N/A</v>
      </c>
    </row>
    <row r="166" customFormat="false" ht="15" hidden="false" customHeight="false" outlineLevel="0" collapsed="false">
      <c r="A166" s="14" t="str">
        <f aca="false">IF(B166="","",COUNT($B$5:B166))</f>
        <v/>
      </c>
      <c r="B166" s="15"/>
      <c r="C166" s="13"/>
      <c r="D166" s="16"/>
      <c r="E166" s="17"/>
      <c r="F166" s="17"/>
      <c r="G166" s="17"/>
      <c r="H166" s="17"/>
      <c r="I166" s="18"/>
      <c r="J166" s="18"/>
      <c r="K166" s="16"/>
      <c r="L166" s="13"/>
      <c r="M166" s="19" t="str">
        <f aca="false">IF(OR(E166="",F166=""),"",ABS(E166-F166))</f>
        <v/>
      </c>
      <c r="N166" s="20" t="str">
        <f aca="false">IF(OR(G166="",M166="",M166=0),"",ABS(G166-E166)/M166)</f>
        <v/>
      </c>
      <c r="O166" s="20" t="str">
        <f aca="false">IF(OR(H166="",M166="",M166=0),"",IF(D166="Short",E166-H166,H166-E166)/M166*IF(I166="",1,I166)-IF(J166="",0,J166))</f>
        <v/>
      </c>
      <c r="P166" s="21" t="str">
        <f aca="false">IF(O166="","",O166*'Setup rules'!$B$7)</f>
        <v/>
      </c>
      <c r="Q166" s="14" t="str">
        <f aca="false">IF(O166="","",IF(O166&gt;0,"Win",IF(O166&lt;0,"Loss","Breakeven")))</f>
        <v/>
      </c>
      <c r="R166" s="20" t="str">
        <f aca="false">IF(O166="","",SUM($O$5:O166))</f>
        <v/>
      </c>
      <c r="S166" s="20" t="str">
        <f aca="false">IF(R166="","",MAX(0,MAX($R$5:R166)))</f>
        <v/>
      </c>
      <c r="T166" s="20" t="str">
        <f aca="false">IF(R166="","",R166-S166)</f>
        <v/>
      </c>
      <c r="U166" s="14" t="str">
        <f aca="false">IF(O166="","",IF(O166&lt;0,N(U165)+1,0))</f>
        <v/>
      </c>
      <c r="V166" s="22" t="e">
        <f aca="false">IF(R166="",NA(),R166)</f>
        <v>#N/A</v>
      </c>
    </row>
    <row r="167" customFormat="false" ht="15" hidden="false" customHeight="false" outlineLevel="0" collapsed="false">
      <c r="A167" s="14" t="str">
        <f aca="false">IF(B167="","",COUNT($B$5:B167))</f>
        <v/>
      </c>
      <c r="B167" s="15"/>
      <c r="C167" s="13"/>
      <c r="D167" s="16"/>
      <c r="E167" s="17"/>
      <c r="F167" s="17"/>
      <c r="G167" s="17"/>
      <c r="H167" s="17"/>
      <c r="I167" s="18"/>
      <c r="J167" s="18"/>
      <c r="K167" s="16"/>
      <c r="L167" s="13"/>
      <c r="M167" s="19" t="str">
        <f aca="false">IF(OR(E167="",F167=""),"",ABS(E167-F167))</f>
        <v/>
      </c>
      <c r="N167" s="20" t="str">
        <f aca="false">IF(OR(G167="",M167="",M167=0),"",ABS(G167-E167)/M167)</f>
        <v/>
      </c>
      <c r="O167" s="20" t="str">
        <f aca="false">IF(OR(H167="",M167="",M167=0),"",IF(D167="Short",E167-H167,H167-E167)/M167*IF(I167="",1,I167)-IF(J167="",0,J167))</f>
        <v/>
      </c>
      <c r="P167" s="21" t="str">
        <f aca="false">IF(O167="","",O167*'Setup rules'!$B$7)</f>
        <v/>
      </c>
      <c r="Q167" s="14" t="str">
        <f aca="false">IF(O167="","",IF(O167&gt;0,"Win",IF(O167&lt;0,"Loss","Breakeven")))</f>
        <v/>
      </c>
      <c r="R167" s="20" t="str">
        <f aca="false">IF(O167="","",SUM($O$5:O167))</f>
        <v/>
      </c>
      <c r="S167" s="20" t="str">
        <f aca="false">IF(R167="","",MAX(0,MAX($R$5:R167)))</f>
        <v/>
      </c>
      <c r="T167" s="20" t="str">
        <f aca="false">IF(R167="","",R167-S167)</f>
        <v/>
      </c>
      <c r="U167" s="14" t="str">
        <f aca="false">IF(O167="","",IF(O167&lt;0,N(U166)+1,0))</f>
        <v/>
      </c>
      <c r="V167" s="22" t="e">
        <f aca="false">IF(R167="",NA(),R167)</f>
        <v>#N/A</v>
      </c>
    </row>
    <row r="168" customFormat="false" ht="15" hidden="false" customHeight="false" outlineLevel="0" collapsed="false">
      <c r="A168" s="14" t="str">
        <f aca="false">IF(B168="","",COUNT($B$5:B168))</f>
        <v/>
      </c>
      <c r="B168" s="15"/>
      <c r="C168" s="13"/>
      <c r="D168" s="16"/>
      <c r="E168" s="17"/>
      <c r="F168" s="17"/>
      <c r="G168" s="17"/>
      <c r="H168" s="17"/>
      <c r="I168" s="18"/>
      <c r="J168" s="18"/>
      <c r="K168" s="16"/>
      <c r="L168" s="13"/>
      <c r="M168" s="19" t="str">
        <f aca="false">IF(OR(E168="",F168=""),"",ABS(E168-F168))</f>
        <v/>
      </c>
      <c r="N168" s="20" t="str">
        <f aca="false">IF(OR(G168="",M168="",M168=0),"",ABS(G168-E168)/M168)</f>
        <v/>
      </c>
      <c r="O168" s="20" t="str">
        <f aca="false">IF(OR(H168="",M168="",M168=0),"",IF(D168="Short",E168-H168,H168-E168)/M168*IF(I168="",1,I168)-IF(J168="",0,J168))</f>
        <v/>
      </c>
      <c r="P168" s="21" t="str">
        <f aca="false">IF(O168="","",O168*'Setup rules'!$B$7)</f>
        <v/>
      </c>
      <c r="Q168" s="14" t="str">
        <f aca="false">IF(O168="","",IF(O168&gt;0,"Win",IF(O168&lt;0,"Loss","Breakeven")))</f>
        <v/>
      </c>
      <c r="R168" s="20" t="str">
        <f aca="false">IF(O168="","",SUM($O$5:O168))</f>
        <v/>
      </c>
      <c r="S168" s="20" t="str">
        <f aca="false">IF(R168="","",MAX(0,MAX($R$5:R168)))</f>
        <v/>
      </c>
      <c r="T168" s="20" t="str">
        <f aca="false">IF(R168="","",R168-S168)</f>
        <v/>
      </c>
      <c r="U168" s="14" t="str">
        <f aca="false">IF(O168="","",IF(O168&lt;0,N(U167)+1,0))</f>
        <v/>
      </c>
      <c r="V168" s="22" t="e">
        <f aca="false">IF(R168="",NA(),R168)</f>
        <v>#N/A</v>
      </c>
    </row>
    <row r="169" customFormat="false" ht="15" hidden="false" customHeight="false" outlineLevel="0" collapsed="false">
      <c r="A169" s="14" t="str">
        <f aca="false">IF(B169="","",COUNT($B$5:B169))</f>
        <v/>
      </c>
      <c r="B169" s="15"/>
      <c r="C169" s="13"/>
      <c r="D169" s="16"/>
      <c r="E169" s="17"/>
      <c r="F169" s="17"/>
      <c r="G169" s="17"/>
      <c r="H169" s="17"/>
      <c r="I169" s="18"/>
      <c r="J169" s="18"/>
      <c r="K169" s="16"/>
      <c r="L169" s="13"/>
      <c r="M169" s="19" t="str">
        <f aca="false">IF(OR(E169="",F169=""),"",ABS(E169-F169))</f>
        <v/>
      </c>
      <c r="N169" s="20" t="str">
        <f aca="false">IF(OR(G169="",M169="",M169=0),"",ABS(G169-E169)/M169)</f>
        <v/>
      </c>
      <c r="O169" s="20" t="str">
        <f aca="false">IF(OR(H169="",M169="",M169=0),"",IF(D169="Short",E169-H169,H169-E169)/M169*IF(I169="",1,I169)-IF(J169="",0,J169))</f>
        <v/>
      </c>
      <c r="P169" s="21" t="str">
        <f aca="false">IF(O169="","",O169*'Setup rules'!$B$7)</f>
        <v/>
      </c>
      <c r="Q169" s="14" t="str">
        <f aca="false">IF(O169="","",IF(O169&gt;0,"Win",IF(O169&lt;0,"Loss","Breakeven")))</f>
        <v/>
      </c>
      <c r="R169" s="20" t="str">
        <f aca="false">IF(O169="","",SUM($O$5:O169))</f>
        <v/>
      </c>
      <c r="S169" s="20" t="str">
        <f aca="false">IF(R169="","",MAX(0,MAX($R$5:R169)))</f>
        <v/>
      </c>
      <c r="T169" s="20" t="str">
        <f aca="false">IF(R169="","",R169-S169)</f>
        <v/>
      </c>
      <c r="U169" s="14" t="str">
        <f aca="false">IF(O169="","",IF(O169&lt;0,N(U168)+1,0))</f>
        <v/>
      </c>
      <c r="V169" s="22" t="e">
        <f aca="false">IF(R169="",NA(),R169)</f>
        <v>#N/A</v>
      </c>
    </row>
    <row r="170" customFormat="false" ht="15" hidden="false" customHeight="false" outlineLevel="0" collapsed="false">
      <c r="A170" s="14" t="str">
        <f aca="false">IF(B170="","",COUNT($B$5:B170))</f>
        <v/>
      </c>
      <c r="B170" s="15"/>
      <c r="C170" s="13"/>
      <c r="D170" s="16"/>
      <c r="E170" s="17"/>
      <c r="F170" s="17"/>
      <c r="G170" s="17"/>
      <c r="H170" s="17"/>
      <c r="I170" s="18"/>
      <c r="J170" s="18"/>
      <c r="K170" s="16"/>
      <c r="L170" s="13"/>
      <c r="M170" s="19" t="str">
        <f aca="false">IF(OR(E170="",F170=""),"",ABS(E170-F170))</f>
        <v/>
      </c>
      <c r="N170" s="20" t="str">
        <f aca="false">IF(OR(G170="",M170="",M170=0),"",ABS(G170-E170)/M170)</f>
        <v/>
      </c>
      <c r="O170" s="20" t="str">
        <f aca="false">IF(OR(H170="",M170="",M170=0),"",IF(D170="Short",E170-H170,H170-E170)/M170*IF(I170="",1,I170)-IF(J170="",0,J170))</f>
        <v/>
      </c>
      <c r="P170" s="21" t="str">
        <f aca="false">IF(O170="","",O170*'Setup rules'!$B$7)</f>
        <v/>
      </c>
      <c r="Q170" s="14" t="str">
        <f aca="false">IF(O170="","",IF(O170&gt;0,"Win",IF(O170&lt;0,"Loss","Breakeven")))</f>
        <v/>
      </c>
      <c r="R170" s="20" t="str">
        <f aca="false">IF(O170="","",SUM($O$5:O170))</f>
        <v/>
      </c>
      <c r="S170" s="20" t="str">
        <f aca="false">IF(R170="","",MAX(0,MAX($R$5:R170)))</f>
        <v/>
      </c>
      <c r="T170" s="20" t="str">
        <f aca="false">IF(R170="","",R170-S170)</f>
        <v/>
      </c>
      <c r="U170" s="14" t="str">
        <f aca="false">IF(O170="","",IF(O170&lt;0,N(U169)+1,0))</f>
        <v/>
      </c>
      <c r="V170" s="22" t="e">
        <f aca="false">IF(R170="",NA(),R170)</f>
        <v>#N/A</v>
      </c>
    </row>
    <row r="171" customFormat="false" ht="15" hidden="false" customHeight="false" outlineLevel="0" collapsed="false">
      <c r="A171" s="14" t="str">
        <f aca="false">IF(B171="","",COUNT($B$5:B171))</f>
        <v/>
      </c>
      <c r="B171" s="15"/>
      <c r="C171" s="13"/>
      <c r="D171" s="16"/>
      <c r="E171" s="17"/>
      <c r="F171" s="17"/>
      <c r="G171" s="17"/>
      <c r="H171" s="17"/>
      <c r="I171" s="18"/>
      <c r="J171" s="18"/>
      <c r="K171" s="16"/>
      <c r="L171" s="13"/>
      <c r="M171" s="19" t="str">
        <f aca="false">IF(OR(E171="",F171=""),"",ABS(E171-F171))</f>
        <v/>
      </c>
      <c r="N171" s="20" t="str">
        <f aca="false">IF(OR(G171="",M171="",M171=0),"",ABS(G171-E171)/M171)</f>
        <v/>
      </c>
      <c r="O171" s="20" t="str">
        <f aca="false">IF(OR(H171="",M171="",M171=0),"",IF(D171="Short",E171-H171,H171-E171)/M171*IF(I171="",1,I171)-IF(J171="",0,J171))</f>
        <v/>
      </c>
      <c r="P171" s="21" t="str">
        <f aca="false">IF(O171="","",O171*'Setup rules'!$B$7)</f>
        <v/>
      </c>
      <c r="Q171" s="14" t="str">
        <f aca="false">IF(O171="","",IF(O171&gt;0,"Win",IF(O171&lt;0,"Loss","Breakeven")))</f>
        <v/>
      </c>
      <c r="R171" s="20" t="str">
        <f aca="false">IF(O171="","",SUM($O$5:O171))</f>
        <v/>
      </c>
      <c r="S171" s="20" t="str">
        <f aca="false">IF(R171="","",MAX(0,MAX($R$5:R171)))</f>
        <v/>
      </c>
      <c r="T171" s="20" t="str">
        <f aca="false">IF(R171="","",R171-S171)</f>
        <v/>
      </c>
      <c r="U171" s="14" t="str">
        <f aca="false">IF(O171="","",IF(O171&lt;0,N(U170)+1,0))</f>
        <v/>
      </c>
      <c r="V171" s="22" t="e">
        <f aca="false">IF(R171="",NA(),R171)</f>
        <v>#N/A</v>
      </c>
    </row>
    <row r="172" customFormat="false" ht="15" hidden="false" customHeight="false" outlineLevel="0" collapsed="false">
      <c r="A172" s="14" t="str">
        <f aca="false">IF(B172="","",COUNT($B$5:B172))</f>
        <v/>
      </c>
      <c r="B172" s="15"/>
      <c r="C172" s="13"/>
      <c r="D172" s="16"/>
      <c r="E172" s="17"/>
      <c r="F172" s="17"/>
      <c r="G172" s="17"/>
      <c r="H172" s="17"/>
      <c r="I172" s="18"/>
      <c r="J172" s="18"/>
      <c r="K172" s="16"/>
      <c r="L172" s="13"/>
      <c r="M172" s="19" t="str">
        <f aca="false">IF(OR(E172="",F172=""),"",ABS(E172-F172))</f>
        <v/>
      </c>
      <c r="N172" s="20" t="str">
        <f aca="false">IF(OR(G172="",M172="",M172=0),"",ABS(G172-E172)/M172)</f>
        <v/>
      </c>
      <c r="O172" s="20" t="str">
        <f aca="false">IF(OR(H172="",M172="",M172=0),"",IF(D172="Short",E172-H172,H172-E172)/M172*IF(I172="",1,I172)-IF(J172="",0,J172))</f>
        <v/>
      </c>
      <c r="P172" s="21" t="str">
        <f aca="false">IF(O172="","",O172*'Setup rules'!$B$7)</f>
        <v/>
      </c>
      <c r="Q172" s="14" t="str">
        <f aca="false">IF(O172="","",IF(O172&gt;0,"Win",IF(O172&lt;0,"Loss","Breakeven")))</f>
        <v/>
      </c>
      <c r="R172" s="20" t="str">
        <f aca="false">IF(O172="","",SUM($O$5:O172))</f>
        <v/>
      </c>
      <c r="S172" s="20" t="str">
        <f aca="false">IF(R172="","",MAX(0,MAX($R$5:R172)))</f>
        <v/>
      </c>
      <c r="T172" s="20" t="str">
        <f aca="false">IF(R172="","",R172-S172)</f>
        <v/>
      </c>
      <c r="U172" s="14" t="str">
        <f aca="false">IF(O172="","",IF(O172&lt;0,N(U171)+1,0))</f>
        <v/>
      </c>
      <c r="V172" s="22" t="e">
        <f aca="false">IF(R172="",NA(),R172)</f>
        <v>#N/A</v>
      </c>
    </row>
    <row r="173" customFormat="false" ht="15" hidden="false" customHeight="false" outlineLevel="0" collapsed="false">
      <c r="A173" s="14" t="str">
        <f aca="false">IF(B173="","",COUNT($B$5:B173))</f>
        <v/>
      </c>
      <c r="B173" s="15"/>
      <c r="C173" s="13"/>
      <c r="D173" s="16"/>
      <c r="E173" s="17"/>
      <c r="F173" s="17"/>
      <c r="G173" s="17"/>
      <c r="H173" s="17"/>
      <c r="I173" s="18"/>
      <c r="J173" s="18"/>
      <c r="K173" s="16"/>
      <c r="L173" s="13"/>
      <c r="M173" s="19" t="str">
        <f aca="false">IF(OR(E173="",F173=""),"",ABS(E173-F173))</f>
        <v/>
      </c>
      <c r="N173" s="20" t="str">
        <f aca="false">IF(OR(G173="",M173="",M173=0),"",ABS(G173-E173)/M173)</f>
        <v/>
      </c>
      <c r="O173" s="20" t="str">
        <f aca="false">IF(OR(H173="",M173="",M173=0),"",IF(D173="Short",E173-H173,H173-E173)/M173*IF(I173="",1,I173)-IF(J173="",0,J173))</f>
        <v/>
      </c>
      <c r="P173" s="21" t="str">
        <f aca="false">IF(O173="","",O173*'Setup rules'!$B$7)</f>
        <v/>
      </c>
      <c r="Q173" s="14" t="str">
        <f aca="false">IF(O173="","",IF(O173&gt;0,"Win",IF(O173&lt;0,"Loss","Breakeven")))</f>
        <v/>
      </c>
      <c r="R173" s="20" t="str">
        <f aca="false">IF(O173="","",SUM($O$5:O173))</f>
        <v/>
      </c>
      <c r="S173" s="20" t="str">
        <f aca="false">IF(R173="","",MAX(0,MAX($R$5:R173)))</f>
        <v/>
      </c>
      <c r="T173" s="20" t="str">
        <f aca="false">IF(R173="","",R173-S173)</f>
        <v/>
      </c>
      <c r="U173" s="14" t="str">
        <f aca="false">IF(O173="","",IF(O173&lt;0,N(U172)+1,0))</f>
        <v/>
      </c>
      <c r="V173" s="22" t="e">
        <f aca="false">IF(R173="",NA(),R173)</f>
        <v>#N/A</v>
      </c>
    </row>
    <row r="174" customFormat="false" ht="15" hidden="false" customHeight="false" outlineLevel="0" collapsed="false">
      <c r="A174" s="14" t="str">
        <f aca="false">IF(B174="","",COUNT($B$5:B174))</f>
        <v/>
      </c>
      <c r="B174" s="15"/>
      <c r="C174" s="13"/>
      <c r="D174" s="16"/>
      <c r="E174" s="17"/>
      <c r="F174" s="17"/>
      <c r="G174" s="17"/>
      <c r="H174" s="17"/>
      <c r="I174" s="18"/>
      <c r="J174" s="18"/>
      <c r="K174" s="16"/>
      <c r="L174" s="13"/>
      <c r="M174" s="19" t="str">
        <f aca="false">IF(OR(E174="",F174=""),"",ABS(E174-F174))</f>
        <v/>
      </c>
      <c r="N174" s="20" t="str">
        <f aca="false">IF(OR(G174="",M174="",M174=0),"",ABS(G174-E174)/M174)</f>
        <v/>
      </c>
      <c r="O174" s="20" t="str">
        <f aca="false">IF(OR(H174="",M174="",M174=0),"",IF(D174="Short",E174-H174,H174-E174)/M174*IF(I174="",1,I174)-IF(J174="",0,J174))</f>
        <v/>
      </c>
      <c r="P174" s="21" t="str">
        <f aca="false">IF(O174="","",O174*'Setup rules'!$B$7)</f>
        <v/>
      </c>
      <c r="Q174" s="14" t="str">
        <f aca="false">IF(O174="","",IF(O174&gt;0,"Win",IF(O174&lt;0,"Loss","Breakeven")))</f>
        <v/>
      </c>
      <c r="R174" s="20" t="str">
        <f aca="false">IF(O174="","",SUM($O$5:O174))</f>
        <v/>
      </c>
      <c r="S174" s="20" t="str">
        <f aca="false">IF(R174="","",MAX(0,MAX($R$5:R174)))</f>
        <v/>
      </c>
      <c r="T174" s="20" t="str">
        <f aca="false">IF(R174="","",R174-S174)</f>
        <v/>
      </c>
      <c r="U174" s="14" t="str">
        <f aca="false">IF(O174="","",IF(O174&lt;0,N(U173)+1,0))</f>
        <v/>
      </c>
      <c r="V174" s="22" t="e">
        <f aca="false">IF(R174="",NA(),R174)</f>
        <v>#N/A</v>
      </c>
    </row>
    <row r="175" customFormat="false" ht="15" hidden="false" customHeight="false" outlineLevel="0" collapsed="false">
      <c r="A175" s="14" t="str">
        <f aca="false">IF(B175="","",COUNT($B$5:B175))</f>
        <v/>
      </c>
      <c r="B175" s="15"/>
      <c r="C175" s="13"/>
      <c r="D175" s="16"/>
      <c r="E175" s="17"/>
      <c r="F175" s="17"/>
      <c r="G175" s="17"/>
      <c r="H175" s="17"/>
      <c r="I175" s="18"/>
      <c r="J175" s="18"/>
      <c r="K175" s="16"/>
      <c r="L175" s="13"/>
      <c r="M175" s="19" t="str">
        <f aca="false">IF(OR(E175="",F175=""),"",ABS(E175-F175))</f>
        <v/>
      </c>
      <c r="N175" s="20" t="str">
        <f aca="false">IF(OR(G175="",M175="",M175=0),"",ABS(G175-E175)/M175)</f>
        <v/>
      </c>
      <c r="O175" s="20" t="str">
        <f aca="false">IF(OR(H175="",M175="",M175=0),"",IF(D175="Short",E175-H175,H175-E175)/M175*IF(I175="",1,I175)-IF(J175="",0,J175))</f>
        <v/>
      </c>
      <c r="P175" s="21" t="str">
        <f aca="false">IF(O175="","",O175*'Setup rules'!$B$7)</f>
        <v/>
      </c>
      <c r="Q175" s="14" t="str">
        <f aca="false">IF(O175="","",IF(O175&gt;0,"Win",IF(O175&lt;0,"Loss","Breakeven")))</f>
        <v/>
      </c>
      <c r="R175" s="20" t="str">
        <f aca="false">IF(O175="","",SUM($O$5:O175))</f>
        <v/>
      </c>
      <c r="S175" s="20" t="str">
        <f aca="false">IF(R175="","",MAX(0,MAX($R$5:R175)))</f>
        <v/>
      </c>
      <c r="T175" s="20" t="str">
        <f aca="false">IF(R175="","",R175-S175)</f>
        <v/>
      </c>
      <c r="U175" s="14" t="str">
        <f aca="false">IF(O175="","",IF(O175&lt;0,N(U174)+1,0))</f>
        <v/>
      </c>
      <c r="V175" s="22" t="e">
        <f aca="false">IF(R175="",NA(),R175)</f>
        <v>#N/A</v>
      </c>
    </row>
    <row r="176" customFormat="false" ht="15" hidden="false" customHeight="false" outlineLevel="0" collapsed="false">
      <c r="A176" s="14" t="str">
        <f aca="false">IF(B176="","",COUNT($B$5:B176))</f>
        <v/>
      </c>
      <c r="B176" s="15"/>
      <c r="C176" s="13"/>
      <c r="D176" s="16"/>
      <c r="E176" s="17"/>
      <c r="F176" s="17"/>
      <c r="G176" s="17"/>
      <c r="H176" s="17"/>
      <c r="I176" s="18"/>
      <c r="J176" s="18"/>
      <c r="K176" s="16"/>
      <c r="L176" s="13"/>
      <c r="M176" s="19" t="str">
        <f aca="false">IF(OR(E176="",F176=""),"",ABS(E176-F176))</f>
        <v/>
      </c>
      <c r="N176" s="20" t="str">
        <f aca="false">IF(OR(G176="",M176="",M176=0),"",ABS(G176-E176)/M176)</f>
        <v/>
      </c>
      <c r="O176" s="20" t="str">
        <f aca="false">IF(OR(H176="",M176="",M176=0),"",IF(D176="Short",E176-H176,H176-E176)/M176*IF(I176="",1,I176)-IF(J176="",0,J176))</f>
        <v/>
      </c>
      <c r="P176" s="21" t="str">
        <f aca="false">IF(O176="","",O176*'Setup rules'!$B$7)</f>
        <v/>
      </c>
      <c r="Q176" s="14" t="str">
        <f aca="false">IF(O176="","",IF(O176&gt;0,"Win",IF(O176&lt;0,"Loss","Breakeven")))</f>
        <v/>
      </c>
      <c r="R176" s="20" t="str">
        <f aca="false">IF(O176="","",SUM($O$5:O176))</f>
        <v/>
      </c>
      <c r="S176" s="20" t="str">
        <f aca="false">IF(R176="","",MAX(0,MAX($R$5:R176)))</f>
        <v/>
      </c>
      <c r="T176" s="20" t="str">
        <f aca="false">IF(R176="","",R176-S176)</f>
        <v/>
      </c>
      <c r="U176" s="14" t="str">
        <f aca="false">IF(O176="","",IF(O176&lt;0,N(U175)+1,0))</f>
        <v/>
      </c>
      <c r="V176" s="22" t="e">
        <f aca="false">IF(R176="",NA(),R176)</f>
        <v>#N/A</v>
      </c>
    </row>
    <row r="177" customFormat="false" ht="15" hidden="false" customHeight="false" outlineLevel="0" collapsed="false">
      <c r="A177" s="14" t="str">
        <f aca="false">IF(B177="","",COUNT($B$5:B177))</f>
        <v/>
      </c>
      <c r="B177" s="15"/>
      <c r="C177" s="13"/>
      <c r="D177" s="16"/>
      <c r="E177" s="17"/>
      <c r="F177" s="17"/>
      <c r="G177" s="17"/>
      <c r="H177" s="17"/>
      <c r="I177" s="18"/>
      <c r="J177" s="18"/>
      <c r="K177" s="16"/>
      <c r="L177" s="13"/>
      <c r="M177" s="19" t="str">
        <f aca="false">IF(OR(E177="",F177=""),"",ABS(E177-F177))</f>
        <v/>
      </c>
      <c r="N177" s="20" t="str">
        <f aca="false">IF(OR(G177="",M177="",M177=0),"",ABS(G177-E177)/M177)</f>
        <v/>
      </c>
      <c r="O177" s="20" t="str">
        <f aca="false">IF(OR(H177="",M177="",M177=0),"",IF(D177="Short",E177-H177,H177-E177)/M177*IF(I177="",1,I177)-IF(J177="",0,J177))</f>
        <v/>
      </c>
      <c r="P177" s="21" t="str">
        <f aca="false">IF(O177="","",O177*'Setup rules'!$B$7)</f>
        <v/>
      </c>
      <c r="Q177" s="14" t="str">
        <f aca="false">IF(O177="","",IF(O177&gt;0,"Win",IF(O177&lt;0,"Loss","Breakeven")))</f>
        <v/>
      </c>
      <c r="R177" s="20" t="str">
        <f aca="false">IF(O177="","",SUM($O$5:O177))</f>
        <v/>
      </c>
      <c r="S177" s="20" t="str">
        <f aca="false">IF(R177="","",MAX(0,MAX($R$5:R177)))</f>
        <v/>
      </c>
      <c r="T177" s="20" t="str">
        <f aca="false">IF(R177="","",R177-S177)</f>
        <v/>
      </c>
      <c r="U177" s="14" t="str">
        <f aca="false">IF(O177="","",IF(O177&lt;0,N(U176)+1,0))</f>
        <v/>
      </c>
      <c r="V177" s="22" t="e">
        <f aca="false">IF(R177="",NA(),R177)</f>
        <v>#N/A</v>
      </c>
    </row>
    <row r="178" customFormat="false" ht="15" hidden="false" customHeight="false" outlineLevel="0" collapsed="false">
      <c r="A178" s="14" t="str">
        <f aca="false">IF(B178="","",COUNT($B$5:B178))</f>
        <v/>
      </c>
      <c r="B178" s="15"/>
      <c r="C178" s="13"/>
      <c r="D178" s="16"/>
      <c r="E178" s="17"/>
      <c r="F178" s="17"/>
      <c r="G178" s="17"/>
      <c r="H178" s="17"/>
      <c r="I178" s="18"/>
      <c r="J178" s="18"/>
      <c r="K178" s="16"/>
      <c r="L178" s="13"/>
      <c r="M178" s="19" t="str">
        <f aca="false">IF(OR(E178="",F178=""),"",ABS(E178-F178))</f>
        <v/>
      </c>
      <c r="N178" s="20" t="str">
        <f aca="false">IF(OR(G178="",M178="",M178=0),"",ABS(G178-E178)/M178)</f>
        <v/>
      </c>
      <c r="O178" s="20" t="str">
        <f aca="false">IF(OR(H178="",M178="",M178=0),"",IF(D178="Short",E178-H178,H178-E178)/M178*IF(I178="",1,I178)-IF(J178="",0,J178))</f>
        <v/>
      </c>
      <c r="P178" s="21" t="str">
        <f aca="false">IF(O178="","",O178*'Setup rules'!$B$7)</f>
        <v/>
      </c>
      <c r="Q178" s="14" t="str">
        <f aca="false">IF(O178="","",IF(O178&gt;0,"Win",IF(O178&lt;0,"Loss","Breakeven")))</f>
        <v/>
      </c>
      <c r="R178" s="20" t="str">
        <f aca="false">IF(O178="","",SUM($O$5:O178))</f>
        <v/>
      </c>
      <c r="S178" s="20" t="str">
        <f aca="false">IF(R178="","",MAX(0,MAX($R$5:R178)))</f>
        <v/>
      </c>
      <c r="T178" s="20" t="str">
        <f aca="false">IF(R178="","",R178-S178)</f>
        <v/>
      </c>
      <c r="U178" s="14" t="str">
        <f aca="false">IF(O178="","",IF(O178&lt;0,N(U177)+1,0))</f>
        <v/>
      </c>
      <c r="V178" s="22" t="e">
        <f aca="false">IF(R178="",NA(),R178)</f>
        <v>#N/A</v>
      </c>
    </row>
    <row r="179" customFormat="false" ht="15" hidden="false" customHeight="false" outlineLevel="0" collapsed="false">
      <c r="A179" s="14" t="str">
        <f aca="false">IF(B179="","",COUNT($B$5:B179))</f>
        <v/>
      </c>
      <c r="B179" s="15"/>
      <c r="C179" s="13"/>
      <c r="D179" s="16"/>
      <c r="E179" s="17"/>
      <c r="F179" s="17"/>
      <c r="G179" s="17"/>
      <c r="H179" s="17"/>
      <c r="I179" s="18"/>
      <c r="J179" s="18"/>
      <c r="K179" s="16"/>
      <c r="L179" s="13"/>
      <c r="M179" s="19" t="str">
        <f aca="false">IF(OR(E179="",F179=""),"",ABS(E179-F179))</f>
        <v/>
      </c>
      <c r="N179" s="20" t="str">
        <f aca="false">IF(OR(G179="",M179="",M179=0),"",ABS(G179-E179)/M179)</f>
        <v/>
      </c>
      <c r="O179" s="20" t="str">
        <f aca="false">IF(OR(H179="",M179="",M179=0),"",IF(D179="Short",E179-H179,H179-E179)/M179*IF(I179="",1,I179)-IF(J179="",0,J179))</f>
        <v/>
      </c>
      <c r="P179" s="21" t="str">
        <f aca="false">IF(O179="","",O179*'Setup rules'!$B$7)</f>
        <v/>
      </c>
      <c r="Q179" s="14" t="str">
        <f aca="false">IF(O179="","",IF(O179&gt;0,"Win",IF(O179&lt;0,"Loss","Breakeven")))</f>
        <v/>
      </c>
      <c r="R179" s="20" t="str">
        <f aca="false">IF(O179="","",SUM($O$5:O179))</f>
        <v/>
      </c>
      <c r="S179" s="20" t="str">
        <f aca="false">IF(R179="","",MAX(0,MAX($R$5:R179)))</f>
        <v/>
      </c>
      <c r="T179" s="20" t="str">
        <f aca="false">IF(R179="","",R179-S179)</f>
        <v/>
      </c>
      <c r="U179" s="14" t="str">
        <f aca="false">IF(O179="","",IF(O179&lt;0,N(U178)+1,0))</f>
        <v/>
      </c>
      <c r="V179" s="22" t="e">
        <f aca="false">IF(R179="",NA(),R179)</f>
        <v>#N/A</v>
      </c>
    </row>
    <row r="180" customFormat="false" ht="15" hidden="false" customHeight="false" outlineLevel="0" collapsed="false">
      <c r="A180" s="14" t="str">
        <f aca="false">IF(B180="","",COUNT($B$5:B180))</f>
        <v/>
      </c>
      <c r="B180" s="15"/>
      <c r="C180" s="13"/>
      <c r="D180" s="16"/>
      <c r="E180" s="17"/>
      <c r="F180" s="17"/>
      <c r="G180" s="17"/>
      <c r="H180" s="17"/>
      <c r="I180" s="18"/>
      <c r="J180" s="18"/>
      <c r="K180" s="16"/>
      <c r="L180" s="13"/>
      <c r="M180" s="19" t="str">
        <f aca="false">IF(OR(E180="",F180=""),"",ABS(E180-F180))</f>
        <v/>
      </c>
      <c r="N180" s="20" t="str">
        <f aca="false">IF(OR(G180="",M180="",M180=0),"",ABS(G180-E180)/M180)</f>
        <v/>
      </c>
      <c r="O180" s="20" t="str">
        <f aca="false">IF(OR(H180="",M180="",M180=0),"",IF(D180="Short",E180-H180,H180-E180)/M180*IF(I180="",1,I180)-IF(J180="",0,J180))</f>
        <v/>
      </c>
      <c r="P180" s="21" t="str">
        <f aca="false">IF(O180="","",O180*'Setup rules'!$B$7)</f>
        <v/>
      </c>
      <c r="Q180" s="14" t="str">
        <f aca="false">IF(O180="","",IF(O180&gt;0,"Win",IF(O180&lt;0,"Loss","Breakeven")))</f>
        <v/>
      </c>
      <c r="R180" s="20" t="str">
        <f aca="false">IF(O180="","",SUM($O$5:O180))</f>
        <v/>
      </c>
      <c r="S180" s="20" t="str">
        <f aca="false">IF(R180="","",MAX(0,MAX($R$5:R180)))</f>
        <v/>
      </c>
      <c r="T180" s="20" t="str">
        <f aca="false">IF(R180="","",R180-S180)</f>
        <v/>
      </c>
      <c r="U180" s="14" t="str">
        <f aca="false">IF(O180="","",IF(O180&lt;0,N(U179)+1,0))</f>
        <v/>
      </c>
      <c r="V180" s="22" t="e">
        <f aca="false">IF(R180="",NA(),R180)</f>
        <v>#N/A</v>
      </c>
    </row>
    <row r="181" customFormat="false" ht="15" hidden="false" customHeight="false" outlineLevel="0" collapsed="false">
      <c r="A181" s="14" t="str">
        <f aca="false">IF(B181="","",COUNT($B$5:B181))</f>
        <v/>
      </c>
      <c r="B181" s="15"/>
      <c r="C181" s="13"/>
      <c r="D181" s="16"/>
      <c r="E181" s="17"/>
      <c r="F181" s="17"/>
      <c r="G181" s="17"/>
      <c r="H181" s="17"/>
      <c r="I181" s="18"/>
      <c r="J181" s="18"/>
      <c r="K181" s="16"/>
      <c r="L181" s="13"/>
      <c r="M181" s="19" t="str">
        <f aca="false">IF(OR(E181="",F181=""),"",ABS(E181-F181))</f>
        <v/>
      </c>
      <c r="N181" s="20" t="str">
        <f aca="false">IF(OR(G181="",M181="",M181=0),"",ABS(G181-E181)/M181)</f>
        <v/>
      </c>
      <c r="O181" s="20" t="str">
        <f aca="false">IF(OR(H181="",M181="",M181=0),"",IF(D181="Short",E181-H181,H181-E181)/M181*IF(I181="",1,I181)-IF(J181="",0,J181))</f>
        <v/>
      </c>
      <c r="P181" s="21" t="str">
        <f aca="false">IF(O181="","",O181*'Setup rules'!$B$7)</f>
        <v/>
      </c>
      <c r="Q181" s="14" t="str">
        <f aca="false">IF(O181="","",IF(O181&gt;0,"Win",IF(O181&lt;0,"Loss","Breakeven")))</f>
        <v/>
      </c>
      <c r="R181" s="20" t="str">
        <f aca="false">IF(O181="","",SUM($O$5:O181))</f>
        <v/>
      </c>
      <c r="S181" s="20" t="str">
        <f aca="false">IF(R181="","",MAX(0,MAX($R$5:R181)))</f>
        <v/>
      </c>
      <c r="T181" s="20" t="str">
        <f aca="false">IF(R181="","",R181-S181)</f>
        <v/>
      </c>
      <c r="U181" s="14" t="str">
        <f aca="false">IF(O181="","",IF(O181&lt;0,N(U180)+1,0))</f>
        <v/>
      </c>
      <c r="V181" s="22" t="e">
        <f aca="false">IF(R181="",NA(),R181)</f>
        <v>#N/A</v>
      </c>
    </row>
    <row r="182" customFormat="false" ht="15" hidden="false" customHeight="false" outlineLevel="0" collapsed="false">
      <c r="A182" s="14" t="str">
        <f aca="false">IF(B182="","",COUNT($B$5:B182))</f>
        <v/>
      </c>
      <c r="B182" s="15"/>
      <c r="C182" s="13"/>
      <c r="D182" s="16"/>
      <c r="E182" s="17"/>
      <c r="F182" s="17"/>
      <c r="G182" s="17"/>
      <c r="H182" s="17"/>
      <c r="I182" s="18"/>
      <c r="J182" s="18"/>
      <c r="K182" s="16"/>
      <c r="L182" s="13"/>
      <c r="M182" s="19" t="str">
        <f aca="false">IF(OR(E182="",F182=""),"",ABS(E182-F182))</f>
        <v/>
      </c>
      <c r="N182" s="20" t="str">
        <f aca="false">IF(OR(G182="",M182="",M182=0),"",ABS(G182-E182)/M182)</f>
        <v/>
      </c>
      <c r="O182" s="20" t="str">
        <f aca="false">IF(OR(H182="",M182="",M182=0),"",IF(D182="Short",E182-H182,H182-E182)/M182*IF(I182="",1,I182)-IF(J182="",0,J182))</f>
        <v/>
      </c>
      <c r="P182" s="21" t="str">
        <f aca="false">IF(O182="","",O182*'Setup rules'!$B$7)</f>
        <v/>
      </c>
      <c r="Q182" s="14" t="str">
        <f aca="false">IF(O182="","",IF(O182&gt;0,"Win",IF(O182&lt;0,"Loss","Breakeven")))</f>
        <v/>
      </c>
      <c r="R182" s="20" t="str">
        <f aca="false">IF(O182="","",SUM($O$5:O182))</f>
        <v/>
      </c>
      <c r="S182" s="20" t="str">
        <f aca="false">IF(R182="","",MAX(0,MAX($R$5:R182)))</f>
        <v/>
      </c>
      <c r="T182" s="20" t="str">
        <f aca="false">IF(R182="","",R182-S182)</f>
        <v/>
      </c>
      <c r="U182" s="14" t="str">
        <f aca="false">IF(O182="","",IF(O182&lt;0,N(U181)+1,0))</f>
        <v/>
      </c>
      <c r="V182" s="22" t="e">
        <f aca="false">IF(R182="",NA(),R182)</f>
        <v>#N/A</v>
      </c>
    </row>
    <row r="183" customFormat="false" ht="15" hidden="false" customHeight="false" outlineLevel="0" collapsed="false">
      <c r="A183" s="14" t="str">
        <f aca="false">IF(B183="","",COUNT($B$5:B183))</f>
        <v/>
      </c>
      <c r="B183" s="15"/>
      <c r="C183" s="13"/>
      <c r="D183" s="16"/>
      <c r="E183" s="17"/>
      <c r="F183" s="17"/>
      <c r="G183" s="17"/>
      <c r="H183" s="17"/>
      <c r="I183" s="18"/>
      <c r="J183" s="18"/>
      <c r="K183" s="16"/>
      <c r="L183" s="13"/>
      <c r="M183" s="19" t="str">
        <f aca="false">IF(OR(E183="",F183=""),"",ABS(E183-F183))</f>
        <v/>
      </c>
      <c r="N183" s="20" t="str">
        <f aca="false">IF(OR(G183="",M183="",M183=0),"",ABS(G183-E183)/M183)</f>
        <v/>
      </c>
      <c r="O183" s="20" t="str">
        <f aca="false">IF(OR(H183="",M183="",M183=0),"",IF(D183="Short",E183-H183,H183-E183)/M183*IF(I183="",1,I183)-IF(J183="",0,J183))</f>
        <v/>
      </c>
      <c r="P183" s="21" t="str">
        <f aca="false">IF(O183="","",O183*'Setup rules'!$B$7)</f>
        <v/>
      </c>
      <c r="Q183" s="14" t="str">
        <f aca="false">IF(O183="","",IF(O183&gt;0,"Win",IF(O183&lt;0,"Loss","Breakeven")))</f>
        <v/>
      </c>
      <c r="R183" s="20" t="str">
        <f aca="false">IF(O183="","",SUM($O$5:O183))</f>
        <v/>
      </c>
      <c r="S183" s="20" t="str">
        <f aca="false">IF(R183="","",MAX(0,MAX($R$5:R183)))</f>
        <v/>
      </c>
      <c r="T183" s="20" t="str">
        <f aca="false">IF(R183="","",R183-S183)</f>
        <v/>
      </c>
      <c r="U183" s="14" t="str">
        <f aca="false">IF(O183="","",IF(O183&lt;0,N(U182)+1,0))</f>
        <v/>
      </c>
      <c r="V183" s="22" t="e">
        <f aca="false">IF(R183="",NA(),R183)</f>
        <v>#N/A</v>
      </c>
    </row>
    <row r="184" customFormat="false" ht="15" hidden="false" customHeight="false" outlineLevel="0" collapsed="false">
      <c r="A184" s="14" t="str">
        <f aca="false">IF(B184="","",COUNT($B$5:B184))</f>
        <v/>
      </c>
      <c r="B184" s="15"/>
      <c r="C184" s="13"/>
      <c r="D184" s="16"/>
      <c r="E184" s="17"/>
      <c r="F184" s="17"/>
      <c r="G184" s="17"/>
      <c r="H184" s="17"/>
      <c r="I184" s="18"/>
      <c r="J184" s="18"/>
      <c r="K184" s="16"/>
      <c r="L184" s="13"/>
      <c r="M184" s="19" t="str">
        <f aca="false">IF(OR(E184="",F184=""),"",ABS(E184-F184))</f>
        <v/>
      </c>
      <c r="N184" s="20" t="str">
        <f aca="false">IF(OR(G184="",M184="",M184=0),"",ABS(G184-E184)/M184)</f>
        <v/>
      </c>
      <c r="O184" s="20" t="str">
        <f aca="false">IF(OR(H184="",M184="",M184=0),"",IF(D184="Short",E184-H184,H184-E184)/M184*IF(I184="",1,I184)-IF(J184="",0,J184))</f>
        <v/>
      </c>
      <c r="P184" s="21" t="str">
        <f aca="false">IF(O184="","",O184*'Setup rules'!$B$7)</f>
        <v/>
      </c>
      <c r="Q184" s="14" t="str">
        <f aca="false">IF(O184="","",IF(O184&gt;0,"Win",IF(O184&lt;0,"Loss","Breakeven")))</f>
        <v/>
      </c>
      <c r="R184" s="20" t="str">
        <f aca="false">IF(O184="","",SUM($O$5:O184))</f>
        <v/>
      </c>
      <c r="S184" s="20" t="str">
        <f aca="false">IF(R184="","",MAX(0,MAX($R$5:R184)))</f>
        <v/>
      </c>
      <c r="T184" s="20" t="str">
        <f aca="false">IF(R184="","",R184-S184)</f>
        <v/>
      </c>
      <c r="U184" s="14" t="str">
        <f aca="false">IF(O184="","",IF(O184&lt;0,N(U183)+1,0))</f>
        <v/>
      </c>
      <c r="V184" s="22" t="e">
        <f aca="false">IF(R184="",NA(),R184)</f>
        <v>#N/A</v>
      </c>
    </row>
    <row r="185" customFormat="false" ht="15" hidden="false" customHeight="false" outlineLevel="0" collapsed="false">
      <c r="A185" s="14" t="str">
        <f aca="false">IF(B185="","",COUNT($B$5:B185))</f>
        <v/>
      </c>
      <c r="B185" s="15"/>
      <c r="C185" s="13"/>
      <c r="D185" s="16"/>
      <c r="E185" s="17"/>
      <c r="F185" s="17"/>
      <c r="G185" s="17"/>
      <c r="H185" s="17"/>
      <c r="I185" s="18"/>
      <c r="J185" s="18"/>
      <c r="K185" s="16"/>
      <c r="L185" s="13"/>
      <c r="M185" s="19" t="str">
        <f aca="false">IF(OR(E185="",F185=""),"",ABS(E185-F185))</f>
        <v/>
      </c>
      <c r="N185" s="20" t="str">
        <f aca="false">IF(OR(G185="",M185="",M185=0),"",ABS(G185-E185)/M185)</f>
        <v/>
      </c>
      <c r="O185" s="20" t="str">
        <f aca="false">IF(OR(H185="",M185="",M185=0),"",IF(D185="Short",E185-H185,H185-E185)/M185*IF(I185="",1,I185)-IF(J185="",0,J185))</f>
        <v/>
      </c>
      <c r="P185" s="21" t="str">
        <f aca="false">IF(O185="","",O185*'Setup rules'!$B$7)</f>
        <v/>
      </c>
      <c r="Q185" s="14" t="str">
        <f aca="false">IF(O185="","",IF(O185&gt;0,"Win",IF(O185&lt;0,"Loss","Breakeven")))</f>
        <v/>
      </c>
      <c r="R185" s="20" t="str">
        <f aca="false">IF(O185="","",SUM($O$5:O185))</f>
        <v/>
      </c>
      <c r="S185" s="20" t="str">
        <f aca="false">IF(R185="","",MAX(0,MAX($R$5:R185)))</f>
        <v/>
      </c>
      <c r="T185" s="20" t="str">
        <f aca="false">IF(R185="","",R185-S185)</f>
        <v/>
      </c>
      <c r="U185" s="14" t="str">
        <f aca="false">IF(O185="","",IF(O185&lt;0,N(U184)+1,0))</f>
        <v/>
      </c>
      <c r="V185" s="22" t="e">
        <f aca="false">IF(R185="",NA(),R185)</f>
        <v>#N/A</v>
      </c>
    </row>
    <row r="186" customFormat="false" ht="15" hidden="false" customHeight="false" outlineLevel="0" collapsed="false">
      <c r="A186" s="14" t="str">
        <f aca="false">IF(B186="","",COUNT($B$5:B186))</f>
        <v/>
      </c>
      <c r="B186" s="15"/>
      <c r="C186" s="13"/>
      <c r="D186" s="16"/>
      <c r="E186" s="17"/>
      <c r="F186" s="17"/>
      <c r="G186" s="17"/>
      <c r="H186" s="17"/>
      <c r="I186" s="18"/>
      <c r="J186" s="18"/>
      <c r="K186" s="16"/>
      <c r="L186" s="13"/>
      <c r="M186" s="19" t="str">
        <f aca="false">IF(OR(E186="",F186=""),"",ABS(E186-F186))</f>
        <v/>
      </c>
      <c r="N186" s="20" t="str">
        <f aca="false">IF(OR(G186="",M186="",M186=0),"",ABS(G186-E186)/M186)</f>
        <v/>
      </c>
      <c r="O186" s="20" t="str">
        <f aca="false">IF(OR(H186="",M186="",M186=0),"",IF(D186="Short",E186-H186,H186-E186)/M186*IF(I186="",1,I186)-IF(J186="",0,J186))</f>
        <v/>
      </c>
      <c r="P186" s="21" t="str">
        <f aca="false">IF(O186="","",O186*'Setup rules'!$B$7)</f>
        <v/>
      </c>
      <c r="Q186" s="14" t="str">
        <f aca="false">IF(O186="","",IF(O186&gt;0,"Win",IF(O186&lt;0,"Loss","Breakeven")))</f>
        <v/>
      </c>
      <c r="R186" s="20" t="str">
        <f aca="false">IF(O186="","",SUM($O$5:O186))</f>
        <v/>
      </c>
      <c r="S186" s="20" t="str">
        <f aca="false">IF(R186="","",MAX(0,MAX($R$5:R186)))</f>
        <v/>
      </c>
      <c r="T186" s="20" t="str">
        <f aca="false">IF(R186="","",R186-S186)</f>
        <v/>
      </c>
      <c r="U186" s="14" t="str">
        <f aca="false">IF(O186="","",IF(O186&lt;0,N(U185)+1,0))</f>
        <v/>
      </c>
      <c r="V186" s="22" t="e">
        <f aca="false">IF(R186="",NA(),R186)</f>
        <v>#N/A</v>
      </c>
    </row>
    <row r="187" customFormat="false" ht="15" hidden="false" customHeight="false" outlineLevel="0" collapsed="false">
      <c r="A187" s="14" t="str">
        <f aca="false">IF(B187="","",COUNT($B$5:B187))</f>
        <v/>
      </c>
      <c r="B187" s="15"/>
      <c r="C187" s="13"/>
      <c r="D187" s="16"/>
      <c r="E187" s="17"/>
      <c r="F187" s="17"/>
      <c r="G187" s="17"/>
      <c r="H187" s="17"/>
      <c r="I187" s="18"/>
      <c r="J187" s="18"/>
      <c r="K187" s="16"/>
      <c r="L187" s="13"/>
      <c r="M187" s="19" t="str">
        <f aca="false">IF(OR(E187="",F187=""),"",ABS(E187-F187))</f>
        <v/>
      </c>
      <c r="N187" s="20" t="str">
        <f aca="false">IF(OR(G187="",M187="",M187=0),"",ABS(G187-E187)/M187)</f>
        <v/>
      </c>
      <c r="O187" s="20" t="str">
        <f aca="false">IF(OR(H187="",M187="",M187=0),"",IF(D187="Short",E187-H187,H187-E187)/M187*IF(I187="",1,I187)-IF(J187="",0,J187))</f>
        <v/>
      </c>
      <c r="P187" s="21" t="str">
        <f aca="false">IF(O187="","",O187*'Setup rules'!$B$7)</f>
        <v/>
      </c>
      <c r="Q187" s="14" t="str">
        <f aca="false">IF(O187="","",IF(O187&gt;0,"Win",IF(O187&lt;0,"Loss","Breakeven")))</f>
        <v/>
      </c>
      <c r="R187" s="20" t="str">
        <f aca="false">IF(O187="","",SUM($O$5:O187))</f>
        <v/>
      </c>
      <c r="S187" s="20" t="str">
        <f aca="false">IF(R187="","",MAX(0,MAX($R$5:R187)))</f>
        <v/>
      </c>
      <c r="T187" s="20" t="str">
        <f aca="false">IF(R187="","",R187-S187)</f>
        <v/>
      </c>
      <c r="U187" s="14" t="str">
        <f aca="false">IF(O187="","",IF(O187&lt;0,N(U186)+1,0))</f>
        <v/>
      </c>
      <c r="V187" s="22" t="e">
        <f aca="false">IF(R187="",NA(),R187)</f>
        <v>#N/A</v>
      </c>
    </row>
    <row r="188" customFormat="false" ht="15" hidden="false" customHeight="false" outlineLevel="0" collapsed="false">
      <c r="A188" s="14" t="str">
        <f aca="false">IF(B188="","",COUNT($B$5:B188))</f>
        <v/>
      </c>
      <c r="B188" s="15"/>
      <c r="C188" s="13"/>
      <c r="D188" s="16"/>
      <c r="E188" s="17"/>
      <c r="F188" s="17"/>
      <c r="G188" s="17"/>
      <c r="H188" s="17"/>
      <c r="I188" s="18"/>
      <c r="J188" s="18"/>
      <c r="K188" s="16"/>
      <c r="L188" s="13"/>
      <c r="M188" s="19" t="str">
        <f aca="false">IF(OR(E188="",F188=""),"",ABS(E188-F188))</f>
        <v/>
      </c>
      <c r="N188" s="20" t="str">
        <f aca="false">IF(OR(G188="",M188="",M188=0),"",ABS(G188-E188)/M188)</f>
        <v/>
      </c>
      <c r="O188" s="20" t="str">
        <f aca="false">IF(OR(H188="",M188="",M188=0),"",IF(D188="Short",E188-H188,H188-E188)/M188*IF(I188="",1,I188)-IF(J188="",0,J188))</f>
        <v/>
      </c>
      <c r="P188" s="21" t="str">
        <f aca="false">IF(O188="","",O188*'Setup rules'!$B$7)</f>
        <v/>
      </c>
      <c r="Q188" s="14" t="str">
        <f aca="false">IF(O188="","",IF(O188&gt;0,"Win",IF(O188&lt;0,"Loss","Breakeven")))</f>
        <v/>
      </c>
      <c r="R188" s="20" t="str">
        <f aca="false">IF(O188="","",SUM($O$5:O188))</f>
        <v/>
      </c>
      <c r="S188" s="20" t="str">
        <f aca="false">IF(R188="","",MAX(0,MAX($R$5:R188)))</f>
        <v/>
      </c>
      <c r="T188" s="20" t="str">
        <f aca="false">IF(R188="","",R188-S188)</f>
        <v/>
      </c>
      <c r="U188" s="14" t="str">
        <f aca="false">IF(O188="","",IF(O188&lt;0,N(U187)+1,0))</f>
        <v/>
      </c>
      <c r="V188" s="22" t="e">
        <f aca="false">IF(R188="",NA(),R188)</f>
        <v>#N/A</v>
      </c>
    </row>
    <row r="189" customFormat="false" ht="15" hidden="false" customHeight="false" outlineLevel="0" collapsed="false">
      <c r="A189" s="14" t="str">
        <f aca="false">IF(B189="","",COUNT($B$5:B189))</f>
        <v/>
      </c>
      <c r="B189" s="15"/>
      <c r="C189" s="13"/>
      <c r="D189" s="16"/>
      <c r="E189" s="17"/>
      <c r="F189" s="17"/>
      <c r="G189" s="17"/>
      <c r="H189" s="17"/>
      <c r="I189" s="18"/>
      <c r="J189" s="18"/>
      <c r="K189" s="16"/>
      <c r="L189" s="13"/>
      <c r="M189" s="19" t="str">
        <f aca="false">IF(OR(E189="",F189=""),"",ABS(E189-F189))</f>
        <v/>
      </c>
      <c r="N189" s="20" t="str">
        <f aca="false">IF(OR(G189="",M189="",M189=0),"",ABS(G189-E189)/M189)</f>
        <v/>
      </c>
      <c r="O189" s="20" t="str">
        <f aca="false">IF(OR(H189="",M189="",M189=0),"",IF(D189="Short",E189-H189,H189-E189)/M189*IF(I189="",1,I189)-IF(J189="",0,J189))</f>
        <v/>
      </c>
      <c r="P189" s="21" t="str">
        <f aca="false">IF(O189="","",O189*'Setup rules'!$B$7)</f>
        <v/>
      </c>
      <c r="Q189" s="14" t="str">
        <f aca="false">IF(O189="","",IF(O189&gt;0,"Win",IF(O189&lt;0,"Loss","Breakeven")))</f>
        <v/>
      </c>
      <c r="R189" s="20" t="str">
        <f aca="false">IF(O189="","",SUM($O$5:O189))</f>
        <v/>
      </c>
      <c r="S189" s="20" t="str">
        <f aca="false">IF(R189="","",MAX(0,MAX($R$5:R189)))</f>
        <v/>
      </c>
      <c r="T189" s="20" t="str">
        <f aca="false">IF(R189="","",R189-S189)</f>
        <v/>
      </c>
      <c r="U189" s="14" t="str">
        <f aca="false">IF(O189="","",IF(O189&lt;0,N(U188)+1,0))</f>
        <v/>
      </c>
      <c r="V189" s="22" t="e">
        <f aca="false">IF(R189="",NA(),R189)</f>
        <v>#N/A</v>
      </c>
    </row>
    <row r="190" customFormat="false" ht="15" hidden="false" customHeight="false" outlineLevel="0" collapsed="false">
      <c r="A190" s="14" t="str">
        <f aca="false">IF(B190="","",COUNT($B$5:B190))</f>
        <v/>
      </c>
      <c r="B190" s="15"/>
      <c r="C190" s="13"/>
      <c r="D190" s="16"/>
      <c r="E190" s="17"/>
      <c r="F190" s="17"/>
      <c r="G190" s="17"/>
      <c r="H190" s="17"/>
      <c r="I190" s="18"/>
      <c r="J190" s="18"/>
      <c r="K190" s="16"/>
      <c r="L190" s="13"/>
      <c r="M190" s="19" t="str">
        <f aca="false">IF(OR(E190="",F190=""),"",ABS(E190-F190))</f>
        <v/>
      </c>
      <c r="N190" s="20" t="str">
        <f aca="false">IF(OR(G190="",M190="",M190=0),"",ABS(G190-E190)/M190)</f>
        <v/>
      </c>
      <c r="O190" s="20" t="str">
        <f aca="false">IF(OR(H190="",M190="",M190=0),"",IF(D190="Short",E190-H190,H190-E190)/M190*IF(I190="",1,I190)-IF(J190="",0,J190))</f>
        <v/>
      </c>
      <c r="P190" s="21" t="str">
        <f aca="false">IF(O190="","",O190*'Setup rules'!$B$7)</f>
        <v/>
      </c>
      <c r="Q190" s="14" t="str">
        <f aca="false">IF(O190="","",IF(O190&gt;0,"Win",IF(O190&lt;0,"Loss","Breakeven")))</f>
        <v/>
      </c>
      <c r="R190" s="20" t="str">
        <f aca="false">IF(O190="","",SUM($O$5:O190))</f>
        <v/>
      </c>
      <c r="S190" s="20" t="str">
        <f aca="false">IF(R190="","",MAX(0,MAX($R$5:R190)))</f>
        <v/>
      </c>
      <c r="T190" s="20" t="str">
        <f aca="false">IF(R190="","",R190-S190)</f>
        <v/>
      </c>
      <c r="U190" s="14" t="str">
        <f aca="false">IF(O190="","",IF(O190&lt;0,N(U189)+1,0))</f>
        <v/>
      </c>
      <c r="V190" s="22" t="e">
        <f aca="false">IF(R190="",NA(),R190)</f>
        <v>#N/A</v>
      </c>
    </row>
    <row r="191" customFormat="false" ht="15" hidden="false" customHeight="false" outlineLevel="0" collapsed="false">
      <c r="A191" s="14" t="str">
        <f aca="false">IF(B191="","",COUNT($B$5:B191))</f>
        <v/>
      </c>
      <c r="B191" s="15"/>
      <c r="C191" s="13"/>
      <c r="D191" s="16"/>
      <c r="E191" s="17"/>
      <c r="F191" s="17"/>
      <c r="G191" s="17"/>
      <c r="H191" s="17"/>
      <c r="I191" s="18"/>
      <c r="J191" s="18"/>
      <c r="K191" s="16"/>
      <c r="L191" s="13"/>
      <c r="M191" s="19" t="str">
        <f aca="false">IF(OR(E191="",F191=""),"",ABS(E191-F191))</f>
        <v/>
      </c>
      <c r="N191" s="20" t="str">
        <f aca="false">IF(OR(G191="",M191="",M191=0),"",ABS(G191-E191)/M191)</f>
        <v/>
      </c>
      <c r="O191" s="20" t="str">
        <f aca="false">IF(OR(H191="",M191="",M191=0),"",IF(D191="Short",E191-H191,H191-E191)/M191*IF(I191="",1,I191)-IF(J191="",0,J191))</f>
        <v/>
      </c>
      <c r="P191" s="21" t="str">
        <f aca="false">IF(O191="","",O191*'Setup rules'!$B$7)</f>
        <v/>
      </c>
      <c r="Q191" s="14" t="str">
        <f aca="false">IF(O191="","",IF(O191&gt;0,"Win",IF(O191&lt;0,"Loss","Breakeven")))</f>
        <v/>
      </c>
      <c r="R191" s="20" t="str">
        <f aca="false">IF(O191="","",SUM($O$5:O191))</f>
        <v/>
      </c>
      <c r="S191" s="20" t="str">
        <f aca="false">IF(R191="","",MAX(0,MAX($R$5:R191)))</f>
        <v/>
      </c>
      <c r="T191" s="20" t="str">
        <f aca="false">IF(R191="","",R191-S191)</f>
        <v/>
      </c>
      <c r="U191" s="14" t="str">
        <f aca="false">IF(O191="","",IF(O191&lt;0,N(U190)+1,0))</f>
        <v/>
      </c>
      <c r="V191" s="22" t="e">
        <f aca="false">IF(R191="",NA(),R191)</f>
        <v>#N/A</v>
      </c>
    </row>
    <row r="192" customFormat="false" ht="15" hidden="false" customHeight="false" outlineLevel="0" collapsed="false">
      <c r="A192" s="14" t="str">
        <f aca="false">IF(B192="","",COUNT($B$5:B192))</f>
        <v/>
      </c>
      <c r="B192" s="15"/>
      <c r="C192" s="13"/>
      <c r="D192" s="16"/>
      <c r="E192" s="17"/>
      <c r="F192" s="17"/>
      <c r="G192" s="17"/>
      <c r="H192" s="17"/>
      <c r="I192" s="18"/>
      <c r="J192" s="18"/>
      <c r="K192" s="16"/>
      <c r="L192" s="13"/>
      <c r="M192" s="19" t="str">
        <f aca="false">IF(OR(E192="",F192=""),"",ABS(E192-F192))</f>
        <v/>
      </c>
      <c r="N192" s="20" t="str">
        <f aca="false">IF(OR(G192="",M192="",M192=0),"",ABS(G192-E192)/M192)</f>
        <v/>
      </c>
      <c r="O192" s="20" t="str">
        <f aca="false">IF(OR(H192="",M192="",M192=0),"",IF(D192="Short",E192-H192,H192-E192)/M192*IF(I192="",1,I192)-IF(J192="",0,J192))</f>
        <v/>
      </c>
      <c r="P192" s="21" t="str">
        <f aca="false">IF(O192="","",O192*'Setup rules'!$B$7)</f>
        <v/>
      </c>
      <c r="Q192" s="14" t="str">
        <f aca="false">IF(O192="","",IF(O192&gt;0,"Win",IF(O192&lt;0,"Loss","Breakeven")))</f>
        <v/>
      </c>
      <c r="R192" s="20" t="str">
        <f aca="false">IF(O192="","",SUM($O$5:O192))</f>
        <v/>
      </c>
      <c r="S192" s="20" t="str">
        <f aca="false">IF(R192="","",MAX(0,MAX($R$5:R192)))</f>
        <v/>
      </c>
      <c r="T192" s="20" t="str">
        <f aca="false">IF(R192="","",R192-S192)</f>
        <v/>
      </c>
      <c r="U192" s="14" t="str">
        <f aca="false">IF(O192="","",IF(O192&lt;0,N(U191)+1,0))</f>
        <v/>
      </c>
      <c r="V192" s="22" t="e">
        <f aca="false">IF(R192="",NA(),R192)</f>
        <v>#N/A</v>
      </c>
    </row>
    <row r="193" customFormat="false" ht="15" hidden="false" customHeight="false" outlineLevel="0" collapsed="false">
      <c r="A193" s="14" t="str">
        <f aca="false">IF(B193="","",COUNT($B$5:B193))</f>
        <v/>
      </c>
      <c r="B193" s="15"/>
      <c r="C193" s="13"/>
      <c r="D193" s="16"/>
      <c r="E193" s="17"/>
      <c r="F193" s="17"/>
      <c r="G193" s="17"/>
      <c r="H193" s="17"/>
      <c r="I193" s="18"/>
      <c r="J193" s="18"/>
      <c r="K193" s="16"/>
      <c r="L193" s="13"/>
      <c r="M193" s="19" t="str">
        <f aca="false">IF(OR(E193="",F193=""),"",ABS(E193-F193))</f>
        <v/>
      </c>
      <c r="N193" s="20" t="str">
        <f aca="false">IF(OR(G193="",M193="",M193=0),"",ABS(G193-E193)/M193)</f>
        <v/>
      </c>
      <c r="O193" s="20" t="str">
        <f aca="false">IF(OR(H193="",M193="",M193=0),"",IF(D193="Short",E193-H193,H193-E193)/M193*IF(I193="",1,I193)-IF(J193="",0,J193))</f>
        <v/>
      </c>
      <c r="P193" s="21" t="str">
        <f aca="false">IF(O193="","",O193*'Setup rules'!$B$7)</f>
        <v/>
      </c>
      <c r="Q193" s="14" t="str">
        <f aca="false">IF(O193="","",IF(O193&gt;0,"Win",IF(O193&lt;0,"Loss","Breakeven")))</f>
        <v/>
      </c>
      <c r="R193" s="20" t="str">
        <f aca="false">IF(O193="","",SUM($O$5:O193))</f>
        <v/>
      </c>
      <c r="S193" s="20" t="str">
        <f aca="false">IF(R193="","",MAX(0,MAX($R$5:R193)))</f>
        <v/>
      </c>
      <c r="T193" s="20" t="str">
        <f aca="false">IF(R193="","",R193-S193)</f>
        <v/>
      </c>
      <c r="U193" s="14" t="str">
        <f aca="false">IF(O193="","",IF(O193&lt;0,N(U192)+1,0))</f>
        <v/>
      </c>
      <c r="V193" s="22" t="e">
        <f aca="false">IF(R193="",NA(),R193)</f>
        <v>#N/A</v>
      </c>
    </row>
    <row r="194" customFormat="false" ht="15" hidden="false" customHeight="false" outlineLevel="0" collapsed="false">
      <c r="A194" s="14" t="str">
        <f aca="false">IF(B194="","",COUNT($B$5:B194))</f>
        <v/>
      </c>
      <c r="B194" s="15"/>
      <c r="C194" s="13"/>
      <c r="D194" s="16"/>
      <c r="E194" s="17"/>
      <c r="F194" s="17"/>
      <c r="G194" s="17"/>
      <c r="H194" s="17"/>
      <c r="I194" s="18"/>
      <c r="J194" s="18"/>
      <c r="K194" s="16"/>
      <c r="L194" s="13"/>
      <c r="M194" s="19" t="str">
        <f aca="false">IF(OR(E194="",F194=""),"",ABS(E194-F194))</f>
        <v/>
      </c>
      <c r="N194" s="20" t="str">
        <f aca="false">IF(OR(G194="",M194="",M194=0),"",ABS(G194-E194)/M194)</f>
        <v/>
      </c>
      <c r="O194" s="20" t="str">
        <f aca="false">IF(OR(H194="",M194="",M194=0),"",IF(D194="Short",E194-H194,H194-E194)/M194*IF(I194="",1,I194)-IF(J194="",0,J194))</f>
        <v/>
      </c>
      <c r="P194" s="21" t="str">
        <f aca="false">IF(O194="","",O194*'Setup rules'!$B$7)</f>
        <v/>
      </c>
      <c r="Q194" s="14" t="str">
        <f aca="false">IF(O194="","",IF(O194&gt;0,"Win",IF(O194&lt;0,"Loss","Breakeven")))</f>
        <v/>
      </c>
      <c r="R194" s="20" t="str">
        <f aca="false">IF(O194="","",SUM($O$5:O194))</f>
        <v/>
      </c>
      <c r="S194" s="20" t="str">
        <f aca="false">IF(R194="","",MAX(0,MAX($R$5:R194)))</f>
        <v/>
      </c>
      <c r="T194" s="20" t="str">
        <f aca="false">IF(R194="","",R194-S194)</f>
        <v/>
      </c>
      <c r="U194" s="14" t="str">
        <f aca="false">IF(O194="","",IF(O194&lt;0,N(U193)+1,0))</f>
        <v/>
      </c>
      <c r="V194" s="22" t="e">
        <f aca="false">IF(R194="",NA(),R194)</f>
        <v>#N/A</v>
      </c>
    </row>
    <row r="195" customFormat="false" ht="15" hidden="false" customHeight="false" outlineLevel="0" collapsed="false">
      <c r="A195" s="14" t="str">
        <f aca="false">IF(B195="","",COUNT($B$5:B195))</f>
        <v/>
      </c>
      <c r="B195" s="15"/>
      <c r="C195" s="13"/>
      <c r="D195" s="16"/>
      <c r="E195" s="17"/>
      <c r="F195" s="17"/>
      <c r="G195" s="17"/>
      <c r="H195" s="17"/>
      <c r="I195" s="18"/>
      <c r="J195" s="18"/>
      <c r="K195" s="16"/>
      <c r="L195" s="13"/>
      <c r="M195" s="19" t="str">
        <f aca="false">IF(OR(E195="",F195=""),"",ABS(E195-F195))</f>
        <v/>
      </c>
      <c r="N195" s="20" t="str">
        <f aca="false">IF(OR(G195="",M195="",M195=0),"",ABS(G195-E195)/M195)</f>
        <v/>
      </c>
      <c r="O195" s="20" t="str">
        <f aca="false">IF(OR(H195="",M195="",M195=0),"",IF(D195="Short",E195-H195,H195-E195)/M195*IF(I195="",1,I195)-IF(J195="",0,J195))</f>
        <v/>
      </c>
      <c r="P195" s="21" t="str">
        <f aca="false">IF(O195="","",O195*'Setup rules'!$B$7)</f>
        <v/>
      </c>
      <c r="Q195" s="14" t="str">
        <f aca="false">IF(O195="","",IF(O195&gt;0,"Win",IF(O195&lt;0,"Loss","Breakeven")))</f>
        <v/>
      </c>
      <c r="R195" s="20" t="str">
        <f aca="false">IF(O195="","",SUM($O$5:O195))</f>
        <v/>
      </c>
      <c r="S195" s="20" t="str">
        <f aca="false">IF(R195="","",MAX(0,MAX($R$5:R195)))</f>
        <v/>
      </c>
      <c r="T195" s="20" t="str">
        <f aca="false">IF(R195="","",R195-S195)</f>
        <v/>
      </c>
      <c r="U195" s="14" t="str">
        <f aca="false">IF(O195="","",IF(O195&lt;0,N(U194)+1,0))</f>
        <v/>
      </c>
      <c r="V195" s="22" t="e">
        <f aca="false">IF(R195="",NA(),R195)</f>
        <v>#N/A</v>
      </c>
    </row>
    <row r="196" customFormat="false" ht="15" hidden="false" customHeight="false" outlineLevel="0" collapsed="false">
      <c r="A196" s="14" t="str">
        <f aca="false">IF(B196="","",COUNT($B$5:B196))</f>
        <v/>
      </c>
      <c r="B196" s="15"/>
      <c r="C196" s="13"/>
      <c r="D196" s="16"/>
      <c r="E196" s="17"/>
      <c r="F196" s="17"/>
      <c r="G196" s="17"/>
      <c r="H196" s="17"/>
      <c r="I196" s="18"/>
      <c r="J196" s="18"/>
      <c r="K196" s="16"/>
      <c r="L196" s="13"/>
      <c r="M196" s="19" t="str">
        <f aca="false">IF(OR(E196="",F196=""),"",ABS(E196-F196))</f>
        <v/>
      </c>
      <c r="N196" s="20" t="str">
        <f aca="false">IF(OR(G196="",M196="",M196=0),"",ABS(G196-E196)/M196)</f>
        <v/>
      </c>
      <c r="O196" s="20" t="str">
        <f aca="false">IF(OR(H196="",M196="",M196=0),"",IF(D196="Short",E196-H196,H196-E196)/M196*IF(I196="",1,I196)-IF(J196="",0,J196))</f>
        <v/>
      </c>
      <c r="P196" s="21" t="str">
        <f aca="false">IF(O196="","",O196*'Setup rules'!$B$7)</f>
        <v/>
      </c>
      <c r="Q196" s="14" t="str">
        <f aca="false">IF(O196="","",IF(O196&gt;0,"Win",IF(O196&lt;0,"Loss","Breakeven")))</f>
        <v/>
      </c>
      <c r="R196" s="20" t="str">
        <f aca="false">IF(O196="","",SUM($O$5:O196))</f>
        <v/>
      </c>
      <c r="S196" s="20" t="str">
        <f aca="false">IF(R196="","",MAX(0,MAX($R$5:R196)))</f>
        <v/>
      </c>
      <c r="T196" s="20" t="str">
        <f aca="false">IF(R196="","",R196-S196)</f>
        <v/>
      </c>
      <c r="U196" s="14" t="str">
        <f aca="false">IF(O196="","",IF(O196&lt;0,N(U195)+1,0))</f>
        <v/>
      </c>
      <c r="V196" s="22" t="e">
        <f aca="false">IF(R196="",NA(),R196)</f>
        <v>#N/A</v>
      </c>
    </row>
    <row r="197" customFormat="false" ht="15" hidden="false" customHeight="false" outlineLevel="0" collapsed="false">
      <c r="A197" s="14" t="str">
        <f aca="false">IF(B197="","",COUNT($B$5:B197))</f>
        <v/>
      </c>
      <c r="B197" s="15"/>
      <c r="C197" s="13"/>
      <c r="D197" s="16"/>
      <c r="E197" s="17"/>
      <c r="F197" s="17"/>
      <c r="G197" s="17"/>
      <c r="H197" s="17"/>
      <c r="I197" s="18"/>
      <c r="J197" s="18"/>
      <c r="K197" s="16"/>
      <c r="L197" s="13"/>
      <c r="M197" s="19" t="str">
        <f aca="false">IF(OR(E197="",F197=""),"",ABS(E197-F197))</f>
        <v/>
      </c>
      <c r="N197" s="20" t="str">
        <f aca="false">IF(OR(G197="",M197="",M197=0),"",ABS(G197-E197)/M197)</f>
        <v/>
      </c>
      <c r="O197" s="20" t="str">
        <f aca="false">IF(OR(H197="",M197="",M197=0),"",IF(D197="Short",E197-H197,H197-E197)/M197*IF(I197="",1,I197)-IF(J197="",0,J197))</f>
        <v/>
      </c>
      <c r="P197" s="21" t="str">
        <f aca="false">IF(O197="","",O197*'Setup rules'!$B$7)</f>
        <v/>
      </c>
      <c r="Q197" s="14" t="str">
        <f aca="false">IF(O197="","",IF(O197&gt;0,"Win",IF(O197&lt;0,"Loss","Breakeven")))</f>
        <v/>
      </c>
      <c r="R197" s="20" t="str">
        <f aca="false">IF(O197="","",SUM($O$5:O197))</f>
        <v/>
      </c>
      <c r="S197" s="20" t="str">
        <f aca="false">IF(R197="","",MAX(0,MAX($R$5:R197)))</f>
        <v/>
      </c>
      <c r="T197" s="20" t="str">
        <f aca="false">IF(R197="","",R197-S197)</f>
        <v/>
      </c>
      <c r="U197" s="14" t="str">
        <f aca="false">IF(O197="","",IF(O197&lt;0,N(U196)+1,0))</f>
        <v/>
      </c>
      <c r="V197" s="22" t="e">
        <f aca="false">IF(R197="",NA(),R197)</f>
        <v>#N/A</v>
      </c>
    </row>
    <row r="198" customFormat="false" ht="15" hidden="false" customHeight="false" outlineLevel="0" collapsed="false">
      <c r="A198" s="14" t="str">
        <f aca="false">IF(B198="","",COUNT($B$5:B198))</f>
        <v/>
      </c>
      <c r="B198" s="15"/>
      <c r="C198" s="13"/>
      <c r="D198" s="16"/>
      <c r="E198" s="17"/>
      <c r="F198" s="17"/>
      <c r="G198" s="17"/>
      <c r="H198" s="17"/>
      <c r="I198" s="18"/>
      <c r="J198" s="18"/>
      <c r="K198" s="16"/>
      <c r="L198" s="13"/>
      <c r="M198" s="19" t="str">
        <f aca="false">IF(OR(E198="",F198=""),"",ABS(E198-F198))</f>
        <v/>
      </c>
      <c r="N198" s="20" t="str">
        <f aca="false">IF(OR(G198="",M198="",M198=0),"",ABS(G198-E198)/M198)</f>
        <v/>
      </c>
      <c r="O198" s="20" t="str">
        <f aca="false">IF(OR(H198="",M198="",M198=0),"",IF(D198="Short",E198-H198,H198-E198)/M198*IF(I198="",1,I198)-IF(J198="",0,J198))</f>
        <v/>
      </c>
      <c r="P198" s="21" t="str">
        <f aca="false">IF(O198="","",O198*'Setup rules'!$B$7)</f>
        <v/>
      </c>
      <c r="Q198" s="14" t="str">
        <f aca="false">IF(O198="","",IF(O198&gt;0,"Win",IF(O198&lt;0,"Loss","Breakeven")))</f>
        <v/>
      </c>
      <c r="R198" s="20" t="str">
        <f aca="false">IF(O198="","",SUM($O$5:O198))</f>
        <v/>
      </c>
      <c r="S198" s="20" t="str">
        <f aca="false">IF(R198="","",MAX(0,MAX($R$5:R198)))</f>
        <v/>
      </c>
      <c r="T198" s="20" t="str">
        <f aca="false">IF(R198="","",R198-S198)</f>
        <v/>
      </c>
      <c r="U198" s="14" t="str">
        <f aca="false">IF(O198="","",IF(O198&lt;0,N(U197)+1,0))</f>
        <v/>
      </c>
      <c r="V198" s="22" t="e">
        <f aca="false">IF(R198="",NA(),R198)</f>
        <v>#N/A</v>
      </c>
    </row>
    <row r="199" customFormat="false" ht="15" hidden="false" customHeight="false" outlineLevel="0" collapsed="false">
      <c r="A199" s="14" t="str">
        <f aca="false">IF(B199="","",COUNT($B$5:B199))</f>
        <v/>
      </c>
      <c r="B199" s="15"/>
      <c r="C199" s="13"/>
      <c r="D199" s="16"/>
      <c r="E199" s="17"/>
      <c r="F199" s="17"/>
      <c r="G199" s="17"/>
      <c r="H199" s="17"/>
      <c r="I199" s="18"/>
      <c r="J199" s="18"/>
      <c r="K199" s="16"/>
      <c r="L199" s="13"/>
      <c r="M199" s="19" t="str">
        <f aca="false">IF(OR(E199="",F199=""),"",ABS(E199-F199))</f>
        <v/>
      </c>
      <c r="N199" s="20" t="str">
        <f aca="false">IF(OR(G199="",M199="",M199=0),"",ABS(G199-E199)/M199)</f>
        <v/>
      </c>
      <c r="O199" s="20" t="str">
        <f aca="false">IF(OR(H199="",M199="",M199=0),"",IF(D199="Short",E199-H199,H199-E199)/M199*IF(I199="",1,I199)-IF(J199="",0,J199))</f>
        <v/>
      </c>
      <c r="P199" s="21" t="str">
        <f aca="false">IF(O199="","",O199*'Setup rules'!$B$7)</f>
        <v/>
      </c>
      <c r="Q199" s="14" t="str">
        <f aca="false">IF(O199="","",IF(O199&gt;0,"Win",IF(O199&lt;0,"Loss","Breakeven")))</f>
        <v/>
      </c>
      <c r="R199" s="20" t="str">
        <f aca="false">IF(O199="","",SUM($O$5:O199))</f>
        <v/>
      </c>
      <c r="S199" s="20" t="str">
        <f aca="false">IF(R199="","",MAX(0,MAX($R$5:R199)))</f>
        <v/>
      </c>
      <c r="T199" s="20" t="str">
        <f aca="false">IF(R199="","",R199-S199)</f>
        <v/>
      </c>
      <c r="U199" s="14" t="str">
        <f aca="false">IF(O199="","",IF(O199&lt;0,N(U198)+1,0))</f>
        <v/>
      </c>
      <c r="V199" s="22" t="e">
        <f aca="false">IF(R199="",NA(),R199)</f>
        <v>#N/A</v>
      </c>
    </row>
    <row r="200" customFormat="false" ht="15" hidden="false" customHeight="false" outlineLevel="0" collapsed="false">
      <c r="A200" s="14" t="str">
        <f aca="false">IF(B200="","",COUNT($B$5:B200))</f>
        <v/>
      </c>
      <c r="B200" s="15"/>
      <c r="C200" s="13"/>
      <c r="D200" s="16"/>
      <c r="E200" s="17"/>
      <c r="F200" s="17"/>
      <c r="G200" s="17"/>
      <c r="H200" s="17"/>
      <c r="I200" s="18"/>
      <c r="J200" s="18"/>
      <c r="K200" s="16"/>
      <c r="L200" s="13"/>
      <c r="M200" s="19" t="str">
        <f aca="false">IF(OR(E200="",F200=""),"",ABS(E200-F200))</f>
        <v/>
      </c>
      <c r="N200" s="20" t="str">
        <f aca="false">IF(OR(G200="",M200="",M200=0),"",ABS(G200-E200)/M200)</f>
        <v/>
      </c>
      <c r="O200" s="20" t="str">
        <f aca="false">IF(OR(H200="",M200="",M200=0),"",IF(D200="Short",E200-H200,H200-E200)/M200*IF(I200="",1,I200)-IF(J200="",0,J200))</f>
        <v/>
      </c>
      <c r="P200" s="21" t="str">
        <f aca="false">IF(O200="","",O200*'Setup rules'!$B$7)</f>
        <v/>
      </c>
      <c r="Q200" s="14" t="str">
        <f aca="false">IF(O200="","",IF(O200&gt;0,"Win",IF(O200&lt;0,"Loss","Breakeven")))</f>
        <v/>
      </c>
      <c r="R200" s="20" t="str">
        <f aca="false">IF(O200="","",SUM($O$5:O200))</f>
        <v/>
      </c>
      <c r="S200" s="20" t="str">
        <f aca="false">IF(R200="","",MAX(0,MAX($R$5:R200)))</f>
        <v/>
      </c>
      <c r="T200" s="20" t="str">
        <f aca="false">IF(R200="","",R200-S200)</f>
        <v/>
      </c>
      <c r="U200" s="14" t="str">
        <f aca="false">IF(O200="","",IF(O200&lt;0,N(U199)+1,0))</f>
        <v/>
      </c>
      <c r="V200" s="22" t="e">
        <f aca="false">IF(R200="",NA(),R200)</f>
        <v>#N/A</v>
      </c>
    </row>
    <row r="201" customFormat="false" ht="15" hidden="false" customHeight="false" outlineLevel="0" collapsed="false">
      <c r="A201" s="14" t="str">
        <f aca="false">IF(B201="","",COUNT($B$5:B201))</f>
        <v/>
      </c>
      <c r="B201" s="15"/>
      <c r="C201" s="13"/>
      <c r="D201" s="16"/>
      <c r="E201" s="17"/>
      <c r="F201" s="17"/>
      <c r="G201" s="17"/>
      <c r="H201" s="17"/>
      <c r="I201" s="18"/>
      <c r="J201" s="18"/>
      <c r="K201" s="16"/>
      <c r="L201" s="13"/>
      <c r="M201" s="19" t="str">
        <f aca="false">IF(OR(E201="",F201=""),"",ABS(E201-F201))</f>
        <v/>
      </c>
      <c r="N201" s="20" t="str">
        <f aca="false">IF(OR(G201="",M201="",M201=0),"",ABS(G201-E201)/M201)</f>
        <v/>
      </c>
      <c r="O201" s="20" t="str">
        <f aca="false">IF(OR(H201="",M201="",M201=0),"",IF(D201="Short",E201-H201,H201-E201)/M201*IF(I201="",1,I201)-IF(J201="",0,J201))</f>
        <v/>
      </c>
      <c r="P201" s="21" t="str">
        <f aca="false">IF(O201="","",O201*'Setup rules'!$B$7)</f>
        <v/>
      </c>
      <c r="Q201" s="14" t="str">
        <f aca="false">IF(O201="","",IF(O201&gt;0,"Win",IF(O201&lt;0,"Loss","Breakeven")))</f>
        <v/>
      </c>
      <c r="R201" s="20" t="str">
        <f aca="false">IF(O201="","",SUM($O$5:O201))</f>
        <v/>
      </c>
      <c r="S201" s="20" t="str">
        <f aca="false">IF(R201="","",MAX(0,MAX($R$5:R201)))</f>
        <v/>
      </c>
      <c r="T201" s="20" t="str">
        <f aca="false">IF(R201="","",R201-S201)</f>
        <v/>
      </c>
      <c r="U201" s="14" t="str">
        <f aca="false">IF(O201="","",IF(O201&lt;0,N(U200)+1,0))</f>
        <v/>
      </c>
      <c r="V201" s="22" t="e">
        <f aca="false">IF(R201="",NA(),R201)</f>
        <v>#N/A</v>
      </c>
    </row>
    <row r="202" customFormat="false" ht="15" hidden="false" customHeight="false" outlineLevel="0" collapsed="false">
      <c r="A202" s="14" t="str">
        <f aca="false">IF(B202="","",COUNT($B$5:B202))</f>
        <v/>
      </c>
      <c r="B202" s="15"/>
      <c r="C202" s="13"/>
      <c r="D202" s="16"/>
      <c r="E202" s="17"/>
      <c r="F202" s="17"/>
      <c r="G202" s="17"/>
      <c r="H202" s="17"/>
      <c r="I202" s="18"/>
      <c r="J202" s="18"/>
      <c r="K202" s="16"/>
      <c r="L202" s="13"/>
      <c r="M202" s="19" t="str">
        <f aca="false">IF(OR(E202="",F202=""),"",ABS(E202-F202))</f>
        <v/>
      </c>
      <c r="N202" s="20" t="str">
        <f aca="false">IF(OR(G202="",M202="",M202=0),"",ABS(G202-E202)/M202)</f>
        <v/>
      </c>
      <c r="O202" s="20" t="str">
        <f aca="false">IF(OR(H202="",M202="",M202=0),"",IF(D202="Short",E202-H202,H202-E202)/M202*IF(I202="",1,I202)-IF(J202="",0,J202))</f>
        <v/>
      </c>
      <c r="P202" s="21" t="str">
        <f aca="false">IF(O202="","",O202*'Setup rules'!$B$7)</f>
        <v/>
      </c>
      <c r="Q202" s="14" t="str">
        <f aca="false">IF(O202="","",IF(O202&gt;0,"Win",IF(O202&lt;0,"Loss","Breakeven")))</f>
        <v/>
      </c>
      <c r="R202" s="20" t="str">
        <f aca="false">IF(O202="","",SUM($O$5:O202))</f>
        <v/>
      </c>
      <c r="S202" s="20" t="str">
        <f aca="false">IF(R202="","",MAX(0,MAX($R$5:R202)))</f>
        <v/>
      </c>
      <c r="T202" s="20" t="str">
        <f aca="false">IF(R202="","",R202-S202)</f>
        <v/>
      </c>
      <c r="U202" s="14" t="str">
        <f aca="false">IF(O202="","",IF(O202&lt;0,N(U201)+1,0))</f>
        <v/>
      </c>
      <c r="V202" s="22" t="e">
        <f aca="false">IF(R202="",NA(),R202)</f>
        <v>#N/A</v>
      </c>
    </row>
    <row r="203" customFormat="false" ht="15" hidden="false" customHeight="false" outlineLevel="0" collapsed="false">
      <c r="A203" s="14" t="str">
        <f aca="false">IF(B203="","",COUNT($B$5:B203))</f>
        <v/>
      </c>
      <c r="B203" s="15"/>
      <c r="C203" s="13"/>
      <c r="D203" s="16"/>
      <c r="E203" s="17"/>
      <c r="F203" s="17"/>
      <c r="G203" s="17"/>
      <c r="H203" s="17"/>
      <c r="I203" s="18"/>
      <c r="J203" s="18"/>
      <c r="K203" s="16"/>
      <c r="L203" s="13"/>
      <c r="M203" s="19" t="str">
        <f aca="false">IF(OR(E203="",F203=""),"",ABS(E203-F203))</f>
        <v/>
      </c>
      <c r="N203" s="20" t="str">
        <f aca="false">IF(OR(G203="",M203="",M203=0),"",ABS(G203-E203)/M203)</f>
        <v/>
      </c>
      <c r="O203" s="20" t="str">
        <f aca="false">IF(OR(H203="",M203="",M203=0),"",IF(D203="Short",E203-H203,H203-E203)/M203*IF(I203="",1,I203)-IF(J203="",0,J203))</f>
        <v/>
      </c>
      <c r="P203" s="21" t="str">
        <f aca="false">IF(O203="","",O203*'Setup rules'!$B$7)</f>
        <v/>
      </c>
      <c r="Q203" s="14" t="str">
        <f aca="false">IF(O203="","",IF(O203&gt;0,"Win",IF(O203&lt;0,"Loss","Breakeven")))</f>
        <v/>
      </c>
      <c r="R203" s="20" t="str">
        <f aca="false">IF(O203="","",SUM($O$5:O203))</f>
        <v/>
      </c>
      <c r="S203" s="20" t="str">
        <f aca="false">IF(R203="","",MAX(0,MAX($R$5:R203)))</f>
        <v/>
      </c>
      <c r="T203" s="20" t="str">
        <f aca="false">IF(R203="","",R203-S203)</f>
        <v/>
      </c>
      <c r="U203" s="14" t="str">
        <f aca="false">IF(O203="","",IF(O203&lt;0,N(U202)+1,0))</f>
        <v/>
      </c>
      <c r="V203" s="22" t="e">
        <f aca="false">IF(R203="",NA(),R203)</f>
        <v>#N/A</v>
      </c>
    </row>
    <row r="204" customFormat="false" ht="15" hidden="false" customHeight="false" outlineLevel="0" collapsed="false">
      <c r="A204" s="14" t="str">
        <f aca="false">IF(B204="","",COUNT($B$5:B204))</f>
        <v/>
      </c>
      <c r="B204" s="15"/>
      <c r="C204" s="13"/>
      <c r="D204" s="16"/>
      <c r="E204" s="17"/>
      <c r="F204" s="17"/>
      <c r="G204" s="17"/>
      <c r="H204" s="17"/>
      <c r="I204" s="18"/>
      <c r="J204" s="18"/>
      <c r="K204" s="16"/>
      <c r="L204" s="13"/>
      <c r="M204" s="19" t="str">
        <f aca="false">IF(OR(E204="",F204=""),"",ABS(E204-F204))</f>
        <v/>
      </c>
      <c r="N204" s="20" t="str">
        <f aca="false">IF(OR(G204="",M204="",M204=0),"",ABS(G204-E204)/M204)</f>
        <v/>
      </c>
      <c r="O204" s="20" t="str">
        <f aca="false">IF(OR(H204="",M204="",M204=0),"",IF(D204="Short",E204-H204,H204-E204)/M204*IF(I204="",1,I204)-IF(J204="",0,J204))</f>
        <v/>
      </c>
      <c r="P204" s="21" t="str">
        <f aca="false">IF(O204="","",O204*'Setup rules'!$B$7)</f>
        <v/>
      </c>
      <c r="Q204" s="14" t="str">
        <f aca="false">IF(O204="","",IF(O204&gt;0,"Win",IF(O204&lt;0,"Loss","Breakeven")))</f>
        <v/>
      </c>
      <c r="R204" s="20" t="str">
        <f aca="false">IF(O204="","",SUM($O$5:O204))</f>
        <v/>
      </c>
      <c r="S204" s="20" t="str">
        <f aca="false">IF(R204="","",MAX(0,MAX($R$5:R204)))</f>
        <v/>
      </c>
      <c r="T204" s="20" t="str">
        <f aca="false">IF(R204="","",R204-S204)</f>
        <v/>
      </c>
      <c r="U204" s="14" t="str">
        <f aca="false">IF(O204="","",IF(O204&lt;0,N(U203)+1,0))</f>
        <v/>
      </c>
      <c r="V204" s="22" t="e">
        <f aca="false">IF(R204="",NA(),R204)</f>
        <v>#N/A</v>
      </c>
    </row>
    <row r="205" customFormat="false" ht="15" hidden="false" customHeight="false" outlineLevel="0" collapsed="false">
      <c r="A205" s="14" t="str">
        <f aca="false">IF(B205="","",COUNT($B$5:B205))</f>
        <v/>
      </c>
      <c r="B205" s="15"/>
      <c r="C205" s="13"/>
      <c r="D205" s="16"/>
      <c r="E205" s="17"/>
      <c r="F205" s="17"/>
      <c r="G205" s="17"/>
      <c r="H205" s="17"/>
      <c r="I205" s="18"/>
      <c r="J205" s="18"/>
      <c r="K205" s="16"/>
      <c r="L205" s="13"/>
      <c r="M205" s="19" t="str">
        <f aca="false">IF(OR(E205="",F205=""),"",ABS(E205-F205))</f>
        <v/>
      </c>
      <c r="N205" s="20" t="str">
        <f aca="false">IF(OR(G205="",M205="",M205=0),"",ABS(G205-E205)/M205)</f>
        <v/>
      </c>
      <c r="O205" s="20" t="str">
        <f aca="false">IF(OR(H205="",M205="",M205=0),"",IF(D205="Short",E205-H205,H205-E205)/M205*IF(I205="",1,I205)-IF(J205="",0,J205))</f>
        <v/>
      </c>
      <c r="P205" s="21" t="str">
        <f aca="false">IF(O205="","",O205*'Setup rules'!$B$7)</f>
        <v/>
      </c>
      <c r="Q205" s="14" t="str">
        <f aca="false">IF(O205="","",IF(O205&gt;0,"Win",IF(O205&lt;0,"Loss","Breakeven")))</f>
        <v/>
      </c>
      <c r="R205" s="20" t="str">
        <f aca="false">IF(O205="","",SUM($O$5:O205))</f>
        <v/>
      </c>
      <c r="S205" s="20" t="str">
        <f aca="false">IF(R205="","",MAX(0,MAX($R$5:R205)))</f>
        <v/>
      </c>
      <c r="T205" s="20" t="str">
        <f aca="false">IF(R205="","",R205-S205)</f>
        <v/>
      </c>
      <c r="U205" s="14" t="str">
        <f aca="false">IF(O205="","",IF(O205&lt;0,N(U204)+1,0))</f>
        <v/>
      </c>
      <c r="V205" s="22" t="e">
        <f aca="false">IF(R205="",NA(),R205)</f>
        <v>#N/A</v>
      </c>
    </row>
    <row r="206" customFormat="false" ht="15" hidden="false" customHeight="false" outlineLevel="0" collapsed="false">
      <c r="A206" s="14" t="str">
        <f aca="false">IF(B206="","",COUNT($B$5:B206))</f>
        <v/>
      </c>
      <c r="B206" s="15"/>
      <c r="C206" s="13"/>
      <c r="D206" s="16"/>
      <c r="E206" s="17"/>
      <c r="F206" s="17"/>
      <c r="G206" s="17"/>
      <c r="H206" s="17"/>
      <c r="I206" s="18"/>
      <c r="J206" s="18"/>
      <c r="K206" s="16"/>
      <c r="L206" s="13"/>
      <c r="M206" s="19" t="str">
        <f aca="false">IF(OR(E206="",F206=""),"",ABS(E206-F206))</f>
        <v/>
      </c>
      <c r="N206" s="20" t="str">
        <f aca="false">IF(OR(G206="",M206="",M206=0),"",ABS(G206-E206)/M206)</f>
        <v/>
      </c>
      <c r="O206" s="20" t="str">
        <f aca="false">IF(OR(H206="",M206="",M206=0),"",IF(D206="Short",E206-H206,H206-E206)/M206*IF(I206="",1,I206)-IF(J206="",0,J206))</f>
        <v/>
      </c>
      <c r="P206" s="21" t="str">
        <f aca="false">IF(O206="","",O206*'Setup rules'!$B$7)</f>
        <v/>
      </c>
      <c r="Q206" s="14" t="str">
        <f aca="false">IF(O206="","",IF(O206&gt;0,"Win",IF(O206&lt;0,"Loss","Breakeven")))</f>
        <v/>
      </c>
      <c r="R206" s="20" t="str">
        <f aca="false">IF(O206="","",SUM($O$5:O206))</f>
        <v/>
      </c>
      <c r="S206" s="20" t="str">
        <f aca="false">IF(R206="","",MAX(0,MAX($R$5:R206)))</f>
        <v/>
      </c>
      <c r="T206" s="20" t="str">
        <f aca="false">IF(R206="","",R206-S206)</f>
        <v/>
      </c>
      <c r="U206" s="14" t="str">
        <f aca="false">IF(O206="","",IF(O206&lt;0,N(U205)+1,0))</f>
        <v/>
      </c>
      <c r="V206" s="22" t="e">
        <f aca="false">IF(R206="",NA(),R206)</f>
        <v>#N/A</v>
      </c>
    </row>
    <row r="207" customFormat="false" ht="15" hidden="false" customHeight="false" outlineLevel="0" collapsed="false">
      <c r="A207" s="14" t="str">
        <f aca="false">IF(B207="","",COUNT($B$5:B207))</f>
        <v/>
      </c>
      <c r="B207" s="15"/>
      <c r="C207" s="13"/>
      <c r="D207" s="16"/>
      <c r="E207" s="17"/>
      <c r="F207" s="17"/>
      <c r="G207" s="17"/>
      <c r="H207" s="17"/>
      <c r="I207" s="18"/>
      <c r="J207" s="18"/>
      <c r="K207" s="16"/>
      <c r="L207" s="13"/>
      <c r="M207" s="19" t="str">
        <f aca="false">IF(OR(E207="",F207=""),"",ABS(E207-F207))</f>
        <v/>
      </c>
      <c r="N207" s="20" t="str">
        <f aca="false">IF(OR(G207="",M207="",M207=0),"",ABS(G207-E207)/M207)</f>
        <v/>
      </c>
      <c r="O207" s="20" t="str">
        <f aca="false">IF(OR(H207="",M207="",M207=0),"",IF(D207="Short",E207-H207,H207-E207)/M207*IF(I207="",1,I207)-IF(J207="",0,J207))</f>
        <v/>
      </c>
      <c r="P207" s="21" t="str">
        <f aca="false">IF(O207="","",O207*'Setup rules'!$B$7)</f>
        <v/>
      </c>
      <c r="Q207" s="14" t="str">
        <f aca="false">IF(O207="","",IF(O207&gt;0,"Win",IF(O207&lt;0,"Loss","Breakeven")))</f>
        <v/>
      </c>
      <c r="R207" s="20" t="str">
        <f aca="false">IF(O207="","",SUM($O$5:O207))</f>
        <v/>
      </c>
      <c r="S207" s="20" t="str">
        <f aca="false">IF(R207="","",MAX(0,MAX($R$5:R207)))</f>
        <v/>
      </c>
      <c r="T207" s="20" t="str">
        <f aca="false">IF(R207="","",R207-S207)</f>
        <v/>
      </c>
      <c r="U207" s="14" t="str">
        <f aca="false">IF(O207="","",IF(O207&lt;0,N(U206)+1,0))</f>
        <v/>
      </c>
      <c r="V207" s="22" t="e">
        <f aca="false">IF(R207="",NA(),R207)</f>
        <v>#N/A</v>
      </c>
    </row>
    <row r="208" customFormat="false" ht="15" hidden="false" customHeight="false" outlineLevel="0" collapsed="false">
      <c r="A208" s="14" t="str">
        <f aca="false">IF(B208="","",COUNT($B$5:B208))</f>
        <v/>
      </c>
      <c r="B208" s="15"/>
      <c r="C208" s="13"/>
      <c r="D208" s="16"/>
      <c r="E208" s="17"/>
      <c r="F208" s="17"/>
      <c r="G208" s="17"/>
      <c r="H208" s="17"/>
      <c r="I208" s="18"/>
      <c r="J208" s="18"/>
      <c r="K208" s="16"/>
      <c r="L208" s="13"/>
      <c r="M208" s="19" t="str">
        <f aca="false">IF(OR(E208="",F208=""),"",ABS(E208-F208))</f>
        <v/>
      </c>
      <c r="N208" s="20" t="str">
        <f aca="false">IF(OR(G208="",M208="",M208=0),"",ABS(G208-E208)/M208)</f>
        <v/>
      </c>
      <c r="O208" s="20" t="str">
        <f aca="false">IF(OR(H208="",M208="",M208=0),"",IF(D208="Short",E208-H208,H208-E208)/M208*IF(I208="",1,I208)-IF(J208="",0,J208))</f>
        <v/>
      </c>
      <c r="P208" s="21" t="str">
        <f aca="false">IF(O208="","",O208*'Setup rules'!$B$7)</f>
        <v/>
      </c>
      <c r="Q208" s="14" t="str">
        <f aca="false">IF(O208="","",IF(O208&gt;0,"Win",IF(O208&lt;0,"Loss","Breakeven")))</f>
        <v/>
      </c>
      <c r="R208" s="20" t="str">
        <f aca="false">IF(O208="","",SUM($O$5:O208))</f>
        <v/>
      </c>
      <c r="S208" s="20" t="str">
        <f aca="false">IF(R208="","",MAX(0,MAX($R$5:R208)))</f>
        <v/>
      </c>
      <c r="T208" s="20" t="str">
        <f aca="false">IF(R208="","",R208-S208)</f>
        <v/>
      </c>
      <c r="U208" s="14" t="str">
        <f aca="false">IF(O208="","",IF(O208&lt;0,N(U207)+1,0))</f>
        <v/>
      </c>
      <c r="V208" s="22" t="e">
        <f aca="false">IF(R208="",NA(),R208)</f>
        <v>#N/A</v>
      </c>
    </row>
    <row r="209" customFormat="false" ht="15" hidden="false" customHeight="false" outlineLevel="0" collapsed="false">
      <c r="A209" s="14" t="str">
        <f aca="false">IF(B209="","",COUNT($B$5:B209))</f>
        <v/>
      </c>
      <c r="B209" s="15"/>
      <c r="C209" s="13"/>
      <c r="D209" s="16"/>
      <c r="E209" s="17"/>
      <c r="F209" s="17"/>
      <c r="G209" s="17"/>
      <c r="H209" s="17"/>
      <c r="I209" s="18"/>
      <c r="J209" s="18"/>
      <c r="K209" s="16"/>
      <c r="L209" s="13"/>
      <c r="M209" s="19" t="str">
        <f aca="false">IF(OR(E209="",F209=""),"",ABS(E209-F209))</f>
        <v/>
      </c>
      <c r="N209" s="20" t="str">
        <f aca="false">IF(OR(G209="",M209="",M209=0),"",ABS(G209-E209)/M209)</f>
        <v/>
      </c>
      <c r="O209" s="20" t="str">
        <f aca="false">IF(OR(H209="",M209="",M209=0),"",IF(D209="Short",E209-H209,H209-E209)/M209*IF(I209="",1,I209)-IF(J209="",0,J209))</f>
        <v/>
      </c>
      <c r="P209" s="21" t="str">
        <f aca="false">IF(O209="","",O209*'Setup rules'!$B$7)</f>
        <v/>
      </c>
      <c r="Q209" s="14" t="str">
        <f aca="false">IF(O209="","",IF(O209&gt;0,"Win",IF(O209&lt;0,"Loss","Breakeven")))</f>
        <v/>
      </c>
      <c r="R209" s="20" t="str">
        <f aca="false">IF(O209="","",SUM($O$5:O209))</f>
        <v/>
      </c>
      <c r="S209" s="20" t="str">
        <f aca="false">IF(R209="","",MAX(0,MAX($R$5:R209)))</f>
        <v/>
      </c>
      <c r="T209" s="20" t="str">
        <f aca="false">IF(R209="","",R209-S209)</f>
        <v/>
      </c>
      <c r="U209" s="14" t="str">
        <f aca="false">IF(O209="","",IF(O209&lt;0,N(U208)+1,0))</f>
        <v/>
      </c>
      <c r="V209" s="22" t="e">
        <f aca="false">IF(R209="",NA(),R209)</f>
        <v>#N/A</v>
      </c>
    </row>
    <row r="210" customFormat="false" ht="15" hidden="false" customHeight="false" outlineLevel="0" collapsed="false">
      <c r="A210" s="14" t="str">
        <f aca="false">IF(B210="","",COUNT($B$5:B210))</f>
        <v/>
      </c>
      <c r="B210" s="15"/>
      <c r="C210" s="13"/>
      <c r="D210" s="16"/>
      <c r="E210" s="17"/>
      <c r="F210" s="17"/>
      <c r="G210" s="17"/>
      <c r="H210" s="17"/>
      <c r="I210" s="18"/>
      <c r="J210" s="18"/>
      <c r="K210" s="16"/>
      <c r="L210" s="13"/>
      <c r="M210" s="19" t="str">
        <f aca="false">IF(OR(E210="",F210=""),"",ABS(E210-F210))</f>
        <v/>
      </c>
      <c r="N210" s="20" t="str">
        <f aca="false">IF(OR(G210="",M210="",M210=0),"",ABS(G210-E210)/M210)</f>
        <v/>
      </c>
      <c r="O210" s="20" t="str">
        <f aca="false">IF(OR(H210="",M210="",M210=0),"",IF(D210="Short",E210-H210,H210-E210)/M210*IF(I210="",1,I210)-IF(J210="",0,J210))</f>
        <v/>
      </c>
      <c r="P210" s="21" t="str">
        <f aca="false">IF(O210="","",O210*'Setup rules'!$B$7)</f>
        <v/>
      </c>
      <c r="Q210" s="14" t="str">
        <f aca="false">IF(O210="","",IF(O210&gt;0,"Win",IF(O210&lt;0,"Loss","Breakeven")))</f>
        <v/>
      </c>
      <c r="R210" s="20" t="str">
        <f aca="false">IF(O210="","",SUM($O$5:O210))</f>
        <v/>
      </c>
      <c r="S210" s="20" t="str">
        <f aca="false">IF(R210="","",MAX(0,MAX($R$5:R210)))</f>
        <v/>
      </c>
      <c r="T210" s="20" t="str">
        <f aca="false">IF(R210="","",R210-S210)</f>
        <v/>
      </c>
      <c r="U210" s="14" t="str">
        <f aca="false">IF(O210="","",IF(O210&lt;0,N(U209)+1,0))</f>
        <v/>
      </c>
      <c r="V210" s="22" t="e">
        <f aca="false">IF(R210="",NA(),R210)</f>
        <v>#N/A</v>
      </c>
    </row>
    <row r="211" customFormat="false" ht="15" hidden="false" customHeight="false" outlineLevel="0" collapsed="false">
      <c r="A211" s="14" t="str">
        <f aca="false">IF(B211="","",COUNT($B$5:B211))</f>
        <v/>
      </c>
      <c r="B211" s="15"/>
      <c r="C211" s="13"/>
      <c r="D211" s="16"/>
      <c r="E211" s="17"/>
      <c r="F211" s="17"/>
      <c r="G211" s="17"/>
      <c r="H211" s="17"/>
      <c r="I211" s="18"/>
      <c r="J211" s="18"/>
      <c r="K211" s="16"/>
      <c r="L211" s="13"/>
      <c r="M211" s="19" t="str">
        <f aca="false">IF(OR(E211="",F211=""),"",ABS(E211-F211))</f>
        <v/>
      </c>
      <c r="N211" s="20" t="str">
        <f aca="false">IF(OR(G211="",M211="",M211=0),"",ABS(G211-E211)/M211)</f>
        <v/>
      </c>
      <c r="O211" s="20" t="str">
        <f aca="false">IF(OR(H211="",M211="",M211=0),"",IF(D211="Short",E211-H211,H211-E211)/M211*IF(I211="",1,I211)-IF(J211="",0,J211))</f>
        <v/>
      </c>
      <c r="P211" s="21" t="str">
        <f aca="false">IF(O211="","",O211*'Setup rules'!$B$7)</f>
        <v/>
      </c>
      <c r="Q211" s="14" t="str">
        <f aca="false">IF(O211="","",IF(O211&gt;0,"Win",IF(O211&lt;0,"Loss","Breakeven")))</f>
        <v/>
      </c>
      <c r="R211" s="20" t="str">
        <f aca="false">IF(O211="","",SUM($O$5:O211))</f>
        <v/>
      </c>
      <c r="S211" s="20" t="str">
        <f aca="false">IF(R211="","",MAX(0,MAX($R$5:R211)))</f>
        <v/>
      </c>
      <c r="T211" s="20" t="str">
        <f aca="false">IF(R211="","",R211-S211)</f>
        <v/>
      </c>
      <c r="U211" s="14" t="str">
        <f aca="false">IF(O211="","",IF(O211&lt;0,N(U210)+1,0))</f>
        <v/>
      </c>
      <c r="V211" s="22" t="e">
        <f aca="false">IF(R211="",NA(),R211)</f>
        <v>#N/A</v>
      </c>
    </row>
    <row r="212" customFormat="false" ht="15" hidden="false" customHeight="false" outlineLevel="0" collapsed="false">
      <c r="A212" s="14" t="str">
        <f aca="false">IF(B212="","",COUNT($B$5:B212))</f>
        <v/>
      </c>
      <c r="B212" s="15"/>
      <c r="C212" s="13"/>
      <c r="D212" s="16"/>
      <c r="E212" s="17"/>
      <c r="F212" s="17"/>
      <c r="G212" s="17"/>
      <c r="H212" s="17"/>
      <c r="I212" s="18"/>
      <c r="J212" s="18"/>
      <c r="K212" s="16"/>
      <c r="L212" s="13"/>
      <c r="M212" s="19" t="str">
        <f aca="false">IF(OR(E212="",F212=""),"",ABS(E212-F212))</f>
        <v/>
      </c>
      <c r="N212" s="20" t="str">
        <f aca="false">IF(OR(G212="",M212="",M212=0),"",ABS(G212-E212)/M212)</f>
        <v/>
      </c>
      <c r="O212" s="20" t="str">
        <f aca="false">IF(OR(H212="",M212="",M212=0),"",IF(D212="Short",E212-H212,H212-E212)/M212*IF(I212="",1,I212)-IF(J212="",0,J212))</f>
        <v/>
      </c>
      <c r="P212" s="21" t="str">
        <f aca="false">IF(O212="","",O212*'Setup rules'!$B$7)</f>
        <v/>
      </c>
      <c r="Q212" s="14" t="str">
        <f aca="false">IF(O212="","",IF(O212&gt;0,"Win",IF(O212&lt;0,"Loss","Breakeven")))</f>
        <v/>
      </c>
      <c r="R212" s="20" t="str">
        <f aca="false">IF(O212="","",SUM($O$5:O212))</f>
        <v/>
      </c>
      <c r="S212" s="20" t="str">
        <f aca="false">IF(R212="","",MAX(0,MAX($R$5:R212)))</f>
        <v/>
      </c>
      <c r="T212" s="20" t="str">
        <f aca="false">IF(R212="","",R212-S212)</f>
        <v/>
      </c>
      <c r="U212" s="14" t="str">
        <f aca="false">IF(O212="","",IF(O212&lt;0,N(U211)+1,0))</f>
        <v/>
      </c>
      <c r="V212" s="22" t="e">
        <f aca="false">IF(R212="",NA(),R212)</f>
        <v>#N/A</v>
      </c>
    </row>
    <row r="213" customFormat="false" ht="15" hidden="false" customHeight="false" outlineLevel="0" collapsed="false">
      <c r="A213" s="14" t="str">
        <f aca="false">IF(B213="","",COUNT($B$5:B213))</f>
        <v/>
      </c>
      <c r="B213" s="15"/>
      <c r="C213" s="13"/>
      <c r="D213" s="16"/>
      <c r="E213" s="17"/>
      <c r="F213" s="17"/>
      <c r="G213" s="17"/>
      <c r="H213" s="17"/>
      <c r="I213" s="18"/>
      <c r="J213" s="18"/>
      <c r="K213" s="16"/>
      <c r="L213" s="13"/>
      <c r="M213" s="19" t="str">
        <f aca="false">IF(OR(E213="",F213=""),"",ABS(E213-F213))</f>
        <v/>
      </c>
      <c r="N213" s="20" t="str">
        <f aca="false">IF(OR(G213="",M213="",M213=0),"",ABS(G213-E213)/M213)</f>
        <v/>
      </c>
      <c r="O213" s="20" t="str">
        <f aca="false">IF(OR(H213="",M213="",M213=0),"",IF(D213="Short",E213-H213,H213-E213)/M213*IF(I213="",1,I213)-IF(J213="",0,J213))</f>
        <v/>
      </c>
      <c r="P213" s="21" t="str">
        <f aca="false">IF(O213="","",O213*'Setup rules'!$B$7)</f>
        <v/>
      </c>
      <c r="Q213" s="14" t="str">
        <f aca="false">IF(O213="","",IF(O213&gt;0,"Win",IF(O213&lt;0,"Loss","Breakeven")))</f>
        <v/>
      </c>
      <c r="R213" s="20" t="str">
        <f aca="false">IF(O213="","",SUM($O$5:O213))</f>
        <v/>
      </c>
      <c r="S213" s="20" t="str">
        <f aca="false">IF(R213="","",MAX(0,MAX($R$5:R213)))</f>
        <v/>
      </c>
      <c r="T213" s="20" t="str">
        <f aca="false">IF(R213="","",R213-S213)</f>
        <v/>
      </c>
      <c r="U213" s="14" t="str">
        <f aca="false">IF(O213="","",IF(O213&lt;0,N(U212)+1,0))</f>
        <v/>
      </c>
      <c r="V213" s="22" t="e">
        <f aca="false">IF(R213="",NA(),R213)</f>
        <v>#N/A</v>
      </c>
    </row>
    <row r="214" customFormat="false" ht="15" hidden="false" customHeight="false" outlineLevel="0" collapsed="false">
      <c r="A214" s="14" t="str">
        <f aca="false">IF(B214="","",COUNT($B$5:B214))</f>
        <v/>
      </c>
      <c r="B214" s="15"/>
      <c r="C214" s="13"/>
      <c r="D214" s="16"/>
      <c r="E214" s="17"/>
      <c r="F214" s="17"/>
      <c r="G214" s="17"/>
      <c r="H214" s="17"/>
      <c r="I214" s="18"/>
      <c r="J214" s="18"/>
      <c r="K214" s="16"/>
      <c r="L214" s="13"/>
      <c r="M214" s="19" t="str">
        <f aca="false">IF(OR(E214="",F214=""),"",ABS(E214-F214))</f>
        <v/>
      </c>
      <c r="N214" s="20" t="str">
        <f aca="false">IF(OR(G214="",M214="",M214=0),"",ABS(G214-E214)/M214)</f>
        <v/>
      </c>
      <c r="O214" s="20" t="str">
        <f aca="false">IF(OR(H214="",M214="",M214=0),"",IF(D214="Short",E214-H214,H214-E214)/M214*IF(I214="",1,I214)-IF(J214="",0,J214))</f>
        <v/>
      </c>
      <c r="P214" s="21" t="str">
        <f aca="false">IF(O214="","",O214*'Setup rules'!$B$7)</f>
        <v/>
      </c>
      <c r="Q214" s="14" t="str">
        <f aca="false">IF(O214="","",IF(O214&gt;0,"Win",IF(O214&lt;0,"Loss","Breakeven")))</f>
        <v/>
      </c>
      <c r="R214" s="20" t="str">
        <f aca="false">IF(O214="","",SUM($O$5:O214))</f>
        <v/>
      </c>
      <c r="S214" s="20" t="str">
        <f aca="false">IF(R214="","",MAX(0,MAX($R$5:R214)))</f>
        <v/>
      </c>
      <c r="T214" s="20" t="str">
        <f aca="false">IF(R214="","",R214-S214)</f>
        <v/>
      </c>
      <c r="U214" s="14" t="str">
        <f aca="false">IF(O214="","",IF(O214&lt;0,N(U213)+1,0))</f>
        <v/>
      </c>
      <c r="V214" s="22" t="e">
        <f aca="false">IF(R214="",NA(),R214)</f>
        <v>#N/A</v>
      </c>
    </row>
    <row r="215" customFormat="false" ht="15" hidden="false" customHeight="false" outlineLevel="0" collapsed="false">
      <c r="A215" s="14" t="str">
        <f aca="false">IF(B215="","",COUNT($B$5:B215))</f>
        <v/>
      </c>
      <c r="B215" s="15"/>
      <c r="C215" s="13"/>
      <c r="D215" s="16"/>
      <c r="E215" s="17"/>
      <c r="F215" s="17"/>
      <c r="G215" s="17"/>
      <c r="H215" s="17"/>
      <c r="I215" s="18"/>
      <c r="J215" s="18"/>
      <c r="K215" s="16"/>
      <c r="L215" s="13"/>
      <c r="M215" s="19" t="str">
        <f aca="false">IF(OR(E215="",F215=""),"",ABS(E215-F215))</f>
        <v/>
      </c>
      <c r="N215" s="20" t="str">
        <f aca="false">IF(OR(G215="",M215="",M215=0),"",ABS(G215-E215)/M215)</f>
        <v/>
      </c>
      <c r="O215" s="20" t="str">
        <f aca="false">IF(OR(H215="",M215="",M215=0),"",IF(D215="Short",E215-H215,H215-E215)/M215*IF(I215="",1,I215)-IF(J215="",0,J215))</f>
        <v/>
      </c>
      <c r="P215" s="21" t="str">
        <f aca="false">IF(O215="","",O215*'Setup rules'!$B$7)</f>
        <v/>
      </c>
      <c r="Q215" s="14" t="str">
        <f aca="false">IF(O215="","",IF(O215&gt;0,"Win",IF(O215&lt;0,"Loss","Breakeven")))</f>
        <v/>
      </c>
      <c r="R215" s="20" t="str">
        <f aca="false">IF(O215="","",SUM($O$5:O215))</f>
        <v/>
      </c>
      <c r="S215" s="20" t="str">
        <f aca="false">IF(R215="","",MAX(0,MAX($R$5:R215)))</f>
        <v/>
      </c>
      <c r="T215" s="20" t="str">
        <f aca="false">IF(R215="","",R215-S215)</f>
        <v/>
      </c>
      <c r="U215" s="14" t="str">
        <f aca="false">IF(O215="","",IF(O215&lt;0,N(U214)+1,0))</f>
        <v/>
      </c>
      <c r="V215" s="22" t="e">
        <f aca="false">IF(R215="",NA(),R215)</f>
        <v>#N/A</v>
      </c>
    </row>
    <row r="216" customFormat="false" ht="15" hidden="false" customHeight="false" outlineLevel="0" collapsed="false">
      <c r="A216" s="14" t="str">
        <f aca="false">IF(B216="","",COUNT($B$5:B216))</f>
        <v/>
      </c>
      <c r="B216" s="15"/>
      <c r="C216" s="13"/>
      <c r="D216" s="16"/>
      <c r="E216" s="17"/>
      <c r="F216" s="17"/>
      <c r="G216" s="17"/>
      <c r="H216" s="17"/>
      <c r="I216" s="18"/>
      <c r="J216" s="18"/>
      <c r="K216" s="16"/>
      <c r="L216" s="13"/>
      <c r="M216" s="19" t="str">
        <f aca="false">IF(OR(E216="",F216=""),"",ABS(E216-F216))</f>
        <v/>
      </c>
      <c r="N216" s="20" t="str">
        <f aca="false">IF(OR(G216="",M216="",M216=0),"",ABS(G216-E216)/M216)</f>
        <v/>
      </c>
      <c r="O216" s="20" t="str">
        <f aca="false">IF(OR(H216="",M216="",M216=0),"",IF(D216="Short",E216-H216,H216-E216)/M216*IF(I216="",1,I216)-IF(J216="",0,J216))</f>
        <v/>
      </c>
      <c r="P216" s="21" t="str">
        <f aca="false">IF(O216="","",O216*'Setup rules'!$B$7)</f>
        <v/>
      </c>
      <c r="Q216" s="14" t="str">
        <f aca="false">IF(O216="","",IF(O216&gt;0,"Win",IF(O216&lt;0,"Loss","Breakeven")))</f>
        <v/>
      </c>
      <c r="R216" s="20" t="str">
        <f aca="false">IF(O216="","",SUM($O$5:O216))</f>
        <v/>
      </c>
      <c r="S216" s="20" t="str">
        <f aca="false">IF(R216="","",MAX(0,MAX($R$5:R216)))</f>
        <v/>
      </c>
      <c r="T216" s="20" t="str">
        <f aca="false">IF(R216="","",R216-S216)</f>
        <v/>
      </c>
      <c r="U216" s="14" t="str">
        <f aca="false">IF(O216="","",IF(O216&lt;0,N(U215)+1,0))</f>
        <v/>
      </c>
      <c r="V216" s="22" t="e">
        <f aca="false">IF(R216="",NA(),R216)</f>
        <v>#N/A</v>
      </c>
    </row>
    <row r="217" customFormat="false" ht="15" hidden="false" customHeight="false" outlineLevel="0" collapsed="false">
      <c r="A217" s="14" t="str">
        <f aca="false">IF(B217="","",COUNT($B$5:B217))</f>
        <v/>
      </c>
      <c r="B217" s="15"/>
      <c r="C217" s="13"/>
      <c r="D217" s="16"/>
      <c r="E217" s="17"/>
      <c r="F217" s="17"/>
      <c r="G217" s="17"/>
      <c r="H217" s="17"/>
      <c r="I217" s="18"/>
      <c r="J217" s="18"/>
      <c r="K217" s="16"/>
      <c r="L217" s="13"/>
      <c r="M217" s="19" t="str">
        <f aca="false">IF(OR(E217="",F217=""),"",ABS(E217-F217))</f>
        <v/>
      </c>
      <c r="N217" s="20" t="str">
        <f aca="false">IF(OR(G217="",M217="",M217=0),"",ABS(G217-E217)/M217)</f>
        <v/>
      </c>
      <c r="O217" s="20" t="str">
        <f aca="false">IF(OR(H217="",M217="",M217=0),"",IF(D217="Short",E217-H217,H217-E217)/M217*IF(I217="",1,I217)-IF(J217="",0,J217))</f>
        <v/>
      </c>
      <c r="P217" s="21" t="str">
        <f aca="false">IF(O217="","",O217*'Setup rules'!$B$7)</f>
        <v/>
      </c>
      <c r="Q217" s="14" t="str">
        <f aca="false">IF(O217="","",IF(O217&gt;0,"Win",IF(O217&lt;0,"Loss","Breakeven")))</f>
        <v/>
      </c>
      <c r="R217" s="20" t="str">
        <f aca="false">IF(O217="","",SUM($O$5:O217))</f>
        <v/>
      </c>
      <c r="S217" s="20" t="str">
        <f aca="false">IF(R217="","",MAX(0,MAX($R$5:R217)))</f>
        <v/>
      </c>
      <c r="T217" s="20" t="str">
        <f aca="false">IF(R217="","",R217-S217)</f>
        <v/>
      </c>
      <c r="U217" s="14" t="str">
        <f aca="false">IF(O217="","",IF(O217&lt;0,N(U216)+1,0))</f>
        <v/>
      </c>
      <c r="V217" s="22" t="e">
        <f aca="false">IF(R217="",NA(),R217)</f>
        <v>#N/A</v>
      </c>
    </row>
    <row r="218" customFormat="false" ht="15" hidden="false" customHeight="false" outlineLevel="0" collapsed="false">
      <c r="A218" s="14" t="str">
        <f aca="false">IF(B218="","",COUNT($B$5:B218))</f>
        <v/>
      </c>
      <c r="B218" s="15"/>
      <c r="C218" s="13"/>
      <c r="D218" s="16"/>
      <c r="E218" s="17"/>
      <c r="F218" s="17"/>
      <c r="G218" s="17"/>
      <c r="H218" s="17"/>
      <c r="I218" s="18"/>
      <c r="J218" s="18"/>
      <c r="K218" s="16"/>
      <c r="L218" s="13"/>
      <c r="M218" s="19" t="str">
        <f aca="false">IF(OR(E218="",F218=""),"",ABS(E218-F218))</f>
        <v/>
      </c>
      <c r="N218" s="20" t="str">
        <f aca="false">IF(OR(G218="",M218="",M218=0),"",ABS(G218-E218)/M218)</f>
        <v/>
      </c>
      <c r="O218" s="20" t="str">
        <f aca="false">IF(OR(H218="",M218="",M218=0),"",IF(D218="Short",E218-H218,H218-E218)/M218*IF(I218="",1,I218)-IF(J218="",0,J218))</f>
        <v/>
      </c>
      <c r="P218" s="21" t="str">
        <f aca="false">IF(O218="","",O218*'Setup rules'!$B$7)</f>
        <v/>
      </c>
      <c r="Q218" s="14" t="str">
        <f aca="false">IF(O218="","",IF(O218&gt;0,"Win",IF(O218&lt;0,"Loss","Breakeven")))</f>
        <v/>
      </c>
      <c r="R218" s="20" t="str">
        <f aca="false">IF(O218="","",SUM($O$5:O218))</f>
        <v/>
      </c>
      <c r="S218" s="20" t="str">
        <f aca="false">IF(R218="","",MAX(0,MAX($R$5:R218)))</f>
        <v/>
      </c>
      <c r="T218" s="20" t="str">
        <f aca="false">IF(R218="","",R218-S218)</f>
        <v/>
      </c>
      <c r="U218" s="14" t="str">
        <f aca="false">IF(O218="","",IF(O218&lt;0,N(U217)+1,0))</f>
        <v/>
      </c>
      <c r="V218" s="22" t="e">
        <f aca="false">IF(R218="",NA(),R218)</f>
        <v>#N/A</v>
      </c>
    </row>
    <row r="219" customFormat="false" ht="15" hidden="false" customHeight="false" outlineLevel="0" collapsed="false">
      <c r="A219" s="14" t="str">
        <f aca="false">IF(B219="","",COUNT($B$5:B219))</f>
        <v/>
      </c>
      <c r="B219" s="15"/>
      <c r="C219" s="13"/>
      <c r="D219" s="16"/>
      <c r="E219" s="17"/>
      <c r="F219" s="17"/>
      <c r="G219" s="17"/>
      <c r="H219" s="17"/>
      <c r="I219" s="18"/>
      <c r="J219" s="18"/>
      <c r="K219" s="16"/>
      <c r="L219" s="13"/>
      <c r="M219" s="19" t="str">
        <f aca="false">IF(OR(E219="",F219=""),"",ABS(E219-F219))</f>
        <v/>
      </c>
      <c r="N219" s="20" t="str">
        <f aca="false">IF(OR(G219="",M219="",M219=0),"",ABS(G219-E219)/M219)</f>
        <v/>
      </c>
      <c r="O219" s="20" t="str">
        <f aca="false">IF(OR(H219="",M219="",M219=0),"",IF(D219="Short",E219-H219,H219-E219)/M219*IF(I219="",1,I219)-IF(J219="",0,J219))</f>
        <v/>
      </c>
      <c r="P219" s="21" t="str">
        <f aca="false">IF(O219="","",O219*'Setup rules'!$B$7)</f>
        <v/>
      </c>
      <c r="Q219" s="14" t="str">
        <f aca="false">IF(O219="","",IF(O219&gt;0,"Win",IF(O219&lt;0,"Loss","Breakeven")))</f>
        <v/>
      </c>
      <c r="R219" s="20" t="str">
        <f aca="false">IF(O219="","",SUM($O$5:O219))</f>
        <v/>
      </c>
      <c r="S219" s="20" t="str">
        <f aca="false">IF(R219="","",MAX(0,MAX($R$5:R219)))</f>
        <v/>
      </c>
      <c r="T219" s="20" t="str">
        <f aca="false">IF(R219="","",R219-S219)</f>
        <v/>
      </c>
      <c r="U219" s="14" t="str">
        <f aca="false">IF(O219="","",IF(O219&lt;0,N(U218)+1,0))</f>
        <v/>
      </c>
      <c r="V219" s="22" t="e">
        <f aca="false">IF(R219="",NA(),R219)</f>
        <v>#N/A</v>
      </c>
    </row>
    <row r="220" customFormat="false" ht="15" hidden="false" customHeight="false" outlineLevel="0" collapsed="false">
      <c r="A220" s="14" t="str">
        <f aca="false">IF(B220="","",COUNT($B$5:B220))</f>
        <v/>
      </c>
      <c r="B220" s="15"/>
      <c r="C220" s="13"/>
      <c r="D220" s="16"/>
      <c r="E220" s="17"/>
      <c r="F220" s="17"/>
      <c r="G220" s="17"/>
      <c r="H220" s="17"/>
      <c r="I220" s="18"/>
      <c r="J220" s="18"/>
      <c r="K220" s="16"/>
      <c r="L220" s="13"/>
      <c r="M220" s="19" t="str">
        <f aca="false">IF(OR(E220="",F220=""),"",ABS(E220-F220))</f>
        <v/>
      </c>
      <c r="N220" s="20" t="str">
        <f aca="false">IF(OR(G220="",M220="",M220=0),"",ABS(G220-E220)/M220)</f>
        <v/>
      </c>
      <c r="O220" s="20" t="str">
        <f aca="false">IF(OR(H220="",M220="",M220=0),"",IF(D220="Short",E220-H220,H220-E220)/M220*IF(I220="",1,I220)-IF(J220="",0,J220))</f>
        <v/>
      </c>
      <c r="P220" s="21" t="str">
        <f aca="false">IF(O220="","",O220*'Setup rules'!$B$7)</f>
        <v/>
      </c>
      <c r="Q220" s="14" t="str">
        <f aca="false">IF(O220="","",IF(O220&gt;0,"Win",IF(O220&lt;0,"Loss","Breakeven")))</f>
        <v/>
      </c>
      <c r="R220" s="20" t="str">
        <f aca="false">IF(O220="","",SUM($O$5:O220))</f>
        <v/>
      </c>
      <c r="S220" s="20" t="str">
        <f aca="false">IF(R220="","",MAX(0,MAX($R$5:R220)))</f>
        <v/>
      </c>
      <c r="T220" s="20" t="str">
        <f aca="false">IF(R220="","",R220-S220)</f>
        <v/>
      </c>
      <c r="U220" s="14" t="str">
        <f aca="false">IF(O220="","",IF(O220&lt;0,N(U219)+1,0))</f>
        <v/>
      </c>
      <c r="V220" s="22" t="e">
        <f aca="false">IF(R220="",NA(),R220)</f>
        <v>#N/A</v>
      </c>
    </row>
    <row r="221" customFormat="false" ht="15" hidden="false" customHeight="false" outlineLevel="0" collapsed="false">
      <c r="A221" s="14" t="str">
        <f aca="false">IF(B221="","",COUNT($B$5:B221))</f>
        <v/>
      </c>
      <c r="B221" s="15"/>
      <c r="C221" s="13"/>
      <c r="D221" s="16"/>
      <c r="E221" s="17"/>
      <c r="F221" s="17"/>
      <c r="G221" s="17"/>
      <c r="H221" s="17"/>
      <c r="I221" s="18"/>
      <c r="J221" s="18"/>
      <c r="K221" s="16"/>
      <c r="L221" s="13"/>
      <c r="M221" s="19" t="str">
        <f aca="false">IF(OR(E221="",F221=""),"",ABS(E221-F221))</f>
        <v/>
      </c>
      <c r="N221" s="20" t="str">
        <f aca="false">IF(OR(G221="",M221="",M221=0),"",ABS(G221-E221)/M221)</f>
        <v/>
      </c>
      <c r="O221" s="20" t="str">
        <f aca="false">IF(OR(H221="",M221="",M221=0),"",IF(D221="Short",E221-H221,H221-E221)/M221*IF(I221="",1,I221)-IF(J221="",0,J221))</f>
        <v/>
      </c>
      <c r="P221" s="21" t="str">
        <f aca="false">IF(O221="","",O221*'Setup rules'!$B$7)</f>
        <v/>
      </c>
      <c r="Q221" s="14" t="str">
        <f aca="false">IF(O221="","",IF(O221&gt;0,"Win",IF(O221&lt;0,"Loss","Breakeven")))</f>
        <v/>
      </c>
      <c r="R221" s="20" t="str">
        <f aca="false">IF(O221="","",SUM($O$5:O221))</f>
        <v/>
      </c>
      <c r="S221" s="20" t="str">
        <f aca="false">IF(R221="","",MAX(0,MAX($R$5:R221)))</f>
        <v/>
      </c>
      <c r="T221" s="20" t="str">
        <f aca="false">IF(R221="","",R221-S221)</f>
        <v/>
      </c>
      <c r="U221" s="14" t="str">
        <f aca="false">IF(O221="","",IF(O221&lt;0,N(U220)+1,0))</f>
        <v/>
      </c>
      <c r="V221" s="22" t="e">
        <f aca="false">IF(R221="",NA(),R221)</f>
        <v>#N/A</v>
      </c>
    </row>
    <row r="222" customFormat="false" ht="15" hidden="false" customHeight="false" outlineLevel="0" collapsed="false">
      <c r="A222" s="14" t="str">
        <f aca="false">IF(B222="","",COUNT($B$5:B222))</f>
        <v/>
      </c>
      <c r="B222" s="15"/>
      <c r="C222" s="13"/>
      <c r="D222" s="16"/>
      <c r="E222" s="17"/>
      <c r="F222" s="17"/>
      <c r="G222" s="17"/>
      <c r="H222" s="17"/>
      <c r="I222" s="18"/>
      <c r="J222" s="18"/>
      <c r="K222" s="16"/>
      <c r="L222" s="13"/>
      <c r="M222" s="19" t="str">
        <f aca="false">IF(OR(E222="",F222=""),"",ABS(E222-F222))</f>
        <v/>
      </c>
      <c r="N222" s="20" t="str">
        <f aca="false">IF(OR(G222="",M222="",M222=0),"",ABS(G222-E222)/M222)</f>
        <v/>
      </c>
      <c r="O222" s="20" t="str">
        <f aca="false">IF(OR(H222="",M222="",M222=0),"",IF(D222="Short",E222-H222,H222-E222)/M222*IF(I222="",1,I222)-IF(J222="",0,J222))</f>
        <v/>
      </c>
      <c r="P222" s="21" t="str">
        <f aca="false">IF(O222="","",O222*'Setup rules'!$B$7)</f>
        <v/>
      </c>
      <c r="Q222" s="14" t="str">
        <f aca="false">IF(O222="","",IF(O222&gt;0,"Win",IF(O222&lt;0,"Loss","Breakeven")))</f>
        <v/>
      </c>
      <c r="R222" s="20" t="str">
        <f aca="false">IF(O222="","",SUM($O$5:O222))</f>
        <v/>
      </c>
      <c r="S222" s="20" t="str">
        <f aca="false">IF(R222="","",MAX(0,MAX($R$5:R222)))</f>
        <v/>
      </c>
      <c r="T222" s="20" t="str">
        <f aca="false">IF(R222="","",R222-S222)</f>
        <v/>
      </c>
      <c r="U222" s="14" t="str">
        <f aca="false">IF(O222="","",IF(O222&lt;0,N(U221)+1,0))</f>
        <v/>
      </c>
      <c r="V222" s="22" t="e">
        <f aca="false">IF(R222="",NA(),R222)</f>
        <v>#N/A</v>
      </c>
    </row>
    <row r="223" customFormat="false" ht="15" hidden="false" customHeight="false" outlineLevel="0" collapsed="false">
      <c r="A223" s="14" t="str">
        <f aca="false">IF(B223="","",COUNT($B$5:B223))</f>
        <v/>
      </c>
      <c r="B223" s="15"/>
      <c r="C223" s="13"/>
      <c r="D223" s="16"/>
      <c r="E223" s="17"/>
      <c r="F223" s="17"/>
      <c r="G223" s="17"/>
      <c r="H223" s="17"/>
      <c r="I223" s="18"/>
      <c r="J223" s="18"/>
      <c r="K223" s="16"/>
      <c r="L223" s="13"/>
      <c r="M223" s="19" t="str">
        <f aca="false">IF(OR(E223="",F223=""),"",ABS(E223-F223))</f>
        <v/>
      </c>
      <c r="N223" s="20" t="str">
        <f aca="false">IF(OR(G223="",M223="",M223=0),"",ABS(G223-E223)/M223)</f>
        <v/>
      </c>
      <c r="O223" s="20" t="str">
        <f aca="false">IF(OR(H223="",M223="",M223=0),"",IF(D223="Short",E223-H223,H223-E223)/M223*IF(I223="",1,I223)-IF(J223="",0,J223))</f>
        <v/>
      </c>
      <c r="P223" s="21" t="str">
        <f aca="false">IF(O223="","",O223*'Setup rules'!$B$7)</f>
        <v/>
      </c>
      <c r="Q223" s="14" t="str">
        <f aca="false">IF(O223="","",IF(O223&gt;0,"Win",IF(O223&lt;0,"Loss","Breakeven")))</f>
        <v/>
      </c>
      <c r="R223" s="20" t="str">
        <f aca="false">IF(O223="","",SUM($O$5:O223))</f>
        <v/>
      </c>
      <c r="S223" s="20" t="str">
        <f aca="false">IF(R223="","",MAX(0,MAX($R$5:R223)))</f>
        <v/>
      </c>
      <c r="T223" s="20" t="str">
        <f aca="false">IF(R223="","",R223-S223)</f>
        <v/>
      </c>
      <c r="U223" s="14" t="str">
        <f aca="false">IF(O223="","",IF(O223&lt;0,N(U222)+1,0))</f>
        <v/>
      </c>
      <c r="V223" s="22" t="e">
        <f aca="false">IF(R223="",NA(),R223)</f>
        <v>#N/A</v>
      </c>
    </row>
    <row r="224" customFormat="false" ht="15" hidden="false" customHeight="false" outlineLevel="0" collapsed="false">
      <c r="A224" s="14" t="str">
        <f aca="false">IF(B224="","",COUNT($B$5:B224))</f>
        <v/>
      </c>
      <c r="B224" s="15"/>
      <c r="C224" s="13"/>
      <c r="D224" s="16"/>
      <c r="E224" s="17"/>
      <c r="F224" s="17"/>
      <c r="G224" s="17"/>
      <c r="H224" s="17"/>
      <c r="I224" s="18"/>
      <c r="J224" s="18"/>
      <c r="K224" s="16"/>
      <c r="L224" s="13"/>
      <c r="M224" s="19" t="str">
        <f aca="false">IF(OR(E224="",F224=""),"",ABS(E224-F224))</f>
        <v/>
      </c>
      <c r="N224" s="20" t="str">
        <f aca="false">IF(OR(G224="",M224="",M224=0),"",ABS(G224-E224)/M224)</f>
        <v/>
      </c>
      <c r="O224" s="20" t="str">
        <f aca="false">IF(OR(H224="",M224="",M224=0),"",IF(D224="Short",E224-H224,H224-E224)/M224*IF(I224="",1,I224)-IF(J224="",0,J224))</f>
        <v/>
      </c>
      <c r="P224" s="21" t="str">
        <f aca="false">IF(O224="","",O224*'Setup rules'!$B$7)</f>
        <v/>
      </c>
      <c r="Q224" s="14" t="str">
        <f aca="false">IF(O224="","",IF(O224&gt;0,"Win",IF(O224&lt;0,"Loss","Breakeven")))</f>
        <v/>
      </c>
      <c r="R224" s="20" t="str">
        <f aca="false">IF(O224="","",SUM($O$5:O224))</f>
        <v/>
      </c>
      <c r="S224" s="20" t="str">
        <f aca="false">IF(R224="","",MAX(0,MAX($R$5:R224)))</f>
        <v/>
      </c>
      <c r="T224" s="20" t="str">
        <f aca="false">IF(R224="","",R224-S224)</f>
        <v/>
      </c>
      <c r="U224" s="14" t="str">
        <f aca="false">IF(O224="","",IF(O224&lt;0,N(U223)+1,0))</f>
        <v/>
      </c>
      <c r="V224" s="22" t="e">
        <f aca="false">IF(R224="",NA(),R224)</f>
        <v>#N/A</v>
      </c>
    </row>
    <row r="225" customFormat="false" ht="15" hidden="false" customHeight="false" outlineLevel="0" collapsed="false">
      <c r="A225" s="14" t="str">
        <f aca="false">IF(B225="","",COUNT($B$5:B225))</f>
        <v/>
      </c>
      <c r="B225" s="15"/>
      <c r="C225" s="13"/>
      <c r="D225" s="16"/>
      <c r="E225" s="17"/>
      <c r="F225" s="17"/>
      <c r="G225" s="17"/>
      <c r="H225" s="17"/>
      <c r="I225" s="18"/>
      <c r="J225" s="18"/>
      <c r="K225" s="16"/>
      <c r="L225" s="13"/>
      <c r="M225" s="19" t="str">
        <f aca="false">IF(OR(E225="",F225=""),"",ABS(E225-F225))</f>
        <v/>
      </c>
      <c r="N225" s="20" t="str">
        <f aca="false">IF(OR(G225="",M225="",M225=0),"",ABS(G225-E225)/M225)</f>
        <v/>
      </c>
      <c r="O225" s="20" t="str">
        <f aca="false">IF(OR(H225="",M225="",M225=0),"",IF(D225="Short",E225-H225,H225-E225)/M225*IF(I225="",1,I225)-IF(J225="",0,J225))</f>
        <v/>
      </c>
      <c r="P225" s="21" t="str">
        <f aca="false">IF(O225="","",O225*'Setup rules'!$B$7)</f>
        <v/>
      </c>
      <c r="Q225" s="14" t="str">
        <f aca="false">IF(O225="","",IF(O225&gt;0,"Win",IF(O225&lt;0,"Loss","Breakeven")))</f>
        <v/>
      </c>
      <c r="R225" s="20" t="str">
        <f aca="false">IF(O225="","",SUM($O$5:O225))</f>
        <v/>
      </c>
      <c r="S225" s="20" t="str">
        <f aca="false">IF(R225="","",MAX(0,MAX($R$5:R225)))</f>
        <v/>
      </c>
      <c r="T225" s="20" t="str">
        <f aca="false">IF(R225="","",R225-S225)</f>
        <v/>
      </c>
      <c r="U225" s="14" t="str">
        <f aca="false">IF(O225="","",IF(O225&lt;0,N(U224)+1,0))</f>
        <v/>
      </c>
      <c r="V225" s="22" t="e">
        <f aca="false">IF(R225="",NA(),R225)</f>
        <v>#N/A</v>
      </c>
    </row>
    <row r="226" customFormat="false" ht="15" hidden="false" customHeight="false" outlineLevel="0" collapsed="false">
      <c r="A226" s="14" t="str">
        <f aca="false">IF(B226="","",COUNT($B$5:B226))</f>
        <v/>
      </c>
      <c r="B226" s="15"/>
      <c r="C226" s="13"/>
      <c r="D226" s="16"/>
      <c r="E226" s="17"/>
      <c r="F226" s="17"/>
      <c r="G226" s="17"/>
      <c r="H226" s="17"/>
      <c r="I226" s="18"/>
      <c r="J226" s="18"/>
      <c r="K226" s="16"/>
      <c r="L226" s="13"/>
      <c r="M226" s="19" t="str">
        <f aca="false">IF(OR(E226="",F226=""),"",ABS(E226-F226))</f>
        <v/>
      </c>
      <c r="N226" s="20" t="str">
        <f aca="false">IF(OR(G226="",M226="",M226=0),"",ABS(G226-E226)/M226)</f>
        <v/>
      </c>
      <c r="O226" s="20" t="str">
        <f aca="false">IF(OR(H226="",M226="",M226=0),"",IF(D226="Short",E226-H226,H226-E226)/M226*IF(I226="",1,I226)-IF(J226="",0,J226))</f>
        <v/>
      </c>
      <c r="P226" s="21" t="str">
        <f aca="false">IF(O226="","",O226*'Setup rules'!$B$7)</f>
        <v/>
      </c>
      <c r="Q226" s="14" t="str">
        <f aca="false">IF(O226="","",IF(O226&gt;0,"Win",IF(O226&lt;0,"Loss","Breakeven")))</f>
        <v/>
      </c>
      <c r="R226" s="20" t="str">
        <f aca="false">IF(O226="","",SUM($O$5:O226))</f>
        <v/>
      </c>
      <c r="S226" s="20" t="str">
        <f aca="false">IF(R226="","",MAX(0,MAX($R$5:R226)))</f>
        <v/>
      </c>
      <c r="T226" s="20" t="str">
        <f aca="false">IF(R226="","",R226-S226)</f>
        <v/>
      </c>
      <c r="U226" s="14" t="str">
        <f aca="false">IF(O226="","",IF(O226&lt;0,N(U225)+1,0))</f>
        <v/>
      </c>
      <c r="V226" s="22" t="e">
        <f aca="false">IF(R226="",NA(),R226)</f>
        <v>#N/A</v>
      </c>
    </row>
    <row r="227" customFormat="false" ht="15" hidden="false" customHeight="false" outlineLevel="0" collapsed="false">
      <c r="A227" s="14" t="str">
        <f aca="false">IF(B227="","",COUNT($B$5:B227))</f>
        <v/>
      </c>
      <c r="B227" s="15"/>
      <c r="C227" s="13"/>
      <c r="D227" s="16"/>
      <c r="E227" s="17"/>
      <c r="F227" s="17"/>
      <c r="G227" s="17"/>
      <c r="H227" s="17"/>
      <c r="I227" s="18"/>
      <c r="J227" s="18"/>
      <c r="K227" s="16"/>
      <c r="L227" s="13"/>
      <c r="M227" s="19" t="str">
        <f aca="false">IF(OR(E227="",F227=""),"",ABS(E227-F227))</f>
        <v/>
      </c>
      <c r="N227" s="20" t="str">
        <f aca="false">IF(OR(G227="",M227="",M227=0),"",ABS(G227-E227)/M227)</f>
        <v/>
      </c>
      <c r="O227" s="20" t="str">
        <f aca="false">IF(OR(H227="",M227="",M227=0),"",IF(D227="Short",E227-H227,H227-E227)/M227*IF(I227="",1,I227)-IF(J227="",0,J227))</f>
        <v/>
      </c>
      <c r="P227" s="21" t="str">
        <f aca="false">IF(O227="","",O227*'Setup rules'!$B$7)</f>
        <v/>
      </c>
      <c r="Q227" s="14" t="str">
        <f aca="false">IF(O227="","",IF(O227&gt;0,"Win",IF(O227&lt;0,"Loss","Breakeven")))</f>
        <v/>
      </c>
      <c r="R227" s="20" t="str">
        <f aca="false">IF(O227="","",SUM($O$5:O227))</f>
        <v/>
      </c>
      <c r="S227" s="20" t="str">
        <f aca="false">IF(R227="","",MAX(0,MAX($R$5:R227)))</f>
        <v/>
      </c>
      <c r="T227" s="20" t="str">
        <f aca="false">IF(R227="","",R227-S227)</f>
        <v/>
      </c>
      <c r="U227" s="14" t="str">
        <f aca="false">IF(O227="","",IF(O227&lt;0,N(U226)+1,0))</f>
        <v/>
      </c>
      <c r="V227" s="22" t="e">
        <f aca="false">IF(R227="",NA(),R227)</f>
        <v>#N/A</v>
      </c>
    </row>
    <row r="228" customFormat="false" ht="15" hidden="false" customHeight="false" outlineLevel="0" collapsed="false">
      <c r="A228" s="14" t="str">
        <f aca="false">IF(B228="","",COUNT($B$5:B228))</f>
        <v/>
      </c>
      <c r="B228" s="15"/>
      <c r="C228" s="13"/>
      <c r="D228" s="16"/>
      <c r="E228" s="17"/>
      <c r="F228" s="17"/>
      <c r="G228" s="17"/>
      <c r="H228" s="17"/>
      <c r="I228" s="18"/>
      <c r="J228" s="18"/>
      <c r="K228" s="16"/>
      <c r="L228" s="13"/>
      <c r="M228" s="19" t="str">
        <f aca="false">IF(OR(E228="",F228=""),"",ABS(E228-F228))</f>
        <v/>
      </c>
      <c r="N228" s="20" t="str">
        <f aca="false">IF(OR(G228="",M228="",M228=0),"",ABS(G228-E228)/M228)</f>
        <v/>
      </c>
      <c r="O228" s="20" t="str">
        <f aca="false">IF(OR(H228="",M228="",M228=0),"",IF(D228="Short",E228-H228,H228-E228)/M228*IF(I228="",1,I228)-IF(J228="",0,J228))</f>
        <v/>
      </c>
      <c r="P228" s="21" t="str">
        <f aca="false">IF(O228="","",O228*'Setup rules'!$B$7)</f>
        <v/>
      </c>
      <c r="Q228" s="14" t="str">
        <f aca="false">IF(O228="","",IF(O228&gt;0,"Win",IF(O228&lt;0,"Loss","Breakeven")))</f>
        <v/>
      </c>
      <c r="R228" s="20" t="str">
        <f aca="false">IF(O228="","",SUM($O$5:O228))</f>
        <v/>
      </c>
      <c r="S228" s="20" t="str">
        <f aca="false">IF(R228="","",MAX(0,MAX($R$5:R228)))</f>
        <v/>
      </c>
      <c r="T228" s="20" t="str">
        <f aca="false">IF(R228="","",R228-S228)</f>
        <v/>
      </c>
      <c r="U228" s="14" t="str">
        <f aca="false">IF(O228="","",IF(O228&lt;0,N(U227)+1,0))</f>
        <v/>
      </c>
      <c r="V228" s="22" t="e">
        <f aca="false">IF(R228="",NA(),R228)</f>
        <v>#N/A</v>
      </c>
    </row>
    <row r="229" customFormat="false" ht="15" hidden="false" customHeight="false" outlineLevel="0" collapsed="false">
      <c r="A229" s="14" t="str">
        <f aca="false">IF(B229="","",COUNT($B$5:B229))</f>
        <v/>
      </c>
      <c r="B229" s="15"/>
      <c r="C229" s="13"/>
      <c r="D229" s="16"/>
      <c r="E229" s="17"/>
      <c r="F229" s="17"/>
      <c r="G229" s="17"/>
      <c r="H229" s="17"/>
      <c r="I229" s="18"/>
      <c r="J229" s="18"/>
      <c r="K229" s="16"/>
      <c r="L229" s="13"/>
      <c r="M229" s="19" t="str">
        <f aca="false">IF(OR(E229="",F229=""),"",ABS(E229-F229))</f>
        <v/>
      </c>
      <c r="N229" s="20" t="str">
        <f aca="false">IF(OR(G229="",M229="",M229=0),"",ABS(G229-E229)/M229)</f>
        <v/>
      </c>
      <c r="O229" s="20" t="str">
        <f aca="false">IF(OR(H229="",M229="",M229=0),"",IF(D229="Short",E229-H229,H229-E229)/M229*IF(I229="",1,I229)-IF(J229="",0,J229))</f>
        <v/>
      </c>
      <c r="P229" s="21" t="str">
        <f aca="false">IF(O229="","",O229*'Setup rules'!$B$7)</f>
        <v/>
      </c>
      <c r="Q229" s="14" t="str">
        <f aca="false">IF(O229="","",IF(O229&gt;0,"Win",IF(O229&lt;0,"Loss","Breakeven")))</f>
        <v/>
      </c>
      <c r="R229" s="20" t="str">
        <f aca="false">IF(O229="","",SUM($O$5:O229))</f>
        <v/>
      </c>
      <c r="S229" s="20" t="str">
        <f aca="false">IF(R229="","",MAX(0,MAX($R$5:R229)))</f>
        <v/>
      </c>
      <c r="T229" s="20" t="str">
        <f aca="false">IF(R229="","",R229-S229)</f>
        <v/>
      </c>
      <c r="U229" s="14" t="str">
        <f aca="false">IF(O229="","",IF(O229&lt;0,N(U228)+1,0))</f>
        <v/>
      </c>
      <c r="V229" s="22" t="e">
        <f aca="false">IF(R229="",NA(),R229)</f>
        <v>#N/A</v>
      </c>
    </row>
    <row r="230" customFormat="false" ht="15" hidden="false" customHeight="false" outlineLevel="0" collapsed="false">
      <c r="A230" s="14" t="str">
        <f aca="false">IF(B230="","",COUNT($B$5:B230))</f>
        <v/>
      </c>
      <c r="B230" s="15"/>
      <c r="C230" s="13"/>
      <c r="D230" s="16"/>
      <c r="E230" s="17"/>
      <c r="F230" s="17"/>
      <c r="G230" s="17"/>
      <c r="H230" s="17"/>
      <c r="I230" s="18"/>
      <c r="J230" s="18"/>
      <c r="K230" s="16"/>
      <c r="L230" s="13"/>
      <c r="M230" s="19" t="str">
        <f aca="false">IF(OR(E230="",F230=""),"",ABS(E230-F230))</f>
        <v/>
      </c>
      <c r="N230" s="20" t="str">
        <f aca="false">IF(OR(G230="",M230="",M230=0),"",ABS(G230-E230)/M230)</f>
        <v/>
      </c>
      <c r="O230" s="20" t="str">
        <f aca="false">IF(OR(H230="",M230="",M230=0),"",IF(D230="Short",E230-H230,H230-E230)/M230*IF(I230="",1,I230)-IF(J230="",0,J230))</f>
        <v/>
      </c>
      <c r="P230" s="21" t="str">
        <f aca="false">IF(O230="","",O230*'Setup rules'!$B$7)</f>
        <v/>
      </c>
      <c r="Q230" s="14" t="str">
        <f aca="false">IF(O230="","",IF(O230&gt;0,"Win",IF(O230&lt;0,"Loss","Breakeven")))</f>
        <v/>
      </c>
      <c r="R230" s="20" t="str">
        <f aca="false">IF(O230="","",SUM($O$5:O230))</f>
        <v/>
      </c>
      <c r="S230" s="20" t="str">
        <f aca="false">IF(R230="","",MAX(0,MAX($R$5:R230)))</f>
        <v/>
      </c>
      <c r="T230" s="20" t="str">
        <f aca="false">IF(R230="","",R230-S230)</f>
        <v/>
      </c>
      <c r="U230" s="14" t="str">
        <f aca="false">IF(O230="","",IF(O230&lt;0,N(U229)+1,0))</f>
        <v/>
      </c>
      <c r="V230" s="22" t="e">
        <f aca="false">IF(R230="",NA(),R230)</f>
        <v>#N/A</v>
      </c>
    </row>
    <row r="231" customFormat="false" ht="15" hidden="false" customHeight="false" outlineLevel="0" collapsed="false">
      <c r="A231" s="14" t="str">
        <f aca="false">IF(B231="","",COUNT($B$5:B231))</f>
        <v/>
      </c>
      <c r="B231" s="15"/>
      <c r="C231" s="13"/>
      <c r="D231" s="16"/>
      <c r="E231" s="17"/>
      <c r="F231" s="17"/>
      <c r="G231" s="17"/>
      <c r="H231" s="17"/>
      <c r="I231" s="18"/>
      <c r="J231" s="18"/>
      <c r="K231" s="16"/>
      <c r="L231" s="13"/>
      <c r="M231" s="19" t="str">
        <f aca="false">IF(OR(E231="",F231=""),"",ABS(E231-F231))</f>
        <v/>
      </c>
      <c r="N231" s="20" t="str">
        <f aca="false">IF(OR(G231="",M231="",M231=0),"",ABS(G231-E231)/M231)</f>
        <v/>
      </c>
      <c r="O231" s="20" t="str">
        <f aca="false">IF(OR(H231="",M231="",M231=0),"",IF(D231="Short",E231-H231,H231-E231)/M231*IF(I231="",1,I231)-IF(J231="",0,J231))</f>
        <v/>
      </c>
      <c r="P231" s="21" t="str">
        <f aca="false">IF(O231="","",O231*'Setup rules'!$B$7)</f>
        <v/>
      </c>
      <c r="Q231" s="14" t="str">
        <f aca="false">IF(O231="","",IF(O231&gt;0,"Win",IF(O231&lt;0,"Loss","Breakeven")))</f>
        <v/>
      </c>
      <c r="R231" s="20" t="str">
        <f aca="false">IF(O231="","",SUM($O$5:O231))</f>
        <v/>
      </c>
      <c r="S231" s="20" t="str">
        <f aca="false">IF(R231="","",MAX(0,MAX($R$5:R231)))</f>
        <v/>
      </c>
      <c r="T231" s="20" t="str">
        <f aca="false">IF(R231="","",R231-S231)</f>
        <v/>
      </c>
      <c r="U231" s="14" t="str">
        <f aca="false">IF(O231="","",IF(O231&lt;0,N(U230)+1,0))</f>
        <v/>
      </c>
      <c r="V231" s="22" t="e">
        <f aca="false">IF(R231="",NA(),R231)</f>
        <v>#N/A</v>
      </c>
    </row>
    <row r="232" customFormat="false" ht="15" hidden="false" customHeight="false" outlineLevel="0" collapsed="false">
      <c r="A232" s="14" t="str">
        <f aca="false">IF(B232="","",COUNT($B$5:B232))</f>
        <v/>
      </c>
      <c r="B232" s="15"/>
      <c r="C232" s="13"/>
      <c r="D232" s="16"/>
      <c r="E232" s="17"/>
      <c r="F232" s="17"/>
      <c r="G232" s="17"/>
      <c r="H232" s="17"/>
      <c r="I232" s="18"/>
      <c r="J232" s="18"/>
      <c r="K232" s="16"/>
      <c r="L232" s="13"/>
      <c r="M232" s="19" t="str">
        <f aca="false">IF(OR(E232="",F232=""),"",ABS(E232-F232))</f>
        <v/>
      </c>
      <c r="N232" s="20" t="str">
        <f aca="false">IF(OR(G232="",M232="",M232=0),"",ABS(G232-E232)/M232)</f>
        <v/>
      </c>
      <c r="O232" s="20" t="str">
        <f aca="false">IF(OR(H232="",M232="",M232=0),"",IF(D232="Short",E232-H232,H232-E232)/M232*IF(I232="",1,I232)-IF(J232="",0,J232))</f>
        <v/>
      </c>
      <c r="P232" s="21" t="str">
        <f aca="false">IF(O232="","",O232*'Setup rules'!$B$7)</f>
        <v/>
      </c>
      <c r="Q232" s="14" t="str">
        <f aca="false">IF(O232="","",IF(O232&gt;0,"Win",IF(O232&lt;0,"Loss","Breakeven")))</f>
        <v/>
      </c>
      <c r="R232" s="20" t="str">
        <f aca="false">IF(O232="","",SUM($O$5:O232))</f>
        <v/>
      </c>
      <c r="S232" s="20" t="str">
        <f aca="false">IF(R232="","",MAX(0,MAX($R$5:R232)))</f>
        <v/>
      </c>
      <c r="T232" s="20" t="str">
        <f aca="false">IF(R232="","",R232-S232)</f>
        <v/>
      </c>
      <c r="U232" s="14" t="str">
        <f aca="false">IF(O232="","",IF(O232&lt;0,N(U231)+1,0))</f>
        <v/>
      </c>
      <c r="V232" s="22" t="e">
        <f aca="false">IF(R232="",NA(),R232)</f>
        <v>#N/A</v>
      </c>
    </row>
    <row r="233" customFormat="false" ht="15" hidden="false" customHeight="false" outlineLevel="0" collapsed="false">
      <c r="A233" s="14" t="str">
        <f aca="false">IF(B233="","",COUNT($B$5:B233))</f>
        <v/>
      </c>
      <c r="B233" s="15"/>
      <c r="C233" s="13"/>
      <c r="D233" s="16"/>
      <c r="E233" s="17"/>
      <c r="F233" s="17"/>
      <c r="G233" s="17"/>
      <c r="H233" s="17"/>
      <c r="I233" s="18"/>
      <c r="J233" s="18"/>
      <c r="K233" s="16"/>
      <c r="L233" s="13"/>
      <c r="M233" s="19" t="str">
        <f aca="false">IF(OR(E233="",F233=""),"",ABS(E233-F233))</f>
        <v/>
      </c>
      <c r="N233" s="20" t="str">
        <f aca="false">IF(OR(G233="",M233="",M233=0),"",ABS(G233-E233)/M233)</f>
        <v/>
      </c>
      <c r="O233" s="20" t="str">
        <f aca="false">IF(OR(H233="",M233="",M233=0),"",IF(D233="Short",E233-H233,H233-E233)/M233*IF(I233="",1,I233)-IF(J233="",0,J233))</f>
        <v/>
      </c>
      <c r="P233" s="21" t="str">
        <f aca="false">IF(O233="","",O233*'Setup rules'!$B$7)</f>
        <v/>
      </c>
      <c r="Q233" s="14" t="str">
        <f aca="false">IF(O233="","",IF(O233&gt;0,"Win",IF(O233&lt;0,"Loss","Breakeven")))</f>
        <v/>
      </c>
      <c r="R233" s="20" t="str">
        <f aca="false">IF(O233="","",SUM($O$5:O233))</f>
        <v/>
      </c>
      <c r="S233" s="20" t="str">
        <f aca="false">IF(R233="","",MAX(0,MAX($R$5:R233)))</f>
        <v/>
      </c>
      <c r="T233" s="20" t="str">
        <f aca="false">IF(R233="","",R233-S233)</f>
        <v/>
      </c>
      <c r="U233" s="14" t="str">
        <f aca="false">IF(O233="","",IF(O233&lt;0,N(U232)+1,0))</f>
        <v/>
      </c>
      <c r="V233" s="22" t="e">
        <f aca="false">IF(R233="",NA(),R233)</f>
        <v>#N/A</v>
      </c>
    </row>
    <row r="234" customFormat="false" ht="15" hidden="false" customHeight="false" outlineLevel="0" collapsed="false">
      <c r="A234" s="14" t="str">
        <f aca="false">IF(B234="","",COUNT($B$5:B234))</f>
        <v/>
      </c>
      <c r="B234" s="15"/>
      <c r="C234" s="13"/>
      <c r="D234" s="16"/>
      <c r="E234" s="17"/>
      <c r="F234" s="17"/>
      <c r="G234" s="17"/>
      <c r="H234" s="17"/>
      <c r="I234" s="18"/>
      <c r="J234" s="18"/>
      <c r="K234" s="16"/>
      <c r="L234" s="13"/>
      <c r="M234" s="19" t="str">
        <f aca="false">IF(OR(E234="",F234=""),"",ABS(E234-F234))</f>
        <v/>
      </c>
      <c r="N234" s="20" t="str">
        <f aca="false">IF(OR(G234="",M234="",M234=0),"",ABS(G234-E234)/M234)</f>
        <v/>
      </c>
      <c r="O234" s="20" t="str">
        <f aca="false">IF(OR(H234="",M234="",M234=0),"",IF(D234="Short",E234-H234,H234-E234)/M234*IF(I234="",1,I234)-IF(J234="",0,J234))</f>
        <v/>
      </c>
      <c r="P234" s="21" t="str">
        <f aca="false">IF(O234="","",O234*'Setup rules'!$B$7)</f>
        <v/>
      </c>
      <c r="Q234" s="14" t="str">
        <f aca="false">IF(O234="","",IF(O234&gt;0,"Win",IF(O234&lt;0,"Loss","Breakeven")))</f>
        <v/>
      </c>
      <c r="R234" s="20" t="str">
        <f aca="false">IF(O234="","",SUM($O$5:O234))</f>
        <v/>
      </c>
      <c r="S234" s="20" t="str">
        <f aca="false">IF(R234="","",MAX(0,MAX($R$5:R234)))</f>
        <v/>
      </c>
      <c r="T234" s="20" t="str">
        <f aca="false">IF(R234="","",R234-S234)</f>
        <v/>
      </c>
      <c r="U234" s="14" t="str">
        <f aca="false">IF(O234="","",IF(O234&lt;0,N(U233)+1,0))</f>
        <v/>
      </c>
      <c r="V234" s="22" t="e">
        <f aca="false">IF(R234="",NA(),R234)</f>
        <v>#N/A</v>
      </c>
    </row>
    <row r="235" customFormat="false" ht="15" hidden="false" customHeight="false" outlineLevel="0" collapsed="false">
      <c r="A235" s="14" t="str">
        <f aca="false">IF(B235="","",COUNT($B$5:B235))</f>
        <v/>
      </c>
      <c r="B235" s="15"/>
      <c r="C235" s="13"/>
      <c r="D235" s="16"/>
      <c r="E235" s="17"/>
      <c r="F235" s="17"/>
      <c r="G235" s="17"/>
      <c r="H235" s="17"/>
      <c r="I235" s="18"/>
      <c r="J235" s="18"/>
      <c r="K235" s="16"/>
      <c r="L235" s="13"/>
      <c r="M235" s="19" t="str">
        <f aca="false">IF(OR(E235="",F235=""),"",ABS(E235-F235))</f>
        <v/>
      </c>
      <c r="N235" s="20" t="str">
        <f aca="false">IF(OR(G235="",M235="",M235=0),"",ABS(G235-E235)/M235)</f>
        <v/>
      </c>
      <c r="O235" s="20" t="str">
        <f aca="false">IF(OR(H235="",M235="",M235=0),"",IF(D235="Short",E235-H235,H235-E235)/M235*IF(I235="",1,I235)-IF(J235="",0,J235))</f>
        <v/>
      </c>
      <c r="P235" s="21" t="str">
        <f aca="false">IF(O235="","",O235*'Setup rules'!$B$7)</f>
        <v/>
      </c>
      <c r="Q235" s="14" t="str">
        <f aca="false">IF(O235="","",IF(O235&gt;0,"Win",IF(O235&lt;0,"Loss","Breakeven")))</f>
        <v/>
      </c>
      <c r="R235" s="20" t="str">
        <f aca="false">IF(O235="","",SUM($O$5:O235))</f>
        <v/>
      </c>
      <c r="S235" s="20" t="str">
        <f aca="false">IF(R235="","",MAX(0,MAX($R$5:R235)))</f>
        <v/>
      </c>
      <c r="T235" s="20" t="str">
        <f aca="false">IF(R235="","",R235-S235)</f>
        <v/>
      </c>
      <c r="U235" s="14" t="str">
        <f aca="false">IF(O235="","",IF(O235&lt;0,N(U234)+1,0))</f>
        <v/>
      </c>
      <c r="V235" s="22" t="e">
        <f aca="false">IF(R235="",NA(),R235)</f>
        <v>#N/A</v>
      </c>
    </row>
    <row r="236" customFormat="false" ht="15" hidden="false" customHeight="false" outlineLevel="0" collapsed="false">
      <c r="A236" s="14" t="str">
        <f aca="false">IF(B236="","",COUNT($B$5:B236))</f>
        <v/>
      </c>
      <c r="B236" s="15"/>
      <c r="C236" s="13"/>
      <c r="D236" s="16"/>
      <c r="E236" s="17"/>
      <c r="F236" s="17"/>
      <c r="G236" s="17"/>
      <c r="H236" s="17"/>
      <c r="I236" s="18"/>
      <c r="J236" s="18"/>
      <c r="K236" s="16"/>
      <c r="L236" s="13"/>
      <c r="M236" s="19" t="str">
        <f aca="false">IF(OR(E236="",F236=""),"",ABS(E236-F236))</f>
        <v/>
      </c>
      <c r="N236" s="20" t="str">
        <f aca="false">IF(OR(G236="",M236="",M236=0),"",ABS(G236-E236)/M236)</f>
        <v/>
      </c>
      <c r="O236" s="20" t="str">
        <f aca="false">IF(OR(H236="",M236="",M236=0),"",IF(D236="Short",E236-H236,H236-E236)/M236*IF(I236="",1,I236)-IF(J236="",0,J236))</f>
        <v/>
      </c>
      <c r="P236" s="21" t="str">
        <f aca="false">IF(O236="","",O236*'Setup rules'!$B$7)</f>
        <v/>
      </c>
      <c r="Q236" s="14" t="str">
        <f aca="false">IF(O236="","",IF(O236&gt;0,"Win",IF(O236&lt;0,"Loss","Breakeven")))</f>
        <v/>
      </c>
      <c r="R236" s="20" t="str">
        <f aca="false">IF(O236="","",SUM($O$5:O236))</f>
        <v/>
      </c>
      <c r="S236" s="20" t="str">
        <f aca="false">IF(R236="","",MAX(0,MAX($R$5:R236)))</f>
        <v/>
      </c>
      <c r="T236" s="20" t="str">
        <f aca="false">IF(R236="","",R236-S236)</f>
        <v/>
      </c>
      <c r="U236" s="14" t="str">
        <f aca="false">IF(O236="","",IF(O236&lt;0,N(U235)+1,0))</f>
        <v/>
      </c>
      <c r="V236" s="22" t="e">
        <f aca="false">IF(R236="",NA(),R236)</f>
        <v>#N/A</v>
      </c>
    </row>
    <row r="237" customFormat="false" ht="15" hidden="false" customHeight="false" outlineLevel="0" collapsed="false">
      <c r="A237" s="14" t="str">
        <f aca="false">IF(B237="","",COUNT($B$5:B237))</f>
        <v/>
      </c>
      <c r="B237" s="15"/>
      <c r="C237" s="13"/>
      <c r="D237" s="16"/>
      <c r="E237" s="17"/>
      <c r="F237" s="17"/>
      <c r="G237" s="17"/>
      <c r="H237" s="17"/>
      <c r="I237" s="18"/>
      <c r="J237" s="18"/>
      <c r="K237" s="16"/>
      <c r="L237" s="13"/>
      <c r="M237" s="19" t="str">
        <f aca="false">IF(OR(E237="",F237=""),"",ABS(E237-F237))</f>
        <v/>
      </c>
      <c r="N237" s="20" t="str">
        <f aca="false">IF(OR(G237="",M237="",M237=0),"",ABS(G237-E237)/M237)</f>
        <v/>
      </c>
      <c r="O237" s="20" t="str">
        <f aca="false">IF(OR(H237="",M237="",M237=0),"",IF(D237="Short",E237-H237,H237-E237)/M237*IF(I237="",1,I237)-IF(J237="",0,J237))</f>
        <v/>
      </c>
      <c r="P237" s="21" t="str">
        <f aca="false">IF(O237="","",O237*'Setup rules'!$B$7)</f>
        <v/>
      </c>
      <c r="Q237" s="14" t="str">
        <f aca="false">IF(O237="","",IF(O237&gt;0,"Win",IF(O237&lt;0,"Loss","Breakeven")))</f>
        <v/>
      </c>
      <c r="R237" s="20" t="str">
        <f aca="false">IF(O237="","",SUM($O$5:O237))</f>
        <v/>
      </c>
      <c r="S237" s="20" t="str">
        <f aca="false">IF(R237="","",MAX(0,MAX($R$5:R237)))</f>
        <v/>
      </c>
      <c r="T237" s="20" t="str">
        <f aca="false">IF(R237="","",R237-S237)</f>
        <v/>
      </c>
      <c r="U237" s="14" t="str">
        <f aca="false">IF(O237="","",IF(O237&lt;0,N(U236)+1,0))</f>
        <v/>
      </c>
      <c r="V237" s="22" t="e">
        <f aca="false">IF(R237="",NA(),R237)</f>
        <v>#N/A</v>
      </c>
    </row>
    <row r="238" customFormat="false" ht="15" hidden="false" customHeight="false" outlineLevel="0" collapsed="false">
      <c r="A238" s="14" t="str">
        <f aca="false">IF(B238="","",COUNT($B$5:B238))</f>
        <v/>
      </c>
      <c r="B238" s="15"/>
      <c r="C238" s="13"/>
      <c r="D238" s="16"/>
      <c r="E238" s="17"/>
      <c r="F238" s="17"/>
      <c r="G238" s="17"/>
      <c r="H238" s="17"/>
      <c r="I238" s="18"/>
      <c r="J238" s="18"/>
      <c r="K238" s="16"/>
      <c r="L238" s="13"/>
      <c r="M238" s="19" t="str">
        <f aca="false">IF(OR(E238="",F238=""),"",ABS(E238-F238))</f>
        <v/>
      </c>
      <c r="N238" s="20" t="str">
        <f aca="false">IF(OR(G238="",M238="",M238=0),"",ABS(G238-E238)/M238)</f>
        <v/>
      </c>
      <c r="O238" s="20" t="str">
        <f aca="false">IF(OR(H238="",M238="",M238=0),"",IF(D238="Short",E238-H238,H238-E238)/M238*IF(I238="",1,I238)-IF(J238="",0,J238))</f>
        <v/>
      </c>
      <c r="P238" s="21" t="str">
        <f aca="false">IF(O238="","",O238*'Setup rules'!$B$7)</f>
        <v/>
      </c>
      <c r="Q238" s="14" t="str">
        <f aca="false">IF(O238="","",IF(O238&gt;0,"Win",IF(O238&lt;0,"Loss","Breakeven")))</f>
        <v/>
      </c>
      <c r="R238" s="20" t="str">
        <f aca="false">IF(O238="","",SUM($O$5:O238))</f>
        <v/>
      </c>
      <c r="S238" s="20" t="str">
        <f aca="false">IF(R238="","",MAX(0,MAX($R$5:R238)))</f>
        <v/>
      </c>
      <c r="T238" s="20" t="str">
        <f aca="false">IF(R238="","",R238-S238)</f>
        <v/>
      </c>
      <c r="U238" s="14" t="str">
        <f aca="false">IF(O238="","",IF(O238&lt;0,N(U237)+1,0))</f>
        <v/>
      </c>
      <c r="V238" s="22" t="e">
        <f aca="false">IF(R238="",NA(),R238)</f>
        <v>#N/A</v>
      </c>
    </row>
    <row r="239" customFormat="false" ht="15" hidden="false" customHeight="false" outlineLevel="0" collapsed="false">
      <c r="A239" s="14" t="str">
        <f aca="false">IF(B239="","",COUNT($B$5:B239))</f>
        <v/>
      </c>
      <c r="B239" s="15"/>
      <c r="C239" s="13"/>
      <c r="D239" s="16"/>
      <c r="E239" s="17"/>
      <c r="F239" s="17"/>
      <c r="G239" s="17"/>
      <c r="H239" s="17"/>
      <c r="I239" s="18"/>
      <c r="J239" s="18"/>
      <c r="K239" s="16"/>
      <c r="L239" s="13"/>
      <c r="M239" s="19" t="str">
        <f aca="false">IF(OR(E239="",F239=""),"",ABS(E239-F239))</f>
        <v/>
      </c>
      <c r="N239" s="20" t="str">
        <f aca="false">IF(OR(G239="",M239="",M239=0),"",ABS(G239-E239)/M239)</f>
        <v/>
      </c>
      <c r="O239" s="20" t="str">
        <f aca="false">IF(OR(H239="",M239="",M239=0),"",IF(D239="Short",E239-H239,H239-E239)/M239*IF(I239="",1,I239)-IF(J239="",0,J239))</f>
        <v/>
      </c>
      <c r="P239" s="21" t="str">
        <f aca="false">IF(O239="","",O239*'Setup rules'!$B$7)</f>
        <v/>
      </c>
      <c r="Q239" s="14" t="str">
        <f aca="false">IF(O239="","",IF(O239&gt;0,"Win",IF(O239&lt;0,"Loss","Breakeven")))</f>
        <v/>
      </c>
      <c r="R239" s="20" t="str">
        <f aca="false">IF(O239="","",SUM($O$5:O239))</f>
        <v/>
      </c>
      <c r="S239" s="20" t="str">
        <f aca="false">IF(R239="","",MAX(0,MAX($R$5:R239)))</f>
        <v/>
      </c>
      <c r="T239" s="20" t="str">
        <f aca="false">IF(R239="","",R239-S239)</f>
        <v/>
      </c>
      <c r="U239" s="14" t="str">
        <f aca="false">IF(O239="","",IF(O239&lt;0,N(U238)+1,0))</f>
        <v/>
      </c>
      <c r="V239" s="22" t="e">
        <f aca="false">IF(R239="",NA(),R239)</f>
        <v>#N/A</v>
      </c>
    </row>
    <row r="240" customFormat="false" ht="15" hidden="false" customHeight="false" outlineLevel="0" collapsed="false">
      <c r="A240" s="14" t="str">
        <f aca="false">IF(B240="","",COUNT($B$5:B240))</f>
        <v/>
      </c>
      <c r="B240" s="15"/>
      <c r="C240" s="13"/>
      <c r="D240" s="16"/>
      <c r="E240" s="17"/>
      <c r="F240" s="17"/>
      <c r="G240" s="17"/>
      <c r="H240" s="17"/>
      <c r="I240" s="18"/>
      <c r="J240" s="18"/>
      <c r="K240" s="16"/>
      <c r="L240" s="13"/>
      <c r="M240" s="19" t="str">
        <f aca="false">IF(OR(E240="",F240=""),"",ABS(E240-F240))</f>
        <v/>
      </c>
      <c r="N240" s="20" t="str">
        <f aca="false">IF(OR(G240="",M240="",M240=0),"",ABS(G240-E240)/M240)</f>
        <v/>
      </c>
      <c r="O240" s="20" t="str">
        <f aca="false">IF(OR(H240="",M240="",M240=0),"",IF(D240="Short",E240-H240,H240-E240)/M240*IF(I240="",1,I240)-IF(J240="",0,J240))</f>
        <v/>
      </c>
      <c r="P240" s="21" t="str">
        <f aca="false">IF(O240="","",O240*'Setup rules'!$B$7)</f>
        <v/>
      </c>
      <c r="Q240" s="14" t="str">
        <f aca="false">IF(O240="","",IF(O240&gt;0,"Win",IF(O240&lt;0,"Loss","Breakeven")))</f>
        <v/>
      </c>
      <c r="R240" s="20" t="str">
        <f aca="false">IF(O240="","",SUM($O$5:O240))</f>
        <v/>
      </c>
      <c r="S240" s="20" t="str">
        <f aca="false">IF(R240="","",MAX(0,MAX($R$5:R240)))</f>
        <v/>
      </c>
      <c r="T240" s="20" t="str">
        <f aca="false">IF(R240="","",R240-S240)</f>
        <v/>
      </c>
      <c r="U240" s="14" t="str">
        <f aca="false">IF(O240="","",IF(O240&lt;0,N(U239)+1,0))</f>
        <v/>
      </c>
      <c r="V240" s="22" t="e">
        <f aca="false">IF(R240="",NA(),R240)</f>
        <v>#N/A</v>
      </c>
    </row>
    <row r="241" customFormat="false" ht="15" hidden="false" customHeight="false" outlineLevel="0" collapsed="false">
      <c r="A241" s="14" t="str">
        <f aca="false">IF(B241="","",COUNT($B$5:B241))</f>
        <v/>
      </c>
      <c r="B241" s="15"/>
      <c r="C241" s="13"/>
      <c r="D241" s="16"/>
      <c r="E241" s="17"/>
      <c r="F241" s="17"/>
      <c r="G241" s="17"/>
      <c r="H241" s="17"/>
      <c r="I241" s="18"/>
      <c r="J241" s="18"/>
      <c r="K241" s="16"/>
      <c r="L241" s="13"/>
      <c r="M241" s="19" t="str">
        <f aca="false">IF(OR(E241="",F241=""),"",ABS(E241-F241))</f>
        <v/>
      </c>
      <c r="N241" s="20" t="str">
        <f aca="false">IF(OR(G241="",M241="",M241=0),"",ABS(G241-E241)/M241)</f>
        <v/>
      </c>
      <c r="O241" s="20" t="str">
        <f aca="false">IF(OR(H241="",M241="",M241=0),"",IF(D241="Short",E241-H241,H241-E241)/M241*IF(I241="",1,I241)-IF(J241="",0,J241))</f>
        <v/>
      </c>
      <c r="P241" s="21" t="str">
        <f aca="false">IF(O241="","",O241*'Setup rules'!$B$7)</f>
        <v/>
      </c>
      <c r="Q241" s="14" t="str">
        <f aca="false">IF(O241="","",IF(O241&gt;0,"Win",IF(O241&lt;0,"Loss","Breakeven")))</f>
        <v/>
      </c>
      <c r="R241" s="20" t="str">
        <f aca="false">IF(O241="","",SUM($O$5:O241))</f>
        <v/>
      </c>
      <c r="S241" s="20" t="str">
        <f aca="false">IF(R241="","",MAX(0,MAX($R$5:R241)))</f>
        <v/>
      </c>
      <c r="T241" s="20" t="str">
        <f aca="false">IF(R241="","",R241-S241)</f>
        <v/>
      </c>
      <c r="U241" s="14" t="str">
        <f aca="false">IF(O241="","",IF(O241&lt;0,N(U240)+1,0))</f>
        <v/>
      </c>
      <c r="V241" s="22" t="e">
        <f aca="false">IF(R241="",NA(),R241)</f>
        <v>#N/A</v>
      </c>
    </row>
    <row r="242" customFormat="false" ht="15" hidden="false" customHeight="false" outlineLevel="0" collapsed="false">
      <c r="A242" s="14" t="str">
        <f aca="false">IF(B242="","",COUNT($B$5:B242))</f>
        <v/>
      </c>
      <c r="B242" s="15"/>
      <c r="C242" s="13"/>
      <c r="D242" s="16"/>
      <c r="E242" s="17"/>
      <c r="F242" s="17"/>
      <c r="G242" s="17"/>
      <c r="H242" s="17"/>
      <c r="I242" s="18"/>
      <c r="J242" s="18"/>
      <c r="K242" s="16"/>
      <c r="L242" s="13"/>
      <c r="M242" s="19" t="str">
        <f aca="false">IF(OR(E242="",F242=""),"",ABS(E242-F242))</f>
        <v/>
      </c>
      <c r="N242" s="20" t="str">
        <f aca="false">IF(OR(G242="",M242="",M242=0),"",ABS(G242-E242)/M242)</f>
        <v/>
      </c>
      <c r="O242" s="20" t="str">
        <f aca="false">IF(OR(H242="",M242="",M242=0),"",IF(D242="Short",E242-H242,H242-E242)/M242*IF(I242="",1,I242)-IF(J242="",0,J242))</f>
        <v/>
      </c>
      <c r="P242" s="21" t="str">
        <f aca="false">IF(O242="","",O242*'Setup rules'!$B$7)</f>
        <v/>
      </c>
      <c r="Q242" s="14" t="str">
        <f aca="false">IF(O242="","",IF(O242&gt;0,"Win",IF(O242&lt;0,"Loss","Breakeven")))</f>
        <v/>
      </c>
      <c r="R242" s="20" t="str">
        <f aca="false">IF(O242="","",SUM($O$5:O242))</f>
        <v/>
      </c>
      <c r="S242" s="20" t="str">
        <f aca="false">IF(R242="","",MAX(0,MAX($R$5:R242)))</f>
        <v/>
      </c>
      <c r="T242" s="20" t="str">
        <f aca="false">IF(R242="","",R242-S242)</f>
        <v/>
      </c>
      <c r="U242" s="14" t="str">
        <f aca="false">IF(O242="","",IF(O242&lt;0,N(U241)+1,0))</f>
        <v/>
      </c>
      <c r="V242" s="22" t="e">
        <f aca="false">IF(R242="",NA(),R242)</f>
        <v>#N/A</v>
      </c>
    </row>
    <row r="243" customFormat="false" ht="15" hidden="false" customHeight="false" outlineLevel="0" collapsed="false">
      <c r="A243" s="14" t="str">
        <f aca="false">IF(B243="","",COUNT($B$5:B243))</f>
        <v/>
      </c>
      <c r="B243" s="15"/>
      <c r="C243" s="13"/>
      <c r="D243" s="16"/>
      <c r="E243" s="17"/>
      <c r="F243" s="17"/>
      <c r="G243" s="17"/>
      <c r="H243" s="17"/>
      <c r="I243" s="18"/>
      <c r="J243" s="18"/>
      <c r="K243" s="16"/>
      <c r="L243" s="13"/>
      <c r="M243" s="19" t="str">
        <f aca="false">IF(OR(E243="",F243=""),"",ABS(E243-F243))</f>
        <v/>
      </c>
      <c r="N243" s="20" t="str">
        <f aca="false">IF(OR(G243="",M243="",M243=0),"",ABS(G243-E243)/M243)</f>
        <v/>
      </c>
      <c r="O243" s="20" t="str">
        <f aca="false">IF(OR(H243="",M243="",M243=0),"",IF(D243="Short",E243-H243,H243-E243)/M243*IF(I243="",1,I243)-IF(J243="",0,J243))</f>
        <v/>
      </c>
      <c r="P243" s="21" t="str">
        <f aca="false">IF(O243="","",O243*'Setup rules'!$B$7)</f>
        <v/>
      </c>
      <c r="Q243" s="14" t="str">
        <f aca="false">IF(O243="","",IF(O243&gt;0,"Win",IF(O243&lt;0,"Loss","Breakeven")))</f>
        <v/>
      </c>
      <c r="R243" s="20" t="str">
        <f aca="false">IF(O243="","",SUM($O$5:O243))</f>
        <v/>
      </c>
      <c r="S243" s="20" t="str">
        <f aca="false">IF(R243="","",MAX(0,MAX($R$5:R243)))</f>
        <v/>
      </c>
      <c r="T243" s="20" t="str">
        <f aca="false">IF(R243="","",R243-S243)</f>
        <v/>
      </c>
      <c r="U243" s="14" t="str">
        <f aca="false">IF(O243="","",IF(O243&lt;0,N(U242)+1,0))</f>
        <v/>
      </c>
      <c r="V243" s="22" t="e">
        <f aca="false">IF(R243="",NA(),R243)</f>
        <v>#N/A</v>
      </c>
    </row>
    <row r="244" customFormat="false" ht="15" hidden="false" customHeight="false" outlineLevel="0" collapsed="false">
      <c r="A244" s="14" t="str">
        <f aca="false">IF(B244="","",COUNT($B$5:B244))</f>
        <v/>
      </c>
      <c r="B244" s="15"/>
      <c r="C244" s="13"/>
      <c r="D244" s="16"/>
      <c r="E244" s="17"/>
      <c r="F244" s="17"/>
      <c r="G244" s="17"/>
      <c r="H244" s="17"/>
      <c r="I244" s="18"/>
      <c r="J244" s="18"/>
      <c r="K244" s="16"/>
      <c r="L244" s="13"/>
      <c r="M244" s="19" t="str">
        <f aca="false">IF(OR(E244="",F244=""),"",ABS(E244-F244))</f>
        <v/>
      </c>
      <c r="N244" s="20" t="str">
        <f aca="false">IF(OR(G244="",M244="",M244=0),"",ABS(G244-E244)/M244)</f>
        <v/>
      </c>
      <c r="O244" s="20" t="str">
        <f aca="false">IF(OR(H244="",M244="",M244=0),"",IF(D244="Short",E244-H244,H244-E244)/M244*IF(I244="",1,I244)-IF(J244="",0,J244))</f>
        <v/>
      </c>
      <c r="P244" s="21" t="str">
        <f aca="false">IF(O244="","",O244*'Setup rules'!$B$7)</f>
        <v/>
      </c>
      <c r="Q244" s="14" t="str">
        <f aca="false">IF(O244="","",IF(O244&gt;0,"Win",IF(O244&lt;0,"Loss","Breakeven")))</f>
        <v/>
      </c>
      <c r="R244" s="20" t="str">
        <f aca="false">IF(O244="","",SUM($O$5:O244))</f>
        <v/>
      </c>
      <c r="S244" s="20" t="str">
        <f aca="false">IF(R244="","",MAX(0,MAX($R$5:R244)))</f>
        <v/>
      </c>
      <c r="T244" s="20" t="str">
        <f aca="false">IF(R244="","",R244-S244)</f>
        <v/>
      </c>
      <c r="U244" s="14" t="str">
        <f aca="false">IF(O244="","",IF(O244&lt;0,N(U243)+1,0))</f>
        <v/>
      </c>
      <c r="V244" s="22" t="e">
        <f aca="false">IF(R244="",NA(),R244)</f>
        <v>#N/A</v>
      </c>
    </row>
    <row r="245" customFormat="false" ht="15" hidden="false" customHeight="false" outlineLevel="0" collapsed="false">
      <c r="A245" s="14" t="str">
        <f aca="false">IF(B245="","",COUNT($B$5:B245))</f>
        <v/>
      </c>
      <c r="B245" s="15"/>
      <c r="C245" s="13"/>
      <c r="D245" s="16"/>
      <c r="E245" s="17"/>
      <c r="F245" s="17"/>
      <c r="G245" s="17"/>
      <c r="H245" s="17"/>
      <c r="I245" s="18"/>
      <c r="J245" s="18"/>
      <c r="K245" s="16"/>
      <c r="L245" s="13"/>
      <c r="M245" s="19" t="str">
        <f aca="false">IF(OR(E245="",F245=""),"",ABS(E245-F245))</f>
        <v/>
      </c>
      <c r="N245" s="20" t="str">
        <f aca="false">IF(OR(G245="",M245="",M245=0),"",ABS(G245-E245)/M245)</f>
        <v/>
      </c>
      <c r="O245" s="20" t="str">
        <f aca="false">IF(OR(H245="",M245="",M245=0),"",IF(D245="Short",E245-H245,H245-E245)/M245*IF(I245="",1,I245)-IF(J245="",0,J245))</f>
        <v/>
      </c>
      <c r="P245" s="21" t="str">
        <f aca="false">IF(O245="","",O245*'Setup rules'!$B$7)</f>
        <v/>
      </c>
      <c r="Q245" s="14" t="str">
        <f aca="false">IF(O245="","",IF(O245&gt;0,"Win",IF(O245&lt;0,"Loss","Breakeven")))</f>
        <v/>
      </c>
      <c r="R245" s="20" t="str">
        <f aca="false">IF(O245="","",SUM($O$5:O245))</f>
        <v/>
      </c>
      <c r="S245" s="20" t="str">
        <f aca="false">IF(R245="","",MAX(0,MAX($R$5:R245)))</f>
        <v/>
      </c>
      <c r="T245" s="20" t="str">
        <f aca="false">IF(R245="","",R245-S245)</f>
        <v/>
      </c>
      <c r="U245" s="14" t="str">
        <f aca="false">IF(O245="","",IF(O245&lt;0,N(U244)+1,0))</f>
        <v/>
      </c>
      <c r="V245" s="22" t="e">
        <f aca="false">IF(R245="",NA(),R245)</f>
        <v>#N/A</v>
      </c>
    </row>
    <row r="246" customFormat="false" ht="15" hidden="false" customHeight="false" outlineLevel="0" collapsed="false">
      <c r="A246" s="14" t="str">
        <f aca="false">IF(B246="","",COUNT($B$5:B246))</f>
        <v/>
      </c>
      <c r="B246" s="15"/>
      <c r="C246" s="13"/>
      <c r="D246" s="16"/>
      <c r="E246" s="17"/>
      <c r="F246" s="17"/>
      <c r="G246" s="17"/>
      <c r="H246" s="17"/>
      <c r="I246" s="18"/>
      <c r="J246" s="18"/>
      <c r="K246" s="16"/>
      <c r="L246" s="13"/>
      <c r="M246" s="19" t="str">
        <f aca="false">IF(OR(E246="",F246=""),"",ABS(E246-F246))</f>
        <v/>
      </c>
      <c r="N246" s="20" t="str">
        <f aca="false">IF(OR(G246="",M246="",M246=0),"",ABS(G246-E246)/M246)</f>
        <v/>
      </c>
      <c r="O246" s="20" t="str">
        <f aca="false">IF(OR(H246="",M246="",M246=0),"",IF(D246="Short",E246-H246,H246-E246)/M246*IF(I246="",1,I246)-IF(J246="",0,J246))</f>
        <v/>
      </c>
      <c r="P246" s="21" t="str">
        <f aca="false">IF(O246="","",O246*'Setup rules'!$B$7)</f>
        <v/>
      </c>
      <c r="Q246" s="14" t="str">
        <f aca="false">IF(O246="","",IF(O246&gt;0,"Win",IF(O246&lt;0,"Loss","Breakeven")))</f>
        <v/>
      </c>
      <c r="R246" s="20" t="str">
        <f aca="false">IF(O246="","",SUM($O$5:O246))</f>
        <v/>
      </c>
      <c r="S246" s="20" t="str">
        <f aca="false">IF(R246="","",MAX(0,MAX($R$5:R246)))</f>
        <v/>
      </c>
      <c r="T246" s="20" t="str">
        <f aca="false">IF(R246="","",R246-S246)</f>
        <v/>
      </c>
      <c r="U246" s="14" t="str">
        <f aca="false">IF(O246="","",IF(O246&lt;0,N(U245)+1,0))</f>
        <v/>
      </c>
      <c r="V246" s="22" t="e">
        <f aca="false">IF(R246="",NA(),R246)</f>
        <v>#N/A</v>
      </c>
    </row>
    <row r="247" customFormat="false" ht="15" hidden="false" customHeight="false" outlineLevel="0" collapsed="false">
      <c r="A247" s="14" t="str">
        <f aca="false">IF(B247="","",COUNT($B$5:B247))</f>
        <v/>
      </c>
      <c r="B247" s="15"/>
      <c r="C247" s="13"/>
      <c r="D247" s="16"/>
      <c r="E247" s="17"/>
      <c r="F247" s="17"/>
      <c r="G247" s="17"/>
      <c r="H247" s="17"/>
      <c r="I247" s="18"/>
      <c r="J247" s="18"/>
      <c r="K247" s="16"/>
      <c r="L247" s="13"/>
      <c r="M247" s="19" t="str">
        <f aca="false">IF(OR(E247="",F247=""),"",ABS(E247-F247))</f>
        <v/>
      </c>
      <c r="N247" s="20" t="str">
        <f aca="false">IF(OR(G247="",M247="",M247=0),"",ABS(G247-E247)/M247)</f>
        <v/>
      </c>
      <c r="O247" s="20" t="str">
        <f aca="false">IF(OR(H247="",M247="",M247=0),"",IF(D247="Short",E247-H247,H247-E247)/M247*IF(I247="",1,I247)-IF(J247="",0,J247))</f>
        <v/>
      </c>
      <c r="P247" s="21" t="str">
        <f aca="false">IF(O247="","",O247*'Setup rules'!$B$7)</f>
        <v/>
      </c>
      <c r="Q247" s="14" t="str">
        <f aca="false">IF(O247="","",IF(O247&gt;0,"Win",IF(O247&lt;0,"Loss","Breakeven")))</f>
        <v/>
      </c>
      <c r="R247" s="20" t="str">
        <f aca="false">IF(O247="","",SUM($O$5:O247))</f>
        <v/>
      </c>
      <c r="S247" s="20" t="str">
        <f aca="false">IF(R247="","",MAX(0,MAX($R$5:R247)))</f>
        <v/>
      </c>
      <c r="T247" s="20" t="str">
        <f aca="false">IF(R247="","",R247-S247)</f>
        <v/>
      </c>
      <c r="U247" s="14" t="str">
        <f aca="false">IF(O247="","",IF(O247&lt;0,N(U246)+1,0))</f>
        <v/>
      </c>
      <c r="V247" s="22" t="e">
        <f aca="false">IF(R247="",NA(),R247)</f>
        <v>#N/A</v>
      </c>
    </row>
    <row r="248" customFormat="false" ht="15" hidden="false" customHeight="false" outlineLevel="0" collapsed="false">
      <c r="A248" s="14" t="str">
        <f aca="false">IF(B248="","",COUNT($B$5:B248))</f>
        <v/>
      </c>
      <c r="B248" s="15"/>
      <c r="C248" s="13"/>
      <c r="D248" s="16"/>
      <c r="E248" s="17"/>
      <c r="F248" s="17"/>
      <c r="G248" s="17"/>
      <c r="H248" s="17"/>
      <c r="I248" s="18"/>
      <c r="J248" s="18"/>
      <c r="K248" s="16"/>
      <c r="L248" s="13"/>
      <c r="M248" s="19" t="str">
        <f aca="false">IF(OR(E248="",F248=""),"",ABS(E248-F248))</f>
        <v/>
      </c>
      <c r="N248" s="20" t="str">
        <f aca="false">IF(OR(G248="",M248="",M248=0),"",ABS(G248-E248)/M248)</f>
        <v/>
      </c>
      <c r="O248" s="20" t="str">
        <f aca="false">IF(OR(H248="",M248="",M248=0),"",IF(D248="Short",E248-H248,H248-E248)/M248*IF(I248="",1,I248)-IF(J248="",0,J248))</f>
        <v/>
      </c>
      <c r="P248" s="21" t="str">
        <f aca="false">IF(O248="","",O248*'Setup rules'!$B$7)</f>
        <v/>
      </c>
      <c r="Q248" s="14" t="str">
        <f aca="false">IF(O248="","",IF(O248&gt;0,"Win",IF(O248&lt;0,"Loss","Breakeven")))</f>
        <v/>
      </c>
      <c r="R248" s="20" t="str">
        <f aca="false">IF(O248="","",SUM($O$5:O248))</f>
        <v/>
      </c>
      <c r="S248" s="20" t="str">
        <f aca="false">IF(R248="","",MAX(0,MAX($R$5:R248)))</f>
        <v/>
      </c>
      <c r="T248" s="20" t="str">
        <f aca="false">IF(R248="","",R248-S248)</f>
        <v/>
      </c>
      <c r="U248" s="14" t="str">
        <f aca="false">IF(O248="","",IF(O248&lt;0,N(U247)+1,0))</f>
        <v/>
      </c>
      <c r="V248" s="22" t="e">
        <f aca="false">IF(R248="",NA(),R248)</f>
        <v>#N/A</v>
      </c>
    </row>
    <row r="249" customFormat="false" ht="15" hidden="false" customHeight="false" outlineLevel="0" collapsed="false">
      <c r="A249" s="14" t="str">
        <f aca="false">IF(B249="","",COUNT($B$5:B249))</f>
        <v/>
      </c>
      <c r="B249" s="15"/>
      <c r="C249" s="13"/>
      <c r="D249" s="16"/>
      <c r="E249" s="17"/>
      <c r="F249" s="17"/>
      <c r="G249" s="17"/>
      <c r="H249" s="17"/>
      <c r="I249" s="18"/>
      <c r="J249" s="18"/>
      <c r="K249" s="16"/>
      <c r="L249" s="13"/>
      <c r="M249" s="19" t="str">
        <f aca="false">IF(OR(E249="",F249=""),"",ABS(E249-F249))</f>
        <v/>
      </c>
      <c r="N249" s="20" t="str">
        <f aca="false">IF(OR(G249="",M249="",M249=0),"",ABS(G249-E249)/M249)</f>
        <v/>
      </c>
      <c r="O249" s="20" t="str">
        <f aca="false">IF(OR(H249="",M249="",M249=0),"",IF(D249="Short",E249-H249,H249-E249)/M249*IF(I249="",1,I249)-IF(J249="",0,J249))</f>
        <v/>
      </c>
      <c r="P249" s="21" t="str">
        <f aca="false">IF(O249="","",O249*'Setup rules'!$B$7)</f>
        <v/>
      </c>
      <c r="Q249" s="14" t="str">
        <f aca="false">IF(O249="","",IF(O249&gt;0,"Win",IF(O249&lt;0,"Loss","Breakeven")))</f>
        <v/>
      </c>
      <c r="R249" s="20" t="str">
        <f aca="false">IF(O249="","",SUM($O$5:O249))</f>
        <v/>
      </c>
      <c r="S249" s="20" t="str">
        <f aca="false">IF(R249="","",MAX(0,MAX($R$5:R249)))</f>
        <v/>
      </c>
      <c r="T249" s="20" t="str">
        <f aca="false">IF(R249="","",R249-S249)</f>
        <v/>
      </c>
      <c r="U249" s="14" t="str">
        <f aca="false">IF(O249="","",IF(O249&lt;0,N(U248)+1,0))</f>
        <v/>
      </c>
      <c r="V249" s="22" t="e">
        <f aca="false">IF(R249="",NA(),R249)</f>
        <v>#N/A</v>
      </c>
    </row>
    <row r="250" customFormat="false" ht="15" hidden="false" customHeight="false" outlineLevel="0" collapsed="false">
      <c r="A250" s="14" t="str">
        <f aca="false">IF(B250="","",COUNT($B$5:B250))</f>
        <v/>
      </c>
      <c r="B250" s="15"/>
      <c r="C250" s="13"/>
      <c r="D250" s="16"/>
      <c r="E250" s="17"/>
      <c r="F250" s="17"/>
      <c r="G250" s="17"/>
      <c r="H250" s="17"/>
      <c r="I250" s="18"/>
      <c r="J250" s="18"/>
      <c r="K250" s="16"/>
      <c r="L250" s="13"/>
      <c r="M250" s="19" t="str">
        <f aca="false">IF(OR(E250="",F250=""),"",ABS(E250-F250))</f>
        <v/>
      </c>
      <c r="N250" s="20" t="str">
        <f aca="false">IF(OR(G250="",M250="",M250=0),"",ABS(G250-E250)/M250)</f>
        <v/>
      </c>
      <c r="O250" s="20" t="str">
        <f aca="false">IF(OR(H250="",M250="",M250=0),"",IF(D250="Short",E250-H250,H250-E250)/M250*IF(I250="",1,I250)-IF(J250="",0,J250))</f>
        <v/>
      </c>
      <c r="P250" s="21" t="str">
        <f aca="false">IF(O250="","",O250*'Setup rules'!$B$7)</f>
        <v/>
      </c>
      <c r="Q250" s="14" t="str">
        <f aca="false">IF(O250="","",IF(O250&gt;0,"Win",IF(O250&lt;0,"Loss","Breakeven")))</f>
        <v/>
      </c>
      <c r="R250" s="20" t="str">
        <f aca="false">IF(O250="","",SUM($O$5:O250))</f>
        <v/>
      </c>
      <c r="S250" s="20" t="str">
        <f aca="false">IF(R250="","",MAX(0,MAX($R$5:R250)))</f>
        <v/>
      </c>
      <c r="T250" s="20" t="str">
        <f aca="false">IF(R250="","",R250-S250)</f>
        <v/>
      </c>
      <c r="U250" s="14" t="str">
        <f aca="false">IF(O250="","",IF(O250&lt;0,N(U249)+1,0))</f>
        <v/>
      </c>
      <c r="V250" s="22" t="e">
        <f aca="false">IF(R250="",NA(),R250)</f>
        <v>#N/A</v>
      </c>
    </row>
    <row r="251" customFormat="false" ht="15" hidden="false" customHeight="false" outlineLevel="0" collapsed="false">
      <c r="A251" s="14" t="str">
        <f aca="false">IF(B251="","",COUNT($B$5:B251))</f>
        <v/>
      </c>
      <c r="B251" s="15"/>
      <c r="C251" s="13"/>
      <c r="D251" s="16"/>
      <c r="E251" s="17"/>
      <c r="F251" s="17"/>
      <c r="G251" s="17"/>
      <c r="H251" s="17"/>
      <c r="I251" s="18"/>
      <c r="J251" s="18"/>
      <c r="K251" s="16"/>
      <c r="L251" s="13"/>
      <c r="M251" s="19" t="str">
        <f aca="false">IF(OR(E251="",F251=""),"",ABS(E251-F251))</f>
        <v/>
      </c>
      <c r="N251" s="20" t="str">
        <f aca="false">IF(OR(G251="",M251="",M251=0),"",ABS(G251-E251)/M251)</f>
        <v/>
      </c>
      <c r="O251" s="20" t="str">
        <f aca="false">IF(OR(H251="",M251="",M251=0),"",IF(D251="Short",E251-H251,H251-E251)/M251*IF(I251="",1,I251)-IF(J251="",0,J251))</f>
        <v/>
      </c>
      <c r="P251" s="21" t="str">
        <f aca="false">IF(O251="","",O251*'Setup rules'!$B$7)</f>
        <v/>
      </c>
      <c r="Q251" s="14" t="str">
        <f aca="false">IF(O251="","",IF(O251&gt;0,"Win",IF(O251&lt;0,"Loss","Breakeven")))</f>
        <v/>
      </c>
      <c r="R251" s="20" t="str">
        <f aca="false">IF(O251="","",SUM($O$5:O251))</f>
        <v/>
      </c>
      <c r="S251" s="20" t="str">
        <f aca="false">IF(R251="","",MAX(0,MAX($R$5:R251)))</f>
        <v/>
      </c>
      <c r="T251" s="20" t="str">
        <f aca="false">IF(R251="","",R251-S251)</f>
        <v/>
      </c>
      <c r="U251" s="14" t="str">
        <f aca="false">IF(O251="","",IF(O251&lt;0,N(U250)+1,0))</f>
        <v/>
      </c>
      <c r="V251" s="22" t="e">
        <f aca="false">IF(R251="",NA(),R251)</f>
        <v>#N/A</v>
      </c>
    </row>
    <row r="252" customFormat="false" ht="15" hidden="false" customHeight="false" outlineLevel="0" collapsed="false">
      <c r="A252" s="14" t="str">
        <f aca="false">IF(B252="","",COUNT($B$5:B252))</f>
        <v/>
      </c>
      <c r="B252" s="15"/>
      <c r="C252" s="13"/>
      <c r="D252" s="16"/>
      <c r="E252" s="17"/>
      <c r="F252" s="17"/>
      <c r="G252" s="17"/>
      <c r="H252" s="17"/>
      <c r="I252" s="18"/>
      <c r="J252" s="18"/>
      <c r="K252" s="16"/>
      <c r="L252" s="13"/>
      <c r="M252" s="19" t="str">
        <f aca="false">IF(OR(E252="",F252=""),"",ABS(E252-F252))</f>
        <v/>
      </c>
      <c r="N252" s="20" t="str">
        <f aca="false">IF(OR(G252="",M252="",M252=0),"",ABS(G252-E252)/M252)</f>
        <v/>
      </c>
      <c r="O252" s="20" t="str">
        <f aca="false">IF(OR(H252="",M252="",M252=0),"",IF(D252="Short",E252-H252,H252-E252)/M252*IF(I252="",1,I252)-IF(J252="",0,J252))</f>
        <v/>
      </c>
      <c r="P252" s="21" t="str">
        <f aca="false">IF(O252="","",O252*'Setup rules'!$B$7)</f>
        <v/>
      </c>
      <c r="Q252" s="14" t="str">
        <f aca="false">IF(O252="","",IF(O252&gt;0,"Win",IF(O252&lt;0,"Loss","Breakeven")))</f>
        <v/>
      </c>
      <c r="R252" s="20" t="str">
        <f aca="false">IF(O252="","",SUM($O$5:O252))</f>
        <v/>
      </c>
      <c r="S252" s="20" t="str">
        <f aca="false">IF(R252="","",MAX(0,MAX($R$5:R252)))</f>
        <v/>
      </c>
      <c r="T252" s="20" t="str">
        <f aca="false">IF(R252="","",R252-S252)</f>
        <v/>
      </c>
      <c r="U252" s="14" t="str">
        <f aca="false">IF(O252="","",IF(O252&lt;0,N(U251)+1,0))</f>
        <v/>
      </c>
      <c r="V252" s="22" t="e">
        <f aca="false">IF(R252="",NA(),R252)</f>
        <v>#N/A</v>
      </c>
    </row>
    <row r="253" customFormat="false" ht="15" hidden="false" customHeight="false" outlineLevel="0" collapsed="false">
      <c r="A253" s="14" t="str">
        <f aca="false">IF(B253="","",COUNT($B$5:B253))</f>
        <v/>
      </c>
      <c r="B253" s="15"/>
      <c r="C253" s="13"/>
      <c r="D253" s="16"/>
      <c r="E253" s="17"/>
      <c r="F253" s="17"/>
      <c r="G253" s="17"/>
      <c r="H253" s="17"/>
      <c r="I253" s="18"/>
      <c r="J253" s="18"/>
      <c r="K253" s="16"/>
      <c r="L253" s="13"/>
      <c r="M253" s="19" t="str">
        <f aca="false">IF(OR(E253="",F253=""),"",ABS(E253-F253))</f>
        <v/>
      </c>
      <c r="N253" s="20" t="str">
        <f aca="false">IF(OR(G253="",M253="",M253=0),"",ABS(G253-E253)/M253)</f>
        <v/>
      </c>
      <c r="O253" s="20" t="str">
        <f aca="false">IF(OR(H253="",M253="",M253=0),"",IF(D253="Short",E253-H253,H253-E253)/M253*IF(I253="",1,I253)-IF(J253="",0,J253))</f>
        <v/>
      </c>
      <c r="P253" s="21" t="str">
        <f aca="false">IF(O253="","",O253*'Setup rules'!$B$7)</f>
        <v/>
      </c>
      <c r="Q253" s="14" t="str">
        <f aca="false">IF(O253="","",IF(O253&gt;0,"Win",IF(O253&lt;0,"Loss","Breakeven")))</f>
        <v/>
      </c>
      <c r="R253" s="20" t="str">
        <f aca="false">IF(O253="","",SUM($O$5:O253))</f>
        <v/>
      </c>
      <c r="S253" s="20" t="str">
        <f aca="false">IF(R253="","",MAX(0,MAX($R$5:R253)))</f>
        <v/>
      </c>
      <c r="T253" s="20" t="str">
        <f aca="false">IF(R253="","",R253-S253)</f>
        <v/>
      </c>
      <c r="U253" s="14" t="str">
        <f aca="false">IF(O253="","",IF(O253&lt;0,N(U252)+1,0))</f>
        <v/>
      </c>
      <c r="V253" s="22" t="e">
        <f aca="false">IF(R253="",NA(),R253)</f>
        <v>#N/A</v>
      </c>
    </row>
    <row r="254" customFormat="false" ht="15" hidden="false" customHeight="false" outlineLevel="0" collapsed="false">
      <c r="A254" s="14" t="str">
        <f aca="false">IF(B254="","",COUNT($B$5:B254))</f>
        <v/>
      </c>
      <c r="B254" s="15"/>
      <c r="C254" s="13"/>
      <c r="D254" s="16"/>
      <c r="E254" s="17"/>
      <c r="F254" s="17"/>
      <c r="G254" s="17"/>
      <c r="H254" s="17"/>
      <c r="I254" s="18"/>
      <c r="J254" s="18"/>
      <c r="K254" s="16"/>
      <c r="L254" s="13"/>
      <c r="M254" s="19" t="str">
        <f aca="false">IF(OR(E254="",F254=""),"",ABS(E254-F254))</f>
        <v/>
      </c>
      <c r="N254" s="20" t="str">
        <f aca="false">IF(OR(G254="",M254="",M254=0),"",ABS(G254-E254)/M254)</f>
        <v/>
      </c>
      <c r="O254" s="20" t="str">
        <f aca="false">IF(OR(H254="",M254="",M254=0),"",IF(D254="Short",E254-H254,H254-E254)/M254*IF(I254="",1,I254)-IF(J254="",0,J254))</f>
        <v/>
      </c>
      <c r="P254" s="21" t="str">
        <f aca="false">IF(O254="","",O254*'Setup rules'!$B$7)</f>
        <v/>
      </c>
      <c r="Q254" s="14" t="str">
        <f aca="false">IF(O254="","",IF(O254&gt;0,"Win",IF(O254&lt;0,"Loss","Breakeven")))</f>
        <v/>
      </c>
      <c r="R254" s="20" t="str">
        <f aca="false">IF(O254="","",SUM($O$5:O254))</f>
        <v/>
      </c>
      <c r="S254" s="20" t="str">
        <f aca="false">IF(R254="","",MAX(0,MAX($R$5:R254)))</f>
        <v/>
      </c>
      <c r="T254" s="20" t="str">
        <f aca="false">IF(R254="","",R254-S254)</f>
        <v/>
      </c>
      <c r="U254" s="14" t="str">
        <f aca="false">IF(O254="","",IF(O254&lt;0,N(U253)+1,0))</f>
        <v/>
      </c>
      <c r="V254" s="22" t="e">
        <f aca="false">IF(R254="",NA(),R254)</f>
        <v>#N/A</v>
      </c>
    </row>
    <row r="255" customFormat="false" ht="15" hidden="false" customHeight="false" outlineLevel="0" collapsed="false">
      <c r="A255" s="14" t="str">
        <f aca="false">IF(B255="","",COUNT($B$5:B255))</f>
        <v/>
      </c>
      <c r="B255" s="15"/>
      <c r="C255" s="13"/>
      <c r="D255" s="16"/>
      <c r="E255" s="17"/>
      <c r="F255" s="17"/>
      <c r="G255" s="17"/>
      <c r="H255" s="17"/>
      <c r="I255" s="18"/>
      <c r="J255" s="18"/>
      <c r="K255" s="16"/>
      <c r="L255" s="13"/>
      <c r="M255" s="19" t="str">
        <f aca="false">IF(OR(E255="",F255=""),"",ABS(E255-F255))</f>
        <v/>
      </c>
      <c r="N255" s="20" t="str">
        <f aca="false">IF(OR(G255="",M255="",M255=0),"",ABS(G255-E255)/M255)</f>
        <v/>
      </c>
      <c r="O255" s="20" t="str">
        <f aca="false">IF(OR(H255="",M255="",M255=0),"",IF(D255="Short",E255-H255,H255-E255)/M255*IF(I255="",1,I255)-IF(J255="",0,J255))</f>
        <v/>
      </c>
      <c r="P255" s="21" t="str">
        <f aca="false">IF(O255="","",O255*'Setup rules'!$B$7)</f>
        <v/>
      </c>
      <c r="Q255" s="14" t="str">
        <f aca="false">IF(O255="","",IF(O255&gt;0,"Win",IF(O255&lt;0,"Loss","Breakeven")))</f>
        <v/>
      </c>
      <c r="R255" s="20" t="str">
        <f aca="false">IF(O255="","",SUM($O$5:O255))</f>
        <v/>
      </c>
      <c r="S255" s="20" t="str">
        <f aca="false">IF(R255="","",MAX(0,MAX($R$5:R255)))</f>
        <v/>
      </c>
      <c r="T255" s="20" t="str">
        <f aca="false">IF(R255="","",R255-S255)</f>
        <v/>
      </c>
      <c r="U255" s="14" t="str">
        <f aca="false">IF(O255="","",IF(O255&lt;0,N(U254)+1,0))</f>
        <v/>
      </c>
      <c r="V255" s="22" t="e">
        <f aca="false">IF(R255="",NA(),R255)</f>
        <v>#N/A</v>
      </c>
    </row>
    <row r="256" customFormat="false" ht="15" hidden="false" customHeight="false" outlineLevel="0" collapsed="false">
      <c r="A256" s="14" t="str">
        <f aca="false">IF(B256="","",COUNT($B$5:B256))</f>
        <v/>
      </c>
      <c r="B256" s="15"/>
      <c r="C256" s="13"/>
      <c r="D256" s="16"/>
      <c r="E256" s="17"/>
      <c r="F256" s="17"/>
      <c r="G256" s="17"/>
      <c r="H256" s="17"/>
      <c r="I256" s="18"/>
      <c r="J256" s="18"/>
      <c r="K256" s="16"/>
      <c r="L256" s="13"/>
      <c r="M256" s="19" t="str">
        <f aca="false">IF(OR(E256="",F256=""),"",ABS(E256-F256))</f>
        <v/>
      </c>
      <c r="N256" s="20" t="str">
        <f aca="false">IF(OR(G256="",M256="",M256=0),"",ABS(G256-E256)/M256)</f>
        <v/>
      </c>
      <c r="O256" s="20" t="str">
        <f aca="false">IF(OR(H256="",M256="",M256=0),"",IF(D256="Short",E256-H256,H256-E256)/M256*IF(I256="",1,I256)-IF(J256="",0,J256))</f>
        <v/>
      </c>
      <c r="P256" s="21" t="str">
        <f aca="false">IF(O256="","",O256*'Setup rules'!$B$7)</f>
        <v/>
      </c>
      <c r="Q256" s="14" t="str">
        <f aca="false">IF(O256="","",IF(O256&gt;0,"Win",IF(O256&lt;0,"Loss","Breakeven")))</f>
        <v/>
      </c>
      <c r="R256" s="20" t="str">
        <f aca="false">IF(O256="","",SUM($O$5:O256))</f>
        <v/>
      </c>
      <c r="S256" s="20" t="str">
        <f aca="false">IF(R256="","",MAX(0,MAX($R$5:R256)))</f>
        <v/>
      </c>
      <c r="T256" s="20" t="str">
        <f aca="false">IF(R256="","",R256-S256)</f>
        <v/>
      </c>
      <c r="U256" s="14" t="str">
        <f aca="false">IF(O256="","",IF(O256&lt;0,N(U255)+1,0))</f>
        <v/>
      </c>
      <c r="V256" s="22" t="e">
        <f aca="false">IF(R256="",NA(),R256)</f>
        <v>#N/A</v>
      </c>
    </row>
    <row r="257" customFormat="false" ht="15" hidden="false" customHeight="false" outlineLevel="0" collapsed="false">
      <c r="A257" s="14" t="str">
        <f aca="false">IF(B257="","",COUNT($B$5:B257))</f>
        <v/>
      </c>
      <c r="B257" s="15"/>
      <c r="C257" s="13"/>
      <c r="D257" s="16"/>
      <c r="E257" s="17"/>
      <c r="F257" s="17"/>
      <c r="G257" s="17"/>
      <c r="H257" s="17"/>
      <c r="I257" s="18"/>
      <c r="J257" s="18"/>
      <c r="K257" s="16"/>
      <c r="L257" s="13"/>
      <c r="M257" s="19" t="str">
        <f aca="false">IF(OR(E257="",F257=""),"",ABS(E257-F257))</f>
        <v/>
      </c>
      <c r="N257" s="20" t="str">
        <f aca="false">IF(OR(G257="",M257="",M257=0),"",ABS(G257-E257)/M257)</f>
        <v/>
      </c>
      <c r="O257" s="20" t="str">
        <f aca="false">IF(OR(H257="",M257="",M257=0),"",IF(D257="Short",E257-H257,H257-E257)/M257*IF(I257="",1,I257)-IF(J257="",0,J257))</f>
        <v/>
      </c>
      <c r="P257" s="21" t="str">
        <f aca="false">IF(O257="","",O257*'Setup rules'!$B$7)</f>
        <v/>
      </c>
      <c r="Q257" s="14" t="str">
        <f aca="false">IF(O257="","",IF(O257&gt;0,"Win",IF(O257&lt;0,"Loss","Breakeven")))</f>
        <v/>
      </c>
      <c r="R257" s="20" t="str">
        <f aca="false">IF(O257="","",SUM($O$5:O257))</f>
        <v/>
      </c>
      <c r="S257" s="20" t="str">
        <f aca="false">IF(R257="","",MAX(0,MAX($R$5:R257)))</f>
        <v/>
      </c>
      <c r="T257" s="20" t="str">
        <f aca="false">IF(R257="","",R257-S257)</f>
        <v/>
      </c>
      <c r="U257" s="14" t="str">
        <f aca="false">IF(O257="","",IF(O257&lt;0,N(U256)+1,0))</f>
        <v/>
      </c>
      <c r="V257" s="22" t="e">
        <f aca="false">IF(R257="",NA(),R257)</f>
        <v>#N/A</v>
      </c>
    </row>
    <row r="258" customFormat="false" ht="15" hidden="false" customHeight="false" outlineLevel="0" collapsed="false">
      <c r="A258" s="14" t="str">
        <f aca="false">IF(B258="","",COUNT($B$5:B258))</f>
        <v/>
      </c>
      <c r="B258" s="15"/>
      <c r="C258" s="13"/>
      <c r="D258" s="16"/>
      <c r="E258" s="17"/>
      <c r="F258" s="17"/>
      <c r="G258" s="17"/>
      <c r="H258" s="17"/>
      <c r="I258" s="18"/>
      <c r="J258" s="18"/>
      <c r="K258" s="16"/>
      <c r="L258" s="13"/>
      <c r="M258" s="19" t="str">
        <f aca="false">IF(OR(E258="",F258=""),"",ABS(E258-F258))</f>
        <v/>
      </c>
      <c r="N258" s="20" t="str">
        <f aca="false">IF(OR(G258="",M258="",M258=0),"",ABS(G258-E258)/M258)</f>
        <v/>
      </c>
      <c r="O258" s="20" t="str">
        <f aca="false">IF(OR(H258="",M258="",M258=0),"",IF(D258="Short",E258-H258,H258-E258)/M258*IF(I258="",1,I258)-IF(J258="",0,J258))</f>
        <v/>
      </c>
      <c r="P258" s="21" t="str">
        <f aca="false">IF(O258="","",O258*'Setup rules'!$B$7)</f>
        <v/>
      </c>
      <c r="Q258" s="14" t="str">
        <f aca="false">IF(O258="","",IF(O258&gt;0,"Win",IF(O258&lt;0,"Loss","Breakeven")))</f>
        <v/>
      </c>
      <c r="R258" s="20" t="str">
        <f aca="false">IF(O258="","",SUM($O$5:O258))</f>
        <v/>
      </c>
      <c r="S258" s="20" t="str">
        <f aca="false">IF(R258="","",MAX(0,MAX($R$5:R258)))</f>
        <v/>
      </c>
      <c r="T258" s="20" t="str">
        <f aca="false">IF(R258="","",R258-S258)</f>
        <v/>
      </c>
      <c r="U258" s="14" t="str">
        <f aca="false">IF(O258="","",IF(O258&lt;0,N(U257)+1,0))</f>
        <v/>
      </c>
      <c r="V258" s="22" t="e">
        <f aca="false">IF(R258="",NA(),R258)</f>
        <v>#N/A</v>
      </c>
    </row>
    <row r="259" customFormat="false" ht="15" hidden="false" customHeight="false" outlineLevel="0" collapsed="false">
      <c r="A259" s="14" t="str">
        <f aca="false">IF(B259="","",COUNT($B$5:B259))</f>
        <v/>
      </c>
      <c r="B259" s="15"/>
      <c r="C259" s="13"/>
      <c r="D259" s="16"/>
      <c r="E259" s="17"/>
      <c r="F259" s="17"/>
      <c r="G259" s="17"/>
      <c r="H259" s="17"/>
      <c r="I259" s="18"/>
      <c r="J259" s="18"/>
      <c r="K259" s="16"/>
      <c r="L259" s="13"/>
      <c r="M259" s="19" t="str">
        <f aca="false">IF(OR(E259="",F259=""),"",ABS(E259-F259))</f>
        <v/>
      </c>
      <c r="N259" s="20" t="str">
        <f aca="false">IF(OR(G259="",M259="",M259=0),"",ABS(G259-E259)/M259)</f>
        <v/>
      </c>
      <c r="O259" s="20" t="str">
        <f aca="false">IF(OR(H259="",M259="",M259=0),"",IF(D259="Short",E259-H259,H259-E259)/M259*IF(I259="",1,I259)-IF(J259="",0,J259))</f>
        <v/>
      </c>
      <c r="P259" s="21" t="str">
        <f aca="false">IF(O259="","",O259*'Setup rules'!$B$7)</f>
        <v/>
      </c>
      <c r="Q259" s="14" t="str">
        <f aca="false">IF(O259="","",IF(O259&gt;0,"Win",IF(O259&lt;0,"Loss","Breakeven")))</f>
        <v/>
      </c>
      <c r="R259" s="20" t="str">
        <f aca="false">IF(O259="","",SUM($O$5:O259))</f>
        <v/>
      </c>
      <c r="S259" s="20" t="str">
        <f aca="false">IF(R259="","",MAX(0,MAX($R$5:R259)))</f>
        <v/>
      </c>
      <c r="T259" s="20" t="str">
        <f aca="false">IF(R259="","",R259-S259)</f>
        <v/>
      </c>
      <c r="U259" s="14" t="str">
        <f aca="false">IF(O259="","",IF(O259&lt;0,N(U258)+1,0))</f>
        <v/>
      </c>
      <c r="V259" s="22" t="e">
        <f aca="false">IF(R259="",NA(),R259)</f>
        <v>#N/A</v>
      </c>
    </row>
    <row r="260" customFormat="false" ht="15" hidden="false" customHeight="false" outlineLevel="0" collapsed="false">
      <c r="A260" s="14" t="str">
        <f aca="false">IF(B260="","",COUNT($B$5:B260))</f>
        <v/>
      </c>
      <c r="B260" s="15"/>
      <c r="C260" s="13"/>
      <c r="D260" s="16"/>
      <c r="E260" s="17"/>
      <c r="F260" s="17"/>
      <c r="G260" s="17"/>
      <c r="H260" s="17"/>
      <c r="I260" s="18"/>
      <c r="J260" s="18"/>
      <c r="K260" s="16"/>
      <c r="L260" s="13"/>
      <c r="M260" s="19" t="str">
        <f aca="false">IF(OR(E260="",F260=""),"",ABS(E260-F260))</f>
        <v/>
      </c>
      <c r="N260" s="20" t="str">
        <f aca="false">IF(OR(G260="",M260="",M260=0),"",ABS(G260-E260)/M260)</f>
        <v/>
      </c>
      <c r="O260" s="20" t="str">
        <f aca="false">IF(OR(H260="",M260="",M260=0),"",IF(D260="Short",E260-H260,H260-E260)/M260*IF(I260="",1,I260)-IF(J260="",0,J260))</f>
        <v/>
      </c>
      <c r="P260" s="21" t="str">
        <f aca="false">IF(O260="","",O260*'Setup rules'!$B$7)</f>
        <v/>
      </c>
      <c r="Q260" s="14" t="str">
        <f aca="false">IF(O260="","",IF(O260&gt;0,"Win",IF(O260&lt;0,"Loss","Breakeven")))</f>
        <v/>
      </c>
      <c r="R260" s="20" t="str">
        <f aca="false">IF(O260="","",SUM($O$5:O260))</f>
        <v/>
      </c>
      <c r="S260" s="20" t="str">
        <f aca="false">IF(R260="","",MAX(0,MAX($R$5:R260)))</f>
        <v/>
      </c>
      <c r="T260" s="20" t="str">
        <f aca="false">IF(R260="","",R260-S260)</f>
        <v/>
      </c>
      <c r="U260" s="14" t="str">
        <f aca="false">IF(O260="","",IF(O260&lt;0,N(U259)+1,0))</f>
        <v/>
      </c>
      <c r="V260" s="22" t="e">
        <f aca="false">IF(R260="",NA(),R260)</f>
        <v>#N/A</v>
      </c>
    </row>
    <row r="261" customFormat="false" ht="15" hidden="false" customHeight="false" outlineLevel="0" collapsed="false">
      <c r="A261" s="14" t="str">
        <f aca="false">IF(B261="","",COUNT($B$5:B261))</f>
        <v/>
      </c>
      <c r="B261" s="15"/>
      <c r="C261" s="13"/>
      <c r="D261" s="16"/>
      <c r="E261" s="17"/>
      <c r="F261" s="17"/>
      <c r="G261" s="17"/>
      <c r="H261" s="17"/>
      <c r="I261" s="18"/>
      <c r="J261" s="18"/>
      <c r="K261" s="16"/>
      <c r="L261" s="13"/>
      <c r="M261" s="19" t="str">
        <f aca="false">IF(OR(E261="",F261=""),"",ABS(E261-F261))</f>
        <v/>
      </c>
      <c r="N261" s="20" t="str">
        <f aca="false">IF(OR(G261="",M261="",M261=0),"",ABS(G261-E261)/M261)</f>
        <v/>
      </c>
      <c r="O261" s="20" t="str">
        <f aca="false">IF(OR(H261="",M261="",M261=0),"",IF(D261="Short",E261-H261,H261-E261)/M261*IF(I261="",1,I261)-IF(J261="",0,J261))</f>
        <v/>
      </c>
      <c r="P261" s="21" t="str">
        <f aca="false">IF(O261="","",O261*'Setup rules'!$B$7)</f>
        <v/>
      </c>
      <c r="Q261" s="14" t="str">
        <f aca="false">IF(O261="","",IF(O261&gt;0,"Win",IF(O261&lt;0,"Loss","Breakeven")))</f>
        <v/>
      </c>
      <c r="R261" s="20" t="str">
        <f aca="false">IF(O261="","",SUM($O$5:O261))</f>
        <v/>
      </c>
      <c r="S261" s="20" t="str">
        <f aca="false">IF(R261="","",MAX(0,MAX($R$5:R261)))</f>
        <v/>
      </c>
      <c r="T261" s="20" t="str">
        <f aca="false">IF(R261="","",R261-S261)</f>
        <v/>
      </c>
      <c r="U261" s="14" t="str">
        <f aca="false">IF(O261="","",IF(O261&lt;0,N(U260)+1,0))</f>
        <v/>
      </c>
      <c r="V261" s="22" t="e">
        <f aca="false">IF(R261="",NA(),R261)</f>
        <v>#N/A</v>
      </c>
    </row>
    <row r="262" customFormat="false" ht="15" hidden="false" customHeight="false" outlineLevel="0" collapsed="false">
      <c r="A262" s="14" t="str">
        <f aca="false">IF(B262="","",COUNT($B$5:B262))</f>
        <v/>
      </c>
      <c r="B262" s="15"/>
      <c r="C262" s="13"/>
      <c r="D262" s="16"/>
      <c r="E262" s="17"/>
      <c r="F262" s="17"/>
      <c r="G262" s="17"/>
      <c r="H262" s="17"/>
      <c r="I262" s="18"/>
      <c r="J262" s="18"/>
      <c r="K262" s="16"/>
      <c r="L262" s="13"/>
      <c r="M262" s="19" t="str">
        <f aca="false">IF(OR(E262="",F262=""),"",ABS(E262-F262))</f>
        <v/>
      </c>
      <c r="N262" s="20" t="str">
        <f aca="false">IF(OR(G262="",M262="",M262=0),"",ABS(G262-E262)/M262)</f>
        <v/>
      </c>
      <c r="O262" s="20" t="str">
        <f aca="false">IF(OR(H262="",M262="",M262=0),"",IF(D262="Short",E262-H262,H262-E262)/M262*IF(I262="",1,I262)-IF(J262="",0,J262))</f>
        <v/>
      </c>
      <c r="P262" s="21" t="str">
        <f aca="false">IF(O262="","",O262*'Setup rules'!$B$7)</f>
        <v/>
      </c>
      <c r="Q262" s="14" t="str">
        <f aca="false">IF(O262="","",IF(O262&gt;0,"Win",IF(O262&lt;0,"Loss","Breakeven")))</f>
        <v/>
      </c>
      <c r="R262" s="20" t="str">
        <f aca="false">IF(O262="","",SUM($O$5:O262))</f>
        <v/>
      </c>
      <c r="S262" s="20" t="str">
        <f aca="false">IF(R262="","",MAX(0,MAX($R$5:R262)))</f>
        <v/>
      </c>
      <c r="T262" s="20" t="str">
        <f aca="false">IF(R262="","",R262-S262)</f>
        <v/>
      </c>
      <c r="U262" s="14" t="str">
        <f aca="false">IF(O262="","",IF(O262&lt;0,N(U261)+1,0))</f>
        <v/>
      </c>
      <c r="V262" s="22" t="e">
        <f aca="false">IF(R262="",NA(),R262)</f>
        <v>#N/A</v>
      </c>
    </row>
    <row r="263" customFormat="false" ht="15" hidden="false" customHeight="false" outlineLevel="0" collapsed="false">
      <c r="A263" s="14" t="str">
        <f aca="false">IF(B263="","",COUNT($B$5:B263))</f>
        <v/>
      </c>
      <c r="B263" s="15"/>
      <c r="C263" s="13"/>
      <c r="D263" s="16"/>
      <c r="E263" s="17"/>
      <c r="F263" s="17"/>
      <c r="G263" s="17"/>
      <c r="H263" s="17"/>
      <c r="I263" s="18"/>
      <c r="J263" s="18"/>
      <c r="K263" s="16"/>
      <c r="L263" s="13"/>
      <c r="M263" s="19" t="str">
        <f aca="false">IF(OR(E263="",F263=""),"",ABS(E263-F263))</f>
        <v/>
      </c>
      <c r="N263" s="20" t="str">
        <f aca="false">IF(OR(G263="",M263="",M263=0),"",ABS(G263-E263)/M263)</f>
        <v/>
      </c>
      <c r="O263" s="20" t="str">
        <f aca="false">IF(OR(H263="",M263="",M263=0),"",IF(D263="Short",E263-H263,H263-E263)/M263*IF(I263="",1,I263)-IF(J263="",0,J263))</f>
        <v/>
      </c>
      <c r="P263" s="21" t="str">
        <f aca="false">IF(O263="","",O263*'Setup rules'!$B$7)</f>
        <v/>
      </c>
      <c r="Q263" s="14" t="str">
        <f aca="false">IF(O263="","",IF(O263&gt;0,"Win",IF(O263&lt;0,"Loss","Breakeven")))</f>
        <v/>
      </c>
      <c r="R263" s="20" t="str">
        <f aca="false">IF(O263="","",SUM($O$5:O263))</f>
        <v/>
      </c>
      <c r="S263" s="20" t="str">
        <f aca="false">IF(R263="","",MAX(0,MAX($R$5:R263)))</f>
        <v/>
      </c>
      <c r="T263" s="20" t="str">
        <f aca="false">IF(R263="","",R263-S263)</f>
        <v/>
      </c>
      <c r="U263" s="14" t="str">
        <f aca="false">IF(O263="","",IF(O263&lt;0,N(U262)+1,0))</f>
        <v/>
      </c>
      <c r="V263" s="22" t="e">
        <f aca="false">IF(R263="",NA(),R263)</f>
        <v>#N/A</v>
      </c>
    </row>
    <row r="264" customFormat="false" ht="15" hidden="false" customHeight="false" outlineLevel="0" collapsed="false">
      <c r="A264" s="14" t="str">
        <f aca="false">IF(B264="","",COUNT($B$5:B264))</f>
        <v/>
      </c>
      <c r="B264" s="15"/>
      <c r="C264" s="13"/>
      <c r="D264" s="16"/>
      <c r="E264" s="17"/>
      <c r="F264" s="17"/>
      <c r="G264" s="17"/>
      <c r="H264" s="17"/>
      <c r="I264" s="18"/>
      <c r="J264" s="18"/>
      <c r="K264" s="16"/>
      <c r="L264" s="13"/>
      <c r="M264" s="19" t="str">
        <f aca="false">IF(OR(E264="",F264=""),"",ABS(E264-F264))</f>
        <v/>
      </c>
      <c r="N264" s="20" t="str">
        <f aca="false">IF(OR(G264="",M264="",M264=0),"",ABS(G264-E264)/M264)</f>
        <v/>
      </c>
      <c r="O264" s="20" t="str">
        <f aca="false">IF(OR(H264="",M264="",M264=0),"",IF(D264="Short",E264-H264,H264-E264)/M264*IF(I264="",1,I264)-IF(J264="",0,J264))</f>
        <v/>
      </c>
      <c r="P264" s="21" t="str">
        <f aca="false">IF(O264="","",O264*'Setup rules'!$B$7)</f>
        <v/>
      </c>
      <c r="Q264" s="14" t="str">
        <f aca="false">IF(O264="","",IF(O264&gt;0,"Win",IF(O264&lt;0,"Loss","Breakeven")))</f>
        <v/>
      </c>
      <c r="R264" s="20" t="str">
        <f aca="false">IF(O264="","",SUM($O$5:O264))</f>
        <v/>
      </c>
      <c r="S264" s="20" t="str">
        <f aca="false">IF(R264="","",MAX(0,MAX($R$5:R264)))</f>
        <v/>
      </c>
      <c r="T264" s="20" t="str">
        <f aca="false">IF(R264="","",R264-S264)</f>
        <v/>
      </c>
      <c r="U264" s="14" t="str">
        <f aca="false">IF(O264="","",IF(O264&lt;0,N(U263)+1,0))</f>
        <v/>
      </c>
      <c r="V264" s="22" t="e">
        <f aca="false">IF(R264="",NA(),R264)</f>
        <v>#N/A</v>
      </c>
    </row>
    <row r="265" customFormat="false" ht="15" hidden="false" customHeight="false" outlineLevel="0" collapsed="false">
      <c r="A265" s="14" t="str">
        <f aca="false">IF(B265="","",COUNT($B$5:B265))</f>
        <v/>
      </c>
      <c r="B265" s="15"/>
      <c r="C265" s="13"/>
      <c r="D265" s="16"/>
      <c r="E265" s="17"/>
      <c r="F265" s="17"/>
      <c r="G265" s="17"/>
      <c r="H265" s="17"/>
      <c r="I265" s="18"/>
      <c r="J265" s="18"/>
      <c r="K265" s="16"/>
      <c r="L265" s="13"/>
      <c r="M265" s="19" t="str">
        <f aca="false">IF(OR(E265="",F265=""),"",ABS(E265-F265))</f>
        <v/>
      </c>
      <c r="N265" s="20" t="str">
        <f aca="false">IF(OR(G265="",M265="",M265=0),"",ABS(G265-E265)/M265)</f>
        <v/>
      </c>
      <c r="O265" s="20" t="str">
        <f aca="false">IF(OR(H265="",M265="",M265=0),"",IF(D265="Short",E265-H265,H265-E265)/M265*IF(I265="",1,I265)-IF(J265="",0,J265))</f>
        <v/>
      </c>
      <c r="P265" s="21" t="str">
        <f aca="false">IF(O265="","",O265*'Setup rules'!$B$7)</f>
        <v/>
      </c>
      <c r="Q265" s="14" t="str">
        <f aca="false">IF(O265="","",IF(O265&gt;0,"Win",IF(O265&lt;0,"Loss","Breakeven")))</f>
        <v/>
      </c>
      <c r="R265" s="20" t="str">
        <f aca="false">IF(O265="","",SUM($O$5:O265))</f>
        <v/>
      </c>
      <c r="S265" s="20" t="str">
        <f aca="false">IF(R265="","",MAX(0,MAX($R$5:R265)))</f>
        <v/>
      </c>
      <c r="T265" s="20" t="str">
        <f aca="false">IF(R265="","",R265-S265)</f>
        <v/>
      </c>
      <c r="U265" s="14" t="str">
        <f aca="false">IF(O265="","",IF(O265&lt;0,N(U264)+1,0))</f>
        <v/>
      </c>
      <c r="V265" s="22" t="e">
        <f aca="false">IF(R265="",NA(),R265)</f>
        <v>#N/A</v>
      </c>
    </row>
    <row r="266" customFormat="false" ht="15" hidden="false" customHeight="false" outlineLevel="0" collapsed="false">
      <c r="A266" s="14" t="str">
        <f aca="false">IF(B266="","",COUNT($B$5:B266))</f>
        <v/>
      </c>
      <c r="B266" s="15"/>
      <c r="C266" s="13"/>
      <c r="D266" s="16"/>
      <c r="E266" s="17"/>
      <c r="F266" s="17"/>
      <c r="G266" s="17"/>
      <c r="H266" s="17"/>
      <c r="I266" s="18"/>
      <c r="J266" s="18"/>
      <c r="K266" s="16"/>
      <c r="L266" s="13"/>
      <c r="M266" s="19" t="str">
        <f aca="false">IF(OR(E266="",F266=""),"",ABS(E266-F266))</f>
        <v/>
      </c>
      <c r="N266" s="20" t="str">
        <f aca="false">IF(OR(G266="",M266="",M266=0),"",ABS(G266-E266)/M266)</f>
        <v/>
      </c>
      <c r="O266" s="20" t="str">
        <f aca="false">IF(OR(H266="",M266="",M266=0),"",IF(D266="Short",E266-H266,H266-E266)/M266*IF(I266="",1,I266)-IF(J266="",0,J266))</f>
        <v/>
      </c>
      <c r="P266" s="21" t="str">
        <f aca="false">IF(O266="","",O266*'Setup rules'!$B$7)</f>
        <v/>
      </c>
      <c r="Q266" s="14" t="str">
        <f aca="false">IF(O266="","",IF(O266&gt;0,"Win",IF(O266&lt;0,"Loss","Breakeven")))</f>
        <v/>
      </c>
      <c r="R266" s="20" t="str">
        <f aca="false">IF(O266="","",SUM($O$5:O266))</f>
        <v/>
      </c>
      <c r="S266" s="20" t="str">
        <f aca="false">IF(R266="","",MAX(0,MAX($R$5:R266)))</f>
        <v/>
      </c>
      <c r="T266" s="20" t="str">
        <f aca="false">IF(R266="","",R266-S266)</f>
        <v/>
      </c>
      <c r="U266" s="14" t="str">
        <f aca="false">IF(O266="","",IF(O266&lt;0,N(U265)+1,0))</f>
        <v/>
      </c>
      <c r="V266" s="22" t="e">
        <f aca="false">IF(R266="",NA(),R266)</f>
        <v>#N/A</v>
      </c>
    </row>
    <row r="267" customFormat="false" ht="15" hidden="false" customHeight="false" outlineLevel="0" collapsed="false">
      <c r="A267" s="14" t="str">
        <f aca="false">IF(B267="","",COUNT($B$5:B267))</f>
        <v/>
      </c>
      <c r="B267" s="15"/>
      <c r="C267" s="13"/>
      <c r="D267" s="16"/>
      <c r="E267" s="17"/>
      <c r="F267" s="17"/>
      <c r="G267" s="17"/>
      <c r="H267" s="17"/>
      <c r="I267" s="18"/>
      <c r="J267" s="18"/>
      <c r="K267" s="16"/>
      <c r="L267" s="13"/>
      <c r="M267" s="19" t="str">
        <f aca="false">IF(OR(E267="",F267=""),"",ABS(E267-F267))</f>
        <v/>
      </c>
      <c r="N267" s="20" t="str">
        <f aca="false">IF(OR(G267="",M267="",M267=0),"",ABS(G267-E267)/M267)</f>
        <v/>
      </c>
      <c r="O267" s="20" t="str">
        <f aca="false">IF(OR(H267="",M267="",M267=0),"",IF(D267="Short",E267-H267,H267-E267)/M267*IF(I267="",1,I267)-IF(J267="",0,J267))</f>
        <v/>
      </c>
      <c r="P267" s="21" t="str">
        <f aca="false">IF(O267="","",O267*'Setup rules'!$B$7)</f>
        <v/>
      </c>
      <c r="Q267" s="14" t="str">
        <f aca="false">IF(O267="","",IF(O267&gt;0,"Win",IF(O267&lt;0,"Loss","Breakeven")))</f>
        <v/>
      </c>
      <c r="R267" s="20" t="str">
        <f aca="false">IF(O267="","",SUM($O$5:O267))</f>
        <v/>
      </c>
      <c r="S267" s="20" t="str">
        <f aca="false">IF(R267="","",MAX(0,MAX($R$5:R267)))</f>
        <v/>
      </c>
      <c r="T267" s="20" t="str">
        <f aca="false">IF(R267="","",R267-S267)</f>
        <v/>
      </c>
      <c r="U267" s="14" t="str">
        <f aca="false">IF(O267="","",IF(O267&lt;0,N(U266)+1,0))</f>
        <v/>
      </c>
      <c r="V267" s="22" t="e">
        <f aca="false">IF(R267="",NA(),R267)</f>
        <v>#N/A</v>
      </c>
    </row>
    <row r="268" customFormat="false" ht="15" hidden="false" customHeight="false" outlineLevel="0" collapsed="false">
      <c r="A268" s="14" t="str">
        <f aca="false">IF(B268="","",COUNT($B$5:B268))</f>
        <v/>
      </c>
      <c r="B268" s="15"/>
      <c r="C268" s="13"/>
      <c r="D268" s="16"/>
      <c r="E268" s="17"/>
      <c r="F268" s="17"/>
      <c r="G268" s="17"/>
      <c r="H268" s="17"/>
      <c r="I268" s="18"/>
      <c r="J268" s="18"/>
      <c r="K268" s="16"/>
      <c r="L268" s="13"/>
      <c r="M268" s="19" t="str">
        <f aca="false">IF(OR(E268="",F268=""),"",ABS(E268-F268))</f>
        <v/>
      </c>
      <c r="N268" s="20" t="str">
        <f aca="false">IF(OR(G268="",M268="",M268=0),"",ABS(G268-E268)/M268)</f>
        <v/>
      </c>
      <c r="O268" s="20" t="str">
        <f aca="false">IF(OR(H268="",M268="",M268=0),"",IF(D268="Short",E268-H268,H268-E268)/M268*IF(I268="",1,I268)-IF(J268="",0,J268))</f>
        <v/>
      </c>
      <c r="P268" s="21" t="str">
        <f aca="false">IF(O268="","",O268*'Setup rules'!$B$7)</f>
        <v/>
      </c>
      <c r="Q268" s="14" t="str">
        <f aca="false">IF(O268="","",IF(O268&gt;0,"Win",IF(O268&lt;0,"Loss","Breakeven")))</f>
        <v/>
      </c>
      <c r="R268" s="20" t="str">
        <f aca="false">IF(O268="","",SUM($O$5:O268))</f>
        <v/>
      </c>
      <c r="S268" s="20" t="str">
        <f aca="false">IF(R268="","",MAX(0,MAX($R$5:R268)))</f>
        <v/>
      </c>
      <c r="T268" s="20" t="str">
        <f aca="false">IF(R268="","",R268-S268)</f>
        <v/>
      </c>
      <c r="U268" s="14" t="str">
        <f aca="false">IF(O268="","",IF(O268&lt;0,N(U267)+1,0))</f>
        <v/>
      </c>
      <c r="V268" s="22" t="e">
        <f aca="false">IF(R268="",NA(),R268)</f>
        <v>#N/A</v>
      </c>
    </row>
    <row r="269" customFormat="false" ht="15" hidden="false" customHeight="false" outlineLevel="0" collapsed="false">
      <c r="A269" s="14" t="str">
        <f aca="false">IF(B269="","",COUNT($B$5:B269))</f>
        <v/>
      </c>
      <c r="B269" s="15"/>
      <c r="C269" s="13"/>
      <c r="D269" s="16"/>
      <c r="E269" s="17"/>
      <c r="F269" s="17"/>
      <c r="G269" s="17"/>
      <c r="H269" s="17"/>
      <c r="I269" s="18"/>
      <c r="J269" s="18"/>
      <c r="K269" s="16"/>
      <c r="L269" s="13"/>
      <c r="M269" s="19" t="str">
        <f aca="false">IF(OR(E269="",F269=""),"",ABS(E269-F269))</f>
        <v/>
      </c>
      <c r="N269" s="20" t="str">
        <f aca="false">IF(OR(G269="",M269="",M269=0),"",ABS(G269-E269)/M269)</f>
        <v/>
      </c>
      <c r="O269" s="20" t="str">
        <f aca="false">IF(OR(H269="",M269="",M269=0),"",IF(D269="Short",E269-H269,H269-E269)/M269*IF(I269="",1,I269)-IF(J269="",0,J269))</f>
        <v/>
      </c>
      <c r="P269" s="21" t="str">
        <f aca="false">IF(O269="","",O269*'Setup rules'!$B$7)</f>
        <v/>
      </c>
      <c r="Q269" s="14" t="str">
        <f aca="false">IF(O269="","",IF(O269&gt;0,"Win",IF(O269&lt;0,"Loss","Breakeven")))</f>
        <v/>
      </c>
      <c r="R269" s="20" t="str">
        <f aca="false">IF(O269="","",SUM($O$5:O269))</f>
        <v/>
      </c>
      <c r="S269" s="20" t="str">
        <f aca="false">IF(R269="","",MAX(0,MAX($R$5:R269)))</f>
        <v/>
      </c>
      <c r="T269" s="20" t="str">
        <f aca="false">IF(R269="","",R269-S269)</f>
        <v/>
      </c>
      <c r="U269" s="14" t="str">
        <f aca="false">IF(O269="","",IF(O269&lt;0,N(U268)+1,0))</f>
        <v/>
      </c>
      <c r="V269" s="22" t="e">
        <f aca="false">IF(R269="",NA(),R269)</f>
        <v>#N/A</v>
      </c>
    </row>
    <row r="270" customFormat="false" ht="15" hidden="false" customHeight="false" outlineLevel="0" collapsed="false">
      <c r="A270" s="14" t="str">
        <f aca="false">IF(B270="","",COUNT($B$5:B270))</f>
        <v/>
      </c>
      <c r="B270" s="15"/>
      <c r="C270" s="13"/>
      <c r="D270" s="16"/>
      <c r="E270" s="17"/>
      <c r="F270" s="17"/>
      <c r="G270" s="17"/>
      <c r="H270" s="17"/>
      <c r="I270" s="18"/>
      <c r="J270" s="18"/>
      <c r="K270" s="16"/>
      <c r="L270" s="13"/>
      <c r="M270" s="19" t="str">
        <f aca="false">IF(OR(E270="",F270=""),"",ABS(E270-F270))</f>
        <v/>
      </c>
      <c r="N270" s="20" t="str">
        <f aca="false">IF(OR(G270="",M270="",M270=0),"",ABS(G270-E270)/M270)</f>
        <v/>
      </c>
      <c r="O270" s="20" t="str">
        <f aca="false">IF(OR(H270="",M270="",M270=0),"",IF(D270="Short",E270-H270,H270-E270)/M270*IF(I270="",1,I270)-IF(J270="",0,J270))</f>
        <v/>
      </c>
      <c r="P270" s="21" t="str">
        <f aca="false">IF(O270="","",O270*'Setup rules'!$B$7)</f>
        <v/>
      </c>
      <c r="Q270" s="14" t="str">
        <f aca="false">IF(O270="","",IF(O270&gt;0,"Win",IF(O270&lt;0,"Loss","Breakeven")))</f>
        <v/>
      </c>
      <c r="R270" s="20" t="str">
        <f aca="false">IF(O270="","",SUM($O$5:O270))</f>
        <v/>
      </c>
      <c r="S270" s="20" t="str">
        <f aca="false">IF(R270="","",MAX(0,MAX($R$5:R270)))</f>
        <v/>
      </c>
      <c r="T270" s="20" t="str">
        <f aca="false">IF(R270="","",R270-S270)</f>
        <v/>
      </c>
      <c r="U270" s="14" t="str">
        <f aca="false">IF(O270="","",IF(O270&lt;0,N(U269)+1,0))</f>
        <v/>
      </c>
      <c r="V270" s="22" t="e">
        <f aca="false">IF(R270="",NA(),R270)</f>
        <v>#N/A</v>
      </c>
    </row>
    <row r="271" customFormat="false" ht="15" hidden="false" customHeight="false" outlineLevel="0" collapsed="false">
      <c r="A271" s="14" t="str">
        <f aca="false">IF(B271="","",COUNT($B$5:B271))</f>
        <v/>
      </c>
      <c r="B271" s="15"/>
      <c r="C271" s="13"/>
      <c r="D271" s="16"/>
      <c r="E271" s="17"/>
      <c r="F271" s="17"/>
      <c r="G271" s="17"/>
      <c r="H271" s="17"/>
      <c r="I271" s="18"/>
      <c r="J271" s="18"/>
      <c r="K271" s="16"/>
      <c r="L271" s="13"/>
      <c r="M271" s="19" t="str">
        <f aca="false">IF(OR(E271="",F271=""),"",ABS(E271-F271))</f>
        <v/>
      </c>
      <c r="N271" s="20" t="str">
        <f aca="false">IF(OR(G271="",M271="",M271=0),"",ABS(G271-E271)/M271)</f>
        <v/>
      </c>
      <c r="O271" s="20" t="str">
        <f aca="false">IF(OR(H271="",M271="",M271=0),"",IF(D271="Short",E271-H271,H271-E271)/M271*IF(I271="",1,I271)-IF(J271="",0,J271))</f>
        <v/>
      </c>
      <c r="P271" s="21" t="str">
        <f aca="false">IF(O271="","",O271*'Setup rules'!$B$7)</f>
        <v/>
      </c>
      <c r="Q271" s="14" t="str">
        <f aca="false">IF(O271="","",IF(O271&gt;0,"Win",IF(O271&lt;0,"Loss","Breakeven")))</f>
        <v/>
      </c>
      <c r="R271" s="20" t="str">
        <f aca="false">IF(O271="","",SUM($O$5:O271))</f>
        <v/>
      </c>
      <c r="S271" s="20" t="str">
        <f aca="false">IF(R271="","",MAX(0,MAX($R$5:R271)))</f>
        <v/>
      </c>
      <c r="T271" s="20" t="str">
        <f aca="false">IF(R271="","",R271-S271)</f>
        <v/>
      </c>
      <c r="U271" s="14" t="str">
        <f aca="false">IF(O271="","",IF(O271&lt;0,N(U270)+1,0))</f>
        <v/>
      </c>
      <c r="V271" s="22" t="e">
        <f aca="false">IF(R271="",NA(),R271)</f>
        <v>#N/A</v>
      </c>
    </row>
    <row r="272" customFormat="false" ht="15" hidden="false" customHeight="false" outlineLevel="0" collapsed="false">
      <c r="A272" s="14" t="str">
        <f aca="false">IF(B272="","",COUNT($B$5:B272))</f>
        <v/>
      </c>
      <c r="B272" s="15"/>
      <c r="C272" s="13"/>
      <c r="D272" s="16"/>
      <c r="E272" s="17"/>
      <c r="F272" s="17"/>
      <c r="G272" s="17"/>
      <c r="H272" s="17"/>
      <c r="I272" s="18"/>
      <c r="J272" s="18"/>
      <c r="K272" s="16"/>
      <c r="L272" s="13"/>
      <c r="M272" s="19" t="str">
        <f aca="false">IF(OR(E272="",F272=""),"",ABS(E272-F272))</f>
        <v/>
      </c>
      <c r="N272" s="20" t="str">
        <f aca="false">IF(OR(G272="",M272="",M272=0),"",ABS(G272-E272)/M272)</f>
        <v/>
      </c>
      <c r="O272" s="20" t="str">
        <f aca="false">IF(OR(H272="",M272="",M272=0),"",IF(D272="Short",E272-H272,H272-E272)/M272*IF(I272="",1,I272)-IF(J272="",0,J272))</f>
        <v/>
      </c>
      <c r="P272" s="21" t="str">
        <f aca="false">IF(O272="","",O272*'Setup rules'!$B$7)</f>
        <v/>
      </c>
      <c r="Q272" s="14" t="str">
        <f aca="false">IF(O272="","",IF(O272&gt;0,"Win",IF(O272&lt;0,"Loss","Breakeven")))</f>
        <v/>
      </c>
      <c r="R272" s="20" t="str">
        <f aca="false">IF(O272="","",SUM($O$5:O272))</f>
        <v/>
      </c>
      <c r="S272" s="20" t="str">
        <f aca="false">IF(R272="","",MAX(0,MAX($R$5:R272)))</f>
        <v/>
      </c>
      <c r="T272" s="20" t="str">
        <f aca="false">IF(R272="","",R272-S272)</f>
        <v/>
      </c>
      <c r="U272" s="14" t="str">
        <f aca="false">IF(O272="","",IF(O272&lt;0,N(U271)+1,0))</f>
        <v/>
      </c>
      <c r="V272" s="22" t="e">
        <f aca="false">IF(R272="",NA(),R272)</f>
        <v>#N/A</v>
      </c>
    </row>
    <row r="273" customFormat="false" ht="15" hidden="false" customHeight="false" outlineLevel="0" collapsed="false">
      <c r="A273" s="14" t="str">
        <f aca="false">IF(B273="","",COUNT($B$5:B273))</f>
        <v/>
      </c>
      <c r="B273" s="15"/>
      <c r="C273" s="13"/>
      <c r="D273" s="16"/>
      <c r="E273" s="17"/>
      <c r="F273" s="17"/>
      <c r="G273" s="17"/>
      <c r="H273" s="17"/>
      <c r="I273" s="18"/>
      <c r="J273" s="18"/>
      <c r="K273" s="16"/>
      <c r="L273" s="13"/>
      <c r="M273" s="19" t="str">
        <f aca="false">IF(OR(E273="",F273=""),"",ABS(E273-F273))</f>
        <v/>
      </c>
      <c r="N273" s="20" t="str">
        <f aca="false">IF(OR(G273="",M273="",M273=0),"",ABS(G273-E273)/M273)</f>
        <v/>
      </c>
      <c r="O273" s="20" t="str">
        <f aca="false">IF(OR(H273="",M273="",M273=0),"",IF(D273="Short",E273-H273,H273-E273)/M273*IF(I273="",1,I273)-IF(J273="",0,J273))</f>
        <v/>
      </c>
      <c r="P273" s="21" t="str">
        <f aca="false">IF(O273="","",O273*'Setup rules'!$B$7)</f>
        <v/>
      </c>
      <c r="Q273" s="14" t="str">
        <f aca="false">IF(O273="","",IF(O273&gt;0,"Win",IF(O273&lt;0,"Loss","Breakeven")))</f>
        <v/>
      </c>
      <c r="R273" s="20" t="str">
        <f aca="false">IF(O273="","",SUM($O$5:O273))</f>
        <v/>
      </c>
      <c r="S273" s="20" t="str">
        <f aca="false">IF(R273="","",MAX(0,MAX($R$5:R273)))</f>
        <v/>
      </c>
      <c r="T273" s="20" t="str">
        <f aca="false">IF(R273="","",R273-S273)</f>
        <v/>
      </c>
      <c r="U273" s="14" t="str">
        <f aca="false">IF(O273="","",IF(O273&lt;0,N(U272)+1,0))</f>
        <v/>
      </c>
      <c r="V273" s="22" t="e">
        <f aca="false">IF(R273="",NA(),R273)</f>
        <v>#N/A</v>
      </c>
    </row>
    <row r="274" customFormat="false" ht="15" hidden="false" customHeight="false" outlineLevel="0" collapsed="false">
      <c r="A274" s="14" t="str">
        <f aca="false">IF(B274="","",COUNT($B$5:B274))</f>
        <v/>
      </c>
      <c r="B274" s="15"/>
      <c r="C274" s="13"/>
      <c r="D274" s="16"/>
      <c r="E274" s="17"/>
      <c r="F274" s="17"/>
      <c r="G274" s="17"/>
      <c r="H274" s="17"/>
      <c r="I274" s="18"/>
      <c r="J274" s="18"/>
      <c r="K274" s="16"/>
      <c r="L274" s="13"/>
      <c r="M274" s="19" t="str">
        <f aca="false">IF(OR(E274="",F274=""),"",ABS(E274-F274))</f>
        <v/>
      </c>
      <c r="N274" s="20" t="str">
        <f aca="false">IF(OR(G274="",M274="",M274=0),"",ABS(G274-E274)/M274)</f>
        <v/>
      </c>
      <c r="O274" s="20" t="str">
        <f aca="false">IF(OR(H274="",M274="",M274=0),"",IF(D274="Short",E274-H274,H274-E274)/M274*IF(I274="",1,I274)-IF(J274="",0,J274))</f>
        <v/>
      </c>
      <c r="P274" s="21" t="str">
        <f aca="false">IF(O274="","",O274*'Setup rules'!$B$7)</f>
        <v/>
      </c>
      <c r="Q274" s="14" t="str">
        <f aca="false">IF(O274="","",IF(O274&gt;0,"Win",IF(O274&lt;0,"Loss","Breakeven")))</f>
        <v/>
      </c>
      <c r="R274" s="20" t="str">
        <f aca="false">IF(O274="","",SUM($O$5:O274))</f>
        <v/>
      </c>
      <c r="S274" s="20" t="str">
        <f aca="false">IF(R274="","",MAX(0,MAX($R$5:R274)))</f>
        <v/>
      </c>
      <c r="T274" s="20" t="str">
        <f aca="false">IF(R274="","",R274-S274)</f>
        <v/>
      </c>
      <c r="U274" s="14" t="str">
        <f aca="false">IF(O274="","",IF(O274&lt;0,N(U273)+1,0))</f>
        <v/>
      </c>
      <c r="V274" s="22" t="e">
        <f aca="false">IF(R274="",NA(),R274)</f>
        <v>#N/A</v>
      </c>
    </row>
    <row r="275" customFormat="false" ht="15" hidden="false" customHeight="false" outlineLevel="0" collapsed="false">
      <c r="A275" s="14" t="str">
        <f aca="false">IF(B275="","",COUNT($B$5:B275))</f>
        <v/>
      </c>
      <c r="B275" s="15"/>
      <c r="C275" s="13"/>
      <c r="D275" s="16"/>
      <c r="E275" s="17"/>
      <c r="F275" s="17"/>
      <c r="G275" s="17"/>
      <c r="H275" s="17"/>
      <c r="I275" s="18"/>
      <c r="J275" s="18"/>
      <c r="K275" s="16"/>
      <c r="L275" s="13"/>
      <c r="M275" s="19" t="str">
        <f aca="false">IF(OR(E275="",F275=""),"",ABS(E275-F275))</f>
        <v/>
      </c>
      <c r="N275" s="20" t="str">
        <f aca="false">IF(OR(G275="",M275="",M275=0),"",ABS(G275-E275)/M275)</f>
        <v/>
      </c>
      <c r="O275" s="20" t="str">
        <f aca="false">IF(OR(H275="",M275="",M275=0),"",IF(D275="Short",E275-H275,H275-E275)/M275*IF(I275="",1,I275)-IF(J275="",0,J275))</f>
        <v/>
      </c>
      <c r="P275" s="21" t="str">
        <f aca="false">IF(O275="","",O275*'Setup rules'!$B$7)</f>
        <v/>
      </c>
      <c r="Q275" s="14" t="str">
        <f aca="false">IF(O275="","",IF(O275&gt;0,"Win",IF(O275&lt;0,"Loss","Breakeven")))</f>
        <v/>
      </c>
      <c r="R275" s="20" t="str">
        <f aca="false">IF(O275="","",SUM($O$5:O275))</f>
        <v/>
      </c>
      <c r="S275" s="20" t="str">
        <f aca="false">IF(R275="","",MAX(0,MAX($R$5:R275)))</f>
        <v/>
      </c>
      <c r="T275" s="20" t="str">
        <f aca="false">IF(R275="","",R275-S275)</f>
        <v/>
      </c>
      <c r="U275" s="14" t="str">
        <f aca="false">IF(O275="","",IF(O275&lt;0,N(U274)+1,0))</f>
        <v/>
      </c>
      <c r="V275" s="22" t="e">
        <f aca="false">IF(R275="",NA(),R275)</f>
        <v>#N/A</v>
      </c>
    </row>
    <row r="276" customFormat="false" ht="15" hidden="false" customHeight="false" outlineLevel="0" collapsed="false">
      <c r="A276" s="14" t="str">
        <f aca="false">IF(B276="","",COUNT($B$5:B276))</f>
        <v/>
      </c>
      <c r="B276" s="15"/>
      <c r="C276" s="13"/>
      <c r="D276" s="16"/>
      <c r="E276" s="17"/>
      <c r="F276" s="17"/>
      <c r="G276" s="17"/>
      <c r="H276" s="17"/>
      <c r="I276" s="18"/>
      <c r="J276" s="18"/>
      <c r="K276" s="16"/>
      <c r="L276" s="13"/>
      <c r="M276" s="19" t="str">
        <f aca="false">IF(OR(E276="",F276=""),"",ABS(E276-F276))</f>
        <v/>
      </c>
      <c r="N276" s="20" t="str">
        <f aca="false">IF(OR(G276="",M276="",M276=0),"",ABS(G276-E276)/M276)</f>
        <v/>
      </c>
      <c r="O276" s="20" t="str">
        <f aca="false">IF(OR(H276="",M276="",M276=0),"",IF(D276="Short",E276-H276,H276-E276)/M276*IF(I276="",1,I276)-IF(J276="",0,J276))</f>
        <v/>
      </c>
      <c r="P276" s="21" t="str">
        <f aca="false">IF(O276="","",O276*'Setup rules'!$B$7)</f>
        <v/>
      </c>
      <c r="Q276" s="14" t="str">
        <f aca="false">IF(O276="","",IF(O276&gt;0,"Win",IF(O276&lt;0,"Loss","Breakeven")))</f>
        <v/>
      </c>
      <c r="R276" s="20" t="str">
        <f aca="false">IF(O276="","",SUM($O$5:O276))</f>
        <v/>
      </c>
      <c r="S276" s="20" t="str">
        <f aca="false">IF(R276="","",MAX(0,MAX($R$5:R276)))</f>
        <v/>
      </c>
      <c r="T276" s="20" t="str">
        <f aca="false">IF(R276="","",R276-S276)</f>
        <v/>
      </c>
      <c r="U276" s="14" t="str">
        <f aca="false">IF(O276="","",IF(O276&lt;0,N(U275)+1,0))</f>
        <v/>
      </c>
      <c r="V276" s="22" t="e">
        <f aca="false">IF(R276="",NA(),R276)</f>
        <v>#N/A</v>
      </c>
    </row>
    <row r="277" customFormat="false" ht="15" hidden="false" customHeight="false" outlineLevel="0" collapsed="false">
      <c r="A277" s="14" t="str">
        <f aca="false">IF(B277="","",COUNT($B$5:B277))</f>
        <v/>
      </c>
      <c r="B277" s="15"/>
      <c r="C277" s="13"/>
      <c r="D277" s="16"/>
      <c r="E277" s="17"/>
      <c r="F277" s="17"/>
      <c r="G277" s="17"/>
      <c r="H277" s="17"/>
      <c r="I277" s="18"/>
      <c r="J277" s="18"/>
      <c r="K277" s="16"/>
      <c r="L277" s="13"/>
      <c r="M277" s="19" t="str">
        <f aca="false">IF(OR(E277="",F277=""),"",ABS(E277-F277))</f>
        <v/>
      </c>
      <c r="N277" s="20" t="str">
        <f aca="false">IF(OR(G277="",M277="",M277=0),"",ABS(G277-E277)/M277)</f>
        <v/>
      </c>
      <c r="O277" s="20" t="str">
        <f aca="false">IF(OR(H277="",M277="",M277=0),"",IF(D277="Short",E277-H277,H277-E277)/M277*IF(I277="",1,I277)-IF(J277="",0,J277))</f>
        <v/>
      </c>
      <c r="P277" s="21" t="str">
        <f aca="false">IF(O277="","",O277*'Setup rules'!$B$7)</f>
        <v/>
      </c>
      <c r="Q277" s="14" t="str">
        <f aca="false">IF(O277="","",IF(O277&gt;0,"Win",IF(O277&lt;0,"Loss","Breakeven")))</f>
        <v/>
      </c>
      <c r="R277" s="20" t="str">
        <f aca="false">IF(O277="","",SUM($O$5:O277))</f>
        <v/>
      </c>
      <c r="S277" s="20" t="str">
        <f aca="false">IF(R277="","",MAX(0,MAX($R$5:R277)))</f>
        <v/>
      </c>
      <c r="T277" s="20" t="str">
        <f aca="false">IF(R277="","",R277-S277)</f>
        <v/>
      </c>
      <c r="U277" s="14" t="str">
        <f aca="false">IF(O277="","",IF(O277&lt;0,N(U276)+1,0))</f>
        <v/>
      </c>
      <c r="V277" s="22" t="e">
        <f aca="false">IF(R277="",NA(),R277)</f>
        <v>#N/A</v>
      </c>
    </row>
    <row r="278" customFormat="false" ht="15" hidden="false" customHeight="false" outlineLevel="0" collapsed="false">
      <c r="A278" s="14" t="str">
        <f aca="false">IF(B278="","",COUNT($B$5:B278))</f>
        <v/>
      </c>
      <c r="B278" s="15"/>
      <c r="C278" s="13"/>
      <c r="D278" s="16"/>
      <c r="E278" s="17"/>
      <c r="F278" s="17"/>
      <c r="G278" s="17"/>
      <c r="H278" s="17"/>
      <c r="I278" s="18"/>
      <c r="J278" s="18"/>
      <c r="K278" s="16"/>
      <c r="L278" s="13"/>
      <c r="M278" s="19" t="str">
        <f aca="false">IF(OR(E278="",F278=""),"",ABS(E278-F278))</f>
        <v/>
      </c>
      <c r="N278" s="20" t="str">
        <f aca="false">IF(OR(G278="",M278="",M278=0),"",ABS(G278-E278)/M278)</f>
        <v/>
      </c>
      <c r="O278" s="20" t="str">
        <f aca="false">IF(OR(H278="",M278="",M278=0),"",IF(D278="Short",E278-H278,H278-E278)/M278*IF(I278="",1,I278)-IF(J278="",0,J278))</f>
        <v/>
      </c>
      <c r="P278" s="21" t="str">
        <f aca="false">IF(O278="","",O278*'Setup rules'!$B$7)</f>
        <v/>
      </c>
      <c r="Q278" s="14" t="str">
        <f aca="false">IF(O278="","",IF(O278&gt;0,"Win",IF(O278&lt;0,"Loss","Breakeven")))</f>
        <v/>
      </c>
      <c r="R278" s="20" t="str">
        <f aca="false">IF(O278="","",SUM($O$5:O278))</f>
        <v/>
      </c>
      <c r="S278" s="20" t="str">
        <f aca="false">IF(R278="","",MAX(0,MAX($R$5:R278)))</f>
        <v/>
      </c>
      <c r="T278" s="20" t="str">
        <f aca="false">IF(R278="","",R278-S278)</f>
        <v/>
      </c>
      <c r="U278" s="14" t="str">
        <f aca="false">IF(O278="","",IF(O278&lt;0,N(U277)+1,0))</f>
        <v/>
      </c>
      <c r="V278" s="22" t="e">
        <f aca="false">IF(R278="",NA(),R278)</f>
        <v>#N/A</v>
      </c>
    </row>
    <row r="279" customFormat="false" ht="15" hidden="false" customHeight="false" outlineLevel="0" collapsed="false">
      <c r="A279" s="14" t="str">
        <f aca="false">IF(B279="","",COUNT($B$5:B279))</f>
        <v/>
      </c>
      <c r="B279" s="15"/>
      <c r="C279" s="13"/>
      <c r="D279" s="16"/>
      <c r="E279" s="17"/>
      <c r="F279" s="17"/>
      <c r="G279" s="17"/>
      <c r="H279" s="17"/>
      <c r="I279" s="18"/>
      <c r="J279" s="18"/>
      <c r="K279" s="16"/>
      <c r="L279" s="13"/>
      <c r="M279" s="19" t="str">
        <f aca="false">IF(OR(E279="",F279=""),"",ABS(E279-F279))</f>
        <v/>
      </c>
      <c r="N279" s="20" t="str">
        <f aca="false">IF(OR(G279="",M279="",M279=0),"",ABS(G279-E279)/M279)</f>
        <v/>
      </c>
      <c r="O279" s="20" t="str">
        <f aca="false">IF(OR(H279="",M279="",M279=0),"",IF(D279="Short",E279-H279,H279-E279)/M279*IF(I279="",1,I279)-IF(J279="",0,J279))</f>
        <v/>
      </c>
      <c r="P279" s="21" t="str">
        <f aca="false">IF(O279="","",O279*'Setup rules'!$B$7)</f>
        <v/>
      </c>
      <c r="Q279" s="14" t="str">
        <f aca="false">IF(O279="","",IF(O279&gt;0,"Win",IF(O279&lt;0,"Loss","Breakeven")))</f>
        <v/>
      </c>
      <c r="R279" s="20" t="str">
        <f aca="false">IF(O279="","",SUM($O$5:O279))</f>
        <v/>
      </c>
      <c r="S279" s="20" t="str">
        <f aca="false">IF(R279="","",MAX(0,MAX($R$5:R279)))</f>
        <v/>
      </c>
      <c r="T279" s="20" t="str">
        <f aca="false">IF(R279="","",R279-S279)</f>
        <v/>
      </c>
      <c r="U279" s="14" t="str">
        <f aca="false">IF(O279="","",IF(O279&lt;0,N(U278)+1,0))</f>
        <v/>
      </c>
      <c r="V279" s="22" t="e">
        <f aca="false">IF(R279="",NA(),R279)</f>
        <v>#N/A</v>
      </c>
    </row>
    <row r="280" customFormat="false" ht="15" hidden="false" customHeight="false" outlineLevel="0" collapsed="false">
      <c r="A280" s="14" t="str">
        <f aca="false">IF(B280="","",COUNT($B$5:B280))</f>
        <v/>
      </c>
      <c r="B280" s="15"/>
      <c r="C280" s="13"/>
      <c r="D280" s="16"/>
      <c r="E280" s="17"/>
      <c r="F280" s="17"/>
      <c r="G280" s="17"/>
      <c r="H280" s="17"/>
      <c r="I280" s="18"/>
      <c r="J280" s="18"/>
      <c r="K280" s="16"/>
      <c r="L280" s="13"/>
      <c r="M280" s="19" t="str">
        <f aca="false">IF(OR(E280="",F280=""),"",ABS(E280-F280))</f>
        <v/>
      </c>
      <c r="N280" s="20" t="str">
        <f aca="false">IF(OR(G280="",M280="",M280=0),"",ABS(G280-E280)/M280)</f>
        <v/>
      </c>
      <c r="O280" s="20" t="str">
        <f aca="false">IF(OR(H280="",M280="",M280=0),"",IF(D280="Short",E280-H280,H280-E280)/M280*IF(I280="",1,I280)-IF(J280="",0,J280))</f>
        <v/>
      </c>
      <c r="P280" s="21" t="str">
        <f aca="false">IF(O280="","",O280*'Setup rules'!$B$7)</f>
        <v/>
      </c>
      <c r="Q280" s="14" t="str">
        <f aca="false">IF(O280="","",IF(O280&gt;0,"Win",IF(O280&lt;0,"Loss","Breakeven")))</f>
        <v/>
      </c>
      <c r="R280" s="20" t="str">
        <f aca="false">IF(O280="","",SUM($O$5:O280))</f>
        <v/>
      </c>
      <c r="S280" s="20" t="str">
        <f aca="false">IF(R280="","",MAX(0,MAX($R$5:R280)))</f>
        <v/>
      </c>
      <c r="T280" s="20" t="str">
        <f aca="false">IF(R280="","",R280-S280)</f>
        <v/>
      </c>
      <c r="U280" s="14" t="str">
        <f aca="false">IF(O280="","",IF(O280&lt;0,N(U279)+1,0))</f>
        <v/>
      </c>
      <c r="V280" s="22" t="e">
        <f aca="false">IF(R280="",NA(),R280)</f>
        <v>#N/A</v>
      </c>
    </row>
    <row r="281" customFormat="false" ht="15" hidden="false" customHeight="false" outlineLevel="0" collapsed="false">
      <c r="A281" s="14" t="str">
        <f aca="false">IF(B281="","",COUNT($B$5:B281))</f>
        <v/>
      </c>
      <c r="B281" s="15"/>
      <c r="C281" s="13"/>
      <c r="D281" s="16"/>
      <c r="E281" s="17"/>
      <c r="F281" s="17"/>
      <c r="G281" s="17"/>
      <c r="H281" s="17"/>
      <c r="I281" s="18"/>
      <c r="J281" s="18"/>
      <c r="K281" s="16"/>
      <c r="L281" s="13"/>
      <c r="M281" s="19" t="str">
        <f aca="false">IF(OR(E281="",F281=""),"",ABS(E281-F281))</f>
        <v/>
      </c>
      <c r="N281" s="20" t="str">
        <f aca="false">IF(OR(G281="",M281="",M281=0),"",ABS(G281-E281)/M281)</f>
        <v/>
      </c>
      <c r="O281" s="20" t="str">
        <f aca="false">IF(OR(H281="",M281="",M281=0),"",IF(D281="Short",E281-H281,H281-E281)/M281*IF(I281="",1,I281)-IF(J281="",0,J281))</f>
        <v/>
      </c>
      <c r="P281" s="21" t="str">
        <f aca="false">IF(O281="","",O281*'Setup rules'!$B$7)</f>
        <v/>
      </c>
      <c r="Q281" s="14" t="str">
        <f aca="false">IF(O281="","",IF(O281&gt;0,"Win",IF(O281&lt;0,"Loss","Breakeven")))</f>
        <v/>
      </c>
      <c r="R281" s="20" t="str">
        <f aca="false">IF(O281="","",SUM($O$5:O281))</f>
        <v/>
      </c>
      <c r="S281" s="20" t="str">
        <f aca="false">IF(R281="","",MAX(0,MAX($R$5:R281)))</f>
        <v/>
      </c>
      <c r="T281" s="20" t="str">
        <f aca="false">IF(R281="","",R281-S281)</f>
        <v/>
      </c>
      <c r="U281" s="14" t="str">
        <f aca="false">IF(O281="","",IF(O281&lt;0,N(U280)+1,0))</f>
        <v/>
      </c>
      <c r="V281" s="22" t="e">
        <f aca="false">IF(R281="",NA(),R281)</f>
        <v>#N/A</v>
      </c>
    </row>
    <row r="282" customFormat="false" ht="15" hidden="false" customHeight="false" outlineLevel="0" collapsed="false">
      <c r="A282" s="14" t="str">
        <f aca="false">IF(B282="","",COUNT($B$5:B282))</f>
        <v/>
      </c>
      <c r="B282" s="15"/>
      <c r="C282" s="13"/>
      <c r="D282" s="16"/>
      <c r="E282" s="17"/>
      <c r="F282" s="17"/>
      <c r="G282" s="17"/>
      <c r="H282" s="17"/>
      <c r="I282" s="18"/>
      <c r="J282" s="18"/>
      <c r="K282" s="16"/>
      <c r="L282" s="13"/>
      <c r="M282" s="19" t="str">
        <f aca="false">IF(OR(E282="",F282=""),"",ABS(E282-F282))</f>
        <v/>
      </c>
      <c r="N282" s="20" t="str">
        <f aca="false">IF(OR(G282="",M282="",M282=0),"",ABS(G282-E282)/M282)</f>
        <v/>
      </c>
      <c r="O282" s="20" t="str">
        <f aca="false">IF(OR(H282="",M282="",M282=0),"",IF(D282="Short",E282-H282,H282-E282)/M282*IF(I282="",1,I282)-IF(J282="",0,J282))</f>
        <v/>
      </c>
      <c r="P282" s="21" t="str">
        <f aca="false">IF(O282="","",O282*'Setup rules'!$B$7)</f>
        <v/>
      </c>
      <c r="Q282" s="14" t="str">
        <f aca="false">IF(O282="","",IF(O282&gt;0,"Win",IF(O282&lt;0,"Loss","Breakeven")))</f>
        <v/>
      </c>
      <c r="R282" s="20" t="str">
        <f aca="false">IF(O282="","",SUM($O$5:O282))</f>
        <v/>
      </c>
      <c r="S282" s="20" t="str">
        <f aca="false">IF(R282="","",MAX(0,MAX($R$5:R282)))</f>
        <v/>
      </c>
      <c r="T282" s="20" t="str">
        <f aca="false">IF(R282="","",R282-S282)</f>
        <v/>
      </c>
      <c r="U282" s="14" t="str">
        <f aca="false">IF(O282="","",IF(O282&lt;0,N(U281)+1,0))</f>
        <v/>
      </c>
      <c r="V282" s="22" t="e">
        <f aca="false">IF(R282="",NA(),R282)</f>
        <v>#N/A</v>
      </c>
    </row>
    <row r="283" customFormat="false" ht="15" hidden="false" customHeight="false" outlineLevel="0" collapsed="false">
      <c r="A283" s="14" t="str">
        <f aca="false">IF(B283="","",COUNT($B$5:B283))</f>
        <v/>
      </c>
      <c r="B283" s="15"/>
      <c r="C283" s="13"/>
      <c r="D283" s="16"/>
      <c r="E283" s="17"/>
      <c r="F283" s="17"/>
      <c r="G283" s="17"/>
      <c r="H283" s="17"/>
      <c r="I283" s="18"/>
      <c r="J283" s="18"/>
      <c r="K283" s="16"/>
      <c r="L283" s="13"/>
      <c r="M283" s="19" t="str">
        <f aca="false">IF(OR(E283="",F283=""),"",ABS(E283-F283))</f>
        <v/>
      </c>
      <c r="N283" s="20" t="str">
        <f aca="false">IF(OR(G283="",M283="",M283=0),"",ABS(G283-E283)/M283)</f>
        <v/>
      </c>
      <c r="O283" s="20" t="str">
        <f aca="false">IF(OR(H283="",M283="",M283=0),"",IF(D283="Short",E283-H283,H283-E283)/M283*IF(I283="",1,I283)-IF(J283="",0,J283))</f>
        <v/>
      </c>
      <c r="P283" s="21" t="str">
        <f aca="false">IF(O283="","",O283*'Setup rules'!$B$7)</f>
        <v/>
      </c>
      <c r="Q283" s="14" t="str">
        <f aca="false">IF(O283="","",IF(O283&gt;0,"Win",IF(O283&lt;0,"Loss","Breakeven")))</f>
        <v/>
      </c>
      <c r="R283" s="20" t="str">
        <f aca="false">IF(O283="","",SUM($O$5:O283))</f>
        <v/>
      </c>
      <c r="S283" s="20" t="str">
        <f aca="false">IF(R283="","",MAX(0,MAX($R$5:R283)))</f>
        <v/>
      </c>
      <c r="T283" s="20" t="str">
        <f aca="false">IF(R283="","",R283-S283)</f>
        <v/>
      </c>
      <c r="U283" s="14" t="str">
        <f aca="false">IF(O283="","",IF(O283&lt;0,N(U282)+1,0))</f>
        <v/>
      </c>
      <c r="V283" s="22" t="e">
        <f aca="false">IF(R283="",NA(),R283)</f>
        <v>#N/A</v>
      </c>
    </row>
    <row r="284" customFormat="false" ht="15" hidden="false" customHeight="false" outlineLevel="0" collapsed="false">
      <c r="A284" s="14" t="str">
        <f aca="false">IF(B284="","",COUNT($B$5:B284))</f>
        <v/>
      </c>
      <c r="B284" s="15"/>
      <c r="C284" s="13"/>
      <c r="D284" s="16"/>
      <c r="E284" s="17"/>
      <c r="F284" s="17"/>
      <c r="G284" s="17"/>
      <c r="H284" s="17"/>
      <c r="I284" s="18"/>
      <c r="J284" s="18"/>
      <c r="K284" s="16"/>
      <c r="L284" s="13"/>
      <c r="M284" s="19" t="str">
        <f aca="false">IF(OR(E284="",F284=""),"",ABS(E284-F284))</f>
        <v/>
      </c>
      <c r="N284" s="20" t="str">
        <f aca="false">IF(OR(G284="",M284="",M284=0),"",ABS(G284-E284)/M284)</f>
        <v/>
      </c>
      <c r="O284" s="20" t="str">
        <f aca="false">IF(OR(H284="",M284="",M284=0),"",IF(D284="Short",E284-H284,H284-E284)/M284*IF(I284="",1,I284)-IF(J284="",0,J284))</f>
        <v/>
      </c>
      <c r="P284" s="21" t="str">
        <f aca="false">IF(O284="","",O284*'Setup rules'!$B$7)</f>
        <v/>
      </c>
      <c r="Q284" s="14" t="str">
        <f aca="false">IF(O284="","",IF(O284&gt;0,"Win",IF(O284&lt;0,"Loss","Breakeven")))</f>
        <v/>
      </c>
      <c r="R284" s="20" t="str">
        <f aca="false">IF(O284="","",SUM($O$5:O284))</f>
        <v/>
      </c>
      <c r="S284" s="20" t="str">
        <f aca="false">IF(R284="","",MAX(0,MAX($R$5:R284)))</f>
        <v/>
      </c>
      <c r="T284" s="20" t="str">
        <f aca="false">IF(R284="","",R284-S284)</f>
        <v/>
      </c>
      <c r="U284" s="14" t="str">
        <f aca="false">IF(O284="","",IF(O284&lt;0,N(U283)+1,0))</f>
        <v/>
      </c>
      <c r="V284" s="22" t="e">
        <f aca="false">IF(R284="",NA(),R284)</f>
        <v>#N/A</v>
      </c>
    </row>
    <row r="285" customFormat="false" ht="15" hidden="false" customHeight="false" outlineLevel="0" collapsed="false">
      <c r="A285" s="14" t="str">
        <f aca="false">IF(B285="","",COUNT($B$5:B285))</f>
        <v/>
      </c>
      <c r="B285" s="15"/>
      <c r="C285" s="13"/>
      <c r="D285" s="16"/>
      <c r="E285" s="17"/>
      <c r="F285" s="17"/>
      <c r="G285" s="17"/>
      <c r="H285" s="17"/>
      <c r="I285" s="18"/>
      <c r="J285" s="18"/>
      <c r="K285" s="16"/>
      <c r="L285" s="13"/>
      <c r="M285" s="19" t="str">
        <f aca="false">IF(OR(E285="",F285=""),"",ABS(E285-F285))</f>
        <v/>
      </c>
      <c r="N285" s="20" t="str">
        <f aca="false">IF(OR(G285="",M285="",M285=0),"",ABS(G285-E285)/M285)</f>
        <v/>
      </c>
      <c r="O285" s="20" t="str">
        <f aca="false">IF(OR(H285="",M285="",M285=0),"",IF(D285="Short",E285-H285,H285-E285)/M285*IF(I285="",1,I285)-IF(J285="",0,J285))</f>
        <v/>
      </c>
      <c r="P285" s="21" t="str">
        <f aca="false">IF(O285="","",O285*'Setup rules'!$B$7)</f>
        <v/>
      </c>
      <c r="Q285" s="14" t="str">
        <f aca="false">IF(O285="","",IF(O285&gt;0,"Win",IF(O285&lt;0,"Loss","Breakeven")))</f>
        <v/>
      </c>
      <c r="R285" s="20" t="str">
        <f aca="false">IF(O285="","",SUM($O$5:O285))</f>
        <v/>
      </c>
      <c r="S285" s="20" t="str">
        <f aca="false">IF(R285="","",MAX(0,MAX($R$5:R285)))</f>
        <v/>
      </c>
      <c r="T285" s="20" t="str">
        <f aca="false">IF(R285="","",R285-S285)</f>
        <v/>
      </c>
      <c r="U285" s="14" t="str">
        <f aca="false">IF(O285="","",IF(O285&lt;0,N(U284)+1,0))</f>
        <v/>
      </c>
      <c r="V285" s="22" t="e">
        <f aca="false">IF(R285="",NA(),R285)</f>
        <v>#N/A</v>
      </c>
    </row>
    <row r="286" customFormat="false" ht="15" hidden="false" customHeight="false" outlineLevel="0" collapsed="false">
      <c r="A286" s="14" t="str">
        <f aca="false">IF(B286="","",COUNT($B$5:B286))</f>
        <v/>
      </c>
      <c r="B286" s="15"/>
      <c r="C286" s="13"/>
      <c r="D286" s="16"/>
      <c r="E286" s="17"/>
      <c r="F286" s="17"/>
      <c r="G286" s="17"/>
      <c r="H286" s="17"/>
      <c r="I286" s="18"/>
      <c r="J286" s="18"/>
      <c r="K286" s="16"/>
      <c r="L286" s="13"/>
      <c r="M286" s="19" t="str">
        <f aca="false">IF(OR(E286="",F286=""),"",ABS(E286-F286))</f>
        <v/>
      </c>
      <c r="N286" s="20" t="str">
        <f aca="false">IF(OR(G286="",M286="",M286=0),"",ABS(G286-E286)/M286)</f>
        <v/>
      </c>
      <c r="O286" s="20" t="str">
        <f aca="false">IF(OR(H286="",M286="",M286=0),"",IF(D286="Short",E286-H286,H286-E286)/M286*IF(I286="",1,I286)-IF(J286="",0,J286))</f>
        <v/>
      </c>
      <c r="P286" s="21" t="str">
        <f aca="false">IF(O286="","",O286*'Setup rules'!$B$7)</f>
        <v/>
      </c>
      <c r="Q286" s="14" t="str">
        <f aca="false">IF(O286="","",IF(O286&gt;0,"Win",IF(O286&lt;0,"Loss","Breakeven")))</f>
        <v/>
      </c>
      <c r="R286" s="20" t="str">
        <f aca="false">IF(O286="","",SUM($O$5:O286))</f>
        <v/>
      </c>
      <c r="S286" s="20" t="str">
        <f aca="false">IF(R286="","",MAX(0,MAX($R$5:R286)))</f>
        <v/>
      </c>
      <c r="T286" s="20" t="str">
        <f aca="false">IF(R286="","",R286-S286)</f>
        <v/>
      </c>
      <c r="U286" s="14" t="str">
        <f aca="false">IF(O286="","",IF(O286&lt;0,N(U285)+1,0))</f>
        <v/>
      </c>
      <c r="V286" s="22" t="e">
        <f aca="false">IF(R286="",NA(),R286)</f>
        <v>#N/A</v>
      </c>
    </row>
    <row r="287" customFormat="false" ht="15" hidden="false" customHeight="false" outlineLevel="0" collapsed="false">
      <c r="A287" s="14" t="str">
        <f aca="false">IF(B287="","",COUNT($B$5:B287))</f>
        <v/>
      </c>
      <c r="B287" s="15"/>
      <c r="C287" s="13"/>
      <c r="D287" s="16"/>
      <c r="E287" s="17"/>
      <c r="F287" s="17"/>
      <c r="G287" s="17"/>
      <c r="H287" s="17"/>
      <c r="I287" s="18"/>
      <c r="J287" s="18"/>
      <c r="K287" s="16"/>
      <c r="L287" s="13"/>
      <c r="M287" s="19" t="str">
        <f aca="false">IF(OR(E287="",F287=""),"",ABS(E287-F287))</f>
        <v/>
      </c>
      <c r="N287" s="20" t="str">
        <f aca="false">IF(OR(G287="",M287="",M287=0),"",ABS(G287-E287)/M287)</f>
        <v/>
      </c>
      <c r="O287" s="20" t="str">
        <f aca="false">IF(OR(H287="",M287="",M287=0),"",IF(D287="Short",E287-H287,H287-E287)/M287*IF(I287="",1,I287)-IF(J287="",0,J287))</f>
        <v/>
      </c>
      <c r="P287" s="21" t="str">
        <f aca="false">IF(O287="","",O287*'Setup rules'!$B$7)</f>
        <v/>
      </c>
      <c r="Q287" s="14" t="str">
        <f aca="false">IF(O287="","",IF(O287&gt;0,"Win",IF(O287&lt;0,"Loss","Breakeven")))</f>
        <v/>
      </c>
      <c r="R287" s="20" t="str">
        <f aca="false">IF(O287="","",SUM($O$5:O287))</f>
        <v/>
      </c>
      <c r="S287" s="20" t="str">
        <f aca="false">IF(R287="","",MAX(0,MAX($R$5:R287)))</f>
        <v/>
      </c>
      <c r="T287" s="20" t="str">
        <f aca="false">IF(R287="","",R287-S287)</f>
        <v/>
      </c>
      <c r="U287" s="14" t="str">
        <f aca="false">IF(O287="","",IF(O287&lt;0,N(U286)+1,0))</f>
        <v/>
      </c>
      <c r="V287" s="22" t="e">
        <f aca="false">IF(R287="",NA(),R287)</f>
        <v>#N/A</v>
      </c>
    </row>
    <row r="288" customFormat="false" ht="15" hidden="false" customHeight="false" outlineLevel="0" collapsed="false">
      <c r="A288" s="14" t="str">
        <f aca="false">IF(B288="","",COUNT($B$5:B288))</f>
        <v/>
      </c>
      <c r="B288" s="15"/>
      <c r="C288" s="13"/>
      <c r="D288" s="16"/>
      <c r="E288" s="17"/>
      <c r="F288" s="17"/>
      <c r="G288" s="17"/>
      <c r="H288" s="17"/>
      <c r="I288" s="18"/>
      <c r="J288" s="18"/>
      <c r="K288" s="16"/>
      <c r="L288" s="13"/>
      <c r="M288" s="19" t="str">
        <f aca="false">IF(OR(E288="",F288=""),"",ABS(E288-F288))</f>
        <v/>
      </c>
      <c r="N288" s="20" t="str">
        <f aca="false">IF(OR(G288="",M288="",M288=0),"",ABS(G288-E288)/M288)</f>
        <v/>
      </c>
      <c r="O288" s="20" t="str">
        <f aca="false">IF(OR(H288="",M288="",M288=0),"",IF(D288="Short",E288-H288,H288-E288)/M288*IF(I288="",1,I288)-IF(J288="",0,J288))</f>
        <v/>
      </c>
      <c r="P288" s="21" t="str">
        <f aca="false">IF(O288="","",O288*'Setup rules'!$B$7)</f>
        <v/>
      </c>
      <c r="Q288" s="14" t="str">
        <f aca="false">IF(O288="","",IF(O288&gt;0,"Win",IF(O288&lt;0,"Loss","Breakeven")))</f>
        <v/>
      </c>
      <c r="R288" s="20" t="str">
        <f aca="false">IF(O288="","",SUM($O$5:O288))</f>
        <v/>
      </c>
      <c r="S288" s="20" t="str">
        <f aca="false">IF(R288="","",MAX(0,MAX($R$5:R288)))</f>
        <v/>
      </c>
      <c r="T288" s="20" t="str">
        <f aca="false">IF(R288="","",R288-S288)</f>
        <v/>
      </c>
      <c r="U288" s="14" t="str">
        <f aca="false">IF(O288="","",IF(O288&lt;0,N(U287)+1,0))</f>
        <v/>
      </c>
      <c r="V288" s="22" t="e">
        <f aca="false">IF(R288="",NA(),R288)</f>
        <v>#N/A</v>
      </c>
    </row>
    <row r="289" customFormat="false" ht="15" hidden="false" customHeight="false" outlineLevel="0" collapsed="false">
      <c r="A289" s="14" t="str">
        <f aca="false">IF(B289="","",COUNT($B$5:B289))</f>
        <v/>
      </c>
      <c r="B289" s="15"/>
      <c r="C289" s="13"/>
      <c r="D289" s="16"/>
      <c r="E289" s="17"/>
      <c r="F289" s="17"/>
      <c r="G289" s="17"/>
      <c r="H289" s="17"/>
      <c r="I289" s="18"/>
      <c r="J289" s="18"/>
      <c r="K289" s="16"/>
      <c r="L289" s="13"/>
      <c r="M289" s="19" t="str">
        <f aca="false">IF(OR(E289="",F289=""),"",ABS(E289-F289))</f>
        <v/>
      </c>
      <c r="N289" s="20" t="str">
        <f aca="false">IF(OR(G289="",M289="",M289=0),"",ABS(G289-E289)/M289)</f>
        <v/>
      </c>
      <c r="O289" s="20" t="str">
        <f aca="false">IF(OR(H289="",M289="",M289=0),"",IF(D289="Short",E289-H289,H289-E289)/M289*IF(I289="",1,I289)-IF(J289="",0,J289))</f>
        <v/>
      </c>
      <c r="P289" s="21" t="str">
        <f aca="false">IF(O289="","",O289*'Setup rules'!$B$7)</f>
        <v/>
      </c>
      <c r="Q289" s="14" t="str">
        <f aca="false">IF(O289="","",IF(O289&gt;0,"Win",IF(O289&lt;0,"Loss","Breakeven")))</f>
        <v/>
      </c>
      <c r="R289" s="20" t="str">
        <f aca="false">IF(O289="","",SUM($O$5:O289))</f>
        <v/>
      </c>
      <c r="S289" s="20" t="str">
        <f aca="false">IF(R289="","",MAX(0,MAX($R$5:R289)))</f>
        <v/>
      </c>
      <c r="T289" s="20" t="str">
        <f aca="false">IF(R289="","",R289-S289)</f>
        <v/>
      </c>
      <c r="U289" s="14" t="str">
        <f aca="false">IF(O289="","",IF(O289&lt;0,N(U288)+1,0))</f>
        <v/>
      </c>
      <c r="V289" s="22" t="e">
        <f aca="false">IF(R289="",NA(),R289)</f>
        <v>#N/A</v>
      </c>
    </row>
    <row r="290" customFormat="false" ht="15" hidden="false" customHeight="false" outlineLevel="0" collapsed="false">
      <c r="A290" s="14" t="str">
        <f aca="false">IF(B290="","",COUNT($B$5:B290))</f>
        <v/>
      </c>
      <c r="B290" s="15"/>
      <c r="C290" s="13"/>
      <c r="D290" s="16"/>
      <c r="E290" s="17"/>
      <c r="F290" s="17"/>
      <c r="G290" s="17"/>
      <c r="H290" s="17"/>
      <c r="I290" s="18"/>
      <c r="J290" s="18"/>
      <c r="K290" s="16"/>
      <c r="L290" s="13"/>
      <c r="M290" s="19" t="str">
        <f aca="false">IF(OR(E290="",F290=""),"",ABS(E290-F290))</f>
        <v/>
      </c>
      <c r="N290" s="20" t="str">
        <f aca="false">IF(OR(G290="",M290="",M290=0),"",ABS(G290-E290)/M290)</f>
        <v/>
      </c>
      <c r="O290" s="20" t="str">
        <f aca="false">IF(OR(H290="",M290="",M290=0),"",IF(D290="Short",E290-H290,H290-E290)/M290*IF(I290="",1,I290)-IF(J290="",0,J290))</f>
        <v/>
      </c>
      <c r="P290" s="21" t="str">
        <f aca="false">IF(O290="","",O290*'Setup rules'!$B$7)</f>
        <v/>
      </c>
      <c r="Q290" s="14" t="str">
        <f aca="false">IF(O290="","",IF(O290&gt;0,"Win",IF(O290&lt;0,"Loss","Breakeven")))</f>
        <v/>
      </c>
      <c r="R290" s="20" t="str">
        <f aca="false">IF(O290="","",SUM($O$5:O290))</f>
        <v/>
      </c>
      <c r="S290" s="20" t="str">
        <f aca="false">IF(R290="","",MAX(0,MAX($R$5:R290)))</f>
        <v/>
      </c>
      <c r="T290" s="20" t="str">
        <f aca="false">IF(R290="","",R290-S290)</f>
        <v/>
      </c>
      <c r="U290" s="14" t="str">
        <f aca="false">IF(O290="","",IF(O290&lt;0,N(U289)+1,0))</f>
        <v/>
      </c>
      <c r="V290" s="22" t="e">
        <f aca="false">IF(R290="",NA(),R290)</f>
        <v>#N/A</v>
      </c>
    </row>
    <row r="291" customFormat="false" ht="15" hidden="false" customHeight="false" outlineLevel="0" collapsed="false">
      <c r="A291" s="14" t="str">
        <f aca="false">IF(B291="","",COUNT($B$5:B291))</f>
        <v/>
      </c>
      <c r="B291" s="15"/>
      <c r="C291" s="13"/>
      <c r="D291" s="16"/>
      <c r="E291" s="17"/>
      <c r="F291" s="17"/>
      <c r="G291" s="17"/>
      <c r="H291" s="17"/>
      <c r="I291" s="18"/>
      <c r="J291" s="18"/>
      <c r="K291" s="16"/>
      <c r="L291" s="13"/>
      <c r="M291" s="19" t="str">
        <f aca="false">IF(OR(E291="",F291=""),"",ABS(E291-F291))</f>
        <v/>
      </c>
      <c r="N291" s="20" t="str">
        <f aca="false">IF(OR(G291="",M291="",M291=0),"",ABS(G291-E291)/M291)</f>
        <v/>
      </c>
      <c r="O291" s="20" t="str">
        <f aca="false">IF(OR(H291="",M291="",M291=0),"",IF(D291="Short",E291-H291,H291-E291)/M291*IF(I291="",1,I291)-IF(J291="",0,J291))</f>
        <v/>
      </c>
      <c r="P291" s="21" t="str">
        <f aca="false">IF(O291="","",O291*'Setup rules'!$B$7)</f>
        <v/>
      </c>
      <c r="Q291" s="14" t="str">
        <f aca="false">IF(O291="","",IF(O291&gt;0,"Win",IF(O291&lt;0,"Loss","Breakeven")))</f>
        <v/>
      </c>
      <c r="R291" s="20" t="str">
        <f aca="false">IF(O291="","",SUM($O$5:O291))</f>
        <v/>
      </c>
      <c r="S291" s="20" t="str">
        <f aca="false">IF(R291="","",MAX(0,MAX($R$5:R291)))</f>
        <v/>
      </c>
      <c r="T291" s="20" t="str">
        <f aca="false">IF(R291="","",R291-S291)</f>
        <v/>
      </c>
      <c r="U291" s="14" t="str">
        <f aca="false">IF(O291="","",IF(O291&lt;0,N(U290)+1,0))</f>
        <v/>
      </c>
      <c r="V291" s="22" t="e">
        <f aca="false">IF(R291="",NA(),R291)</f>
        <v>#N/A</v>
      </c>
    </row>
    <row r="292" customFormat="false" ht="15" hidden="false" customHeight="false" outlineLevel="0" collapsed="false">
      <c r="A292" s="14" t="str">
        <f aca="false">IF(B292="","",COUNT($B$5:B292))</f>
        <v/>
      </c>
      <c r="B292" s="15"/>
      <c r="C292" s="13"/>
      <c r="D292" s="16"/>
      <c r="E292" s="17"/>
      <c r="F292" s="17"/>
      <c r="G292" s="17"/>
      <c r="H292" s="17"/>
      <c r="I292" s="18"/>
      <c r="J292" s="18"/>
      <c r="K292" s="16"/>
      <c r="L292" s="13"/>
      <c r="M292" s="19" t="str">
        <f aca="false">IF(OR(E292="",F292=""),"",ABS(E292-F292))</f>
        <v/>
      </c>
      <c r="N292" s="20" t="str">
        <f aca="false">IF(OR(G292="",M292="",M292=0),"",ABS(G292-E292)/M292)</f>
        <v/>
      </c>
      <c r="O292" s="20" t="str">
        <f aca="false">IF(OR(H292="",M292="",M292=0),"",IF(D292="Short",E292-H292,H292-E292)/M292*IF(I292="",1,I292)-IF(J292="",0,J292))</f>
        <v/>
      </c>
      <c r="P292" s="21" t="str">
        <f aca="false">IF(O292="","",O292*'Setup rules'!$B$7)</f>
        <v/>
      </c>
      <c r="Q292" s="14" t="str">
        <f aca="false">IF(O292="","",IF(O292&gt;0,"Win",IF(O292&lt;0,"Loss","Breakeven")))</f>
        <v/>
      </c>
      <c r="R292" s="20" t="str">
        <f aca="false">IF(O292="","",SUM($O$5:O292))</f>
        <v/>
      </c>
      <c r="S292" s="20" t="str">
        <f aca="false">IF(R292="","",MAX(0,MAX($R$5:R292)))</f>
        <v/>
      </c>
      <c r="T292" s="20" t="str">
        <f aca="false">IF(R292="","",R292-S292)</f>
        <v/>
      </c>
      <c r="U292" s="14" t="str">
        <f aca="false">IF(O292="","",IF(O292&lt;0,N(U291)+1,0))</f>
        <v/>
      </c>
      <c r="V292" s="22" t="e">
        <f aca="false">IF(R292="",NA(),R292)</f>
        <v>#N/A</v>
      </c>
    </row>
    <row r="293" customFormat="false" ht="15" hidden="false" customHeight="false" outlineLevel="0" collapsed="false">
      <c r="A293" s="14" t="str">
        <f aca="false">IF(B293="","",COUNT($B$5:B293))</f>
        <v/>
      </c>
      <c r="B293" s="15"/>
      <c r="C293" s="13"/>
      <c r="D293" s="16"/>
      <c r="E293" s="17"/>
      <c r="F293" s="17"/>
      <c r="G293" s="17"/>
      <c r="H293" s="17"/>
      <c r="I293" s="18"/>
      <c r="J293" s="18"/>
      <c r="K293" s="16"/>
      <c r="L293" s="13"/>
      <c r="M293" s="19" t="str">
        <f aca="false">IF(OR(E293="",F293=""),"",ABS(E293-F293))</f>
        <v/>
      </c>
      <c r="N293" s="20" t="str">
        <f aca="false">IF(OR(G293="",M293="",M293=0),"",ABS(G293-E293)/M293)</f>
        <v/>
      </c>
      <c r="O293" s="20" t="str">
        <f aca="false">IF(OR(H293="",M293="",M293=0),"",IF(D293="Short",E293-H293,H293-E293)/M293*IF(I293="",1,I293)-IF(J293="",0,J293))</f>
        <v/>
      </c>
      <c r="P293" s="21" t="str">
        <f aca="false">IF(O293="","",O293*'Setup rules'!$B$7)</f>
        <v/>
      </c>
      <c r="Q293" s="14" t="str">
        <f aca="false">IF(O293="","",IF(O293&gt;0,"Win",IF(O293&lt;0,"Loss","Breakeven")))</f>
        <v/>
      </c>
      <c r="R293" s="20" t="str">
        <f aca="false">IF(O293="","",SUM($O$5:O293))</f>
        <v/>
      </c>
      <c r="S293" s="20" t="str">
        <f aca="false">IF(R293="","",MAX(0,MAX($R$5:R293)))</f>
        <v/>
      </c>
      <c r="T293" s="20" t="str">
        <f aca="false">IF(R293="","",R293-S293)</f>
        <v/>
      </c>
      <c r="U293" s="14" t="str">
        <f aca="false">IF(O293="","",IF(O293&lt;0,N(U292)+1,0))</f>
        <v/>
      </c>
      <c r="V293" s="22" t="e">
        <f aca="false">IF(R293="",NA(),R293)</f>
        <v>#N/A</v>
      </c>
    </row>
    <row r="294" customFormat="false" ht="15" hidden="false" customHeight="false" outlineLevel="0" collapsed="false">
      <c r="A294" s="14" t="str">
        <f aca="false">IF(B294="","",COUNT($B$5:B294))</f>
        <v/>
      </c>
      <c r="B294" s="15"/>
      <c r="C294" s="13"/>
      <c r="D294" s="16"/>
      <c r="E294" s="17"/>
      <c r="F294" s="17"/>
      <c r="G294" s="17"/>
      <c r="H294" s="17"/>
      <c r="I294" s="18"/>
      <c r="J294" s="18"/>
      <c r="K294" s="16"/>
      <c r="L294" s="13"/>
      <c r="M294" s="19" t="str">
        <f aca="false">IF(OR(E294="",F294=""),"",ABS(E294-F294))</f>
        <v/>
      </c>
      <c r="N294" s="20" t="str">
        <f aca="false">IF(OR(G294="",M294="",M294=0),"",ABS(G294-E294)/M294)</f>
        <v/>
      </c>
      <c r="O294" s="20" t="str">
        <f aca="false">IF(OR(H294="",M294="",M294=0),"",IF(D294="Short",E294-H294,H294-E294)/M294*IF(I294="",1,I294)-IF(J294="",0,J294))</f>
        <v/>
      </c>
      <c r="P294" s="21" t="str">
        <f aca="false">IF(O294="","",O294*'Setup rules'!$B$7)</f>
        <v/>
      </c>
      <c r="Q294" s="14" t="str">
        <f aca="false">IF(O294="","",IF(O294&gt;0,"Win",IF(O294&lt;0,"Loss","Breakeven")))</f>
        <v/>
      </c>
      <c r="R294" s="20" t="str">
        <f aca="false">IF(O294="","",SUM($O$5:O294))</f>
        <v/>
      </c>
      <c r="S294" s="20" t="str">
        <f aca="false">IF(R294="","",MAX(0,MAX($R$5:R294)))</f>
        <v/>
      </c>
      <c r="T294" s="20" t="str">
        <f aca="false">IF(R294="","",R294-S294)</f>
        <v/>
      </c>
      <c r="U294" s="14" t="str">
        <f aca="false">IF(O294="","",IF(O294&lt;0,N(U293)+1,0))</f>
        <v/>
      </c>
      <c r="V294" s="22" t="e">
        <f aca="false">IF(R294="",NA(),R294)</f>
        <v>#N/A</v>
      </c>
    </row>
    <row r="295" customFormat="false" ht="15" hidden="false" customHeight="false" outlineLevel="0" collapsed="false">
      <c r="A295" s="14" t="str">
        <f aca="false">IF(B295="","",COUNT($B$5:B295))</f>
        <v/>
      </c>
      <c r="B295" s="15"/>
      <c r="C295" s="13"/>
      <c r="D295" s="16"/>
      <c r="E295" s="17"/>
      <c r="F295" s="17"/>
      <c r="G295" s="17"/>
      <c r="H295" s="17"/>
      <c r="I295" s="18"/>
      <c r="J295" s="18"/>
      <c r="K295" s="16"/>
      <c r="L295" s="13"/>
      <c r="M295" s="19" t="str">
        <f aca="false">IF(OR(E295="",F295=""),"",ABS(E295-F295))</f>
        <v/>
      </c>
      <c r="N295" s="20" t="str">
        <f aca="false">IF(OR(G295="",M295="",M295=0),"",ABS(G295-E295)/M295)</f>
        <v/>
      </c>
      <c r="O295" s="20" t="str">
        <f aca="false">IF(OR(H295="",M295="",M295=0),"",IF(D295="Short",E295-H295,H295-E295)/M295*IF(I295="",1,I295)-IF(J295="",0,J295))</f>
        <v/>
      </c>
      <c r="P295" s="21" t="str">
        <f aca="false">IF(O295="","",O295*'Setup rules'!$B$7)</f>
        <v/>
      </c>
      <c r="Q295" s="14" t="str">
        <f aca="false">IF(O295="","",IF(O295&gt;0,"Win",IF(O295&lt;0,"Loss","Breakeven")))</f>
        <v/>
      </c>
      <c r="R295" s="20" t="str">
        <f aca="false">IF(O295="","",SUM($O$5:O295))</f>
        <v/>
      </c>
      <c r="S295" s="20" t="str">
        <f aca="false">IF(R295="","",MAX(0,MAX($R$5:R295)))</f>
        <v/>
      </c>
      <c r="T295" s="20" t="str">
        <f aca="false">IF(R295="","",R295-S295)</f>
        <v/>
      </c>
      <c r="U295" s="14" t="str">
        <f aca="false">IF(O295="","",IF(O295&lt;0,N(U294)+1,0))</f>
        <v/>
      </c>
      <c r="V295" s="22" t="e">
        <f aca="false">IF(R295="",NA(),R295)</f>
        <v>#N/A</v>
      </c>
    </row>
    <row r="296" customFormat="false" ht="15" hidden="false" customHeight="false" outlineLevel="0" collapsed="false">
      <c r="A296" s="14" t="str">
        <f aca="false">IF(B296="","",COUNT($B$5:B296))</f>
        <v/>
      </c>
      <c r="B296" s="15"/>
      <c r="C296" s="13"/>
      <c r="D296" s="16"/>
      <c r="E296" s="17"/>
      <c r="F296" s="17"/>
      <c r="G296" s="17"/>
      <c r="H296" s="17"/>
      <c r="I296" s="18"/>
      <c r="J296" s="18"/>
      <c r="K296" s="16"/>
      <c r="L296" s="13"/>
      <c r="M296" s="19" t="str">
        <f aca="false">IF(OR(E296="",F296=""),"",ABS(E296-F296))</f>
        <v/>
      </c>
      <c r="N296" s="20" t="str">
        <f aca="false">IF(OR(G296="",M296="",M296=0),"",ABS(G296-E296)/M296)</f>
        <v/>
      </c>
      <c r="O296" s="20" t="str">
        <f aca="false">IF(OR(H296="",M296="",M296=0),"",IF(D296="Short",E296-H296,H296-E296)/M296*IF(I296="",1,I296)-IF(J296="",0,J296))</f>
        <v/>
      </c>
      <c r="P296" s="21" t="str">
        <f aca="false">IF(O296="","",O296*'Setup rules'!$B$7)</f>
        <v/>
      </c>
      <c r="Q296" s="14" t="str">
        <f aca="false">IF(O296="","",IF(O296&gt;0,"Win",IF(O296&lt;0,"Loss","Breakeven")))</f>
        <v/>
      </c>
      <c r="R296" s="20" t="str">
        <f aca="false">IF(O296="","",SUM($O$5:O296))</f>
        <v/>
      </c>
      <c r="S296" s="20" t="str">
        <f aca="false">IF(R296="","",MAX(0,MAX($R$5:R296)))</f>
        <v/>
      </c>
      <c r="T296" s="20" t="str">
        <f aca="false">IF(R296="","",R296-S296)</f>
        <v/>
      </c>
      <c r="U296" s="14" t="str">
        <f aca="false">IF(O296="","",IF(O296&lt;0,N(U295)+1,0))</f>
        <v/>
      </c>
      <c r="V296" s="22" t="e">
        <f aca="false">IF(R296="",NA(),R296)</f>
        <v>#N/A</v>
      </c>
    </row>
    <row r="297" customFormat="false" ht="15" hidden="false" customHeight="false" outlineLevel="0" collapsed="false">
      <c r="A297" s="14" t="str">
        <f aca="false">IF(B297="","",COUNT($B$5:B297))</f>
        <v/>
      </c>
      <c r="B297" s="15"/>
      <c r="C297" s="13"/>
      <c r="D297" s="16"/>
      <c r="E297" s="17"/>
      <c r="F297" s="17"/>
      <c r="G297" s="17"/>
      <c r="H297" s="17"/>
      <c r="I297" s="18"/>
      <c r="J297" s="18"/>
      <c r="K297" s="16"/>
      <c r="L297" s="13"/>
      <c r="M297" s="19" t="str">
        <f aca="false">IF(OR(E297="",F297=""),"",ABS(E297-F297))</f>
        <v/>
      </c>
      <c r="N297" s="20" t="str">
        <f aca="false">IF(OR(G297="",M297="",M297=0),"",ABS(G297-E297)/M297)</f>
        <v/>
      </c>
      <c r="O297" s="20" t="str">
        <f aca="false">IF(OR(H297="",M297="",M297=0),"",IF(D297="Short",E297-H297,H297-E297)/M297*IF(I297="",1,I297)-IF(J297="",0,J297))</f>
        <v/>
      </c>
      <c r="P297" s="21" t="str">
        <f aca="false">IF(O297="","",O297*'Setup rules'!$B$7)</f>
        <v/>
      </c>
      <c r="Q297" s="14" t="str">
        <f aca="false">IF(O297="","",IF(O297&gt;0,"Win",IF(O297&lt;0,"Loss","Breakeven")))</f>
        <v/>
      </c>
      <c r="R297" s="20" t="str">
        <f aca="false">IF(O297="","",SUM($O$5:O297))</f>
        <v/>
      </c>
      <c r="S297" s="20" t="str">
        <f aca="false">IF(R297="","",MAX(0,MAX($R$5:R297)))</f>
        <v/>
      </c>
      <c r="T297" s="20" t="str">
        <f aca="false">IF(R297="","",R297-S297)</f>
        <v/>
      </c>
      <c r="U297" s="14" t="str">
        <f aca="false">IF(O297="","",IF(O297&lt;0,N(U296)+1,0))</f>
        <v/>
      </c>
      <c r="V297" s="22" t="e">
        <f aca="false">IF(R297="",NA(),R297)</f>
        <v>#N/A</v>
      </c>
    </row>
    <row r="298" customFormat="false" ht="15" hidden="false" customHeight="false" outlineLevel="0" collapsed="false">
      <c r="A298" s="14" t="str">
        <f aca="false">IF(B298="","",COUNT($B$5:B298))</f>
        <v/>
      </c>
      <c r="B298" s="15"/>
      <c r="C298" s="13"/>
      <c r="D298" s="16"/>
      <c r="E298" s="17"/>
      <c r="F298" s="17"/>
      <c r="G298" s="17"/>
      <c r="H298" s="17"/>
      <c r="I298" s="18"/>
      <c r="J298" s="18"/>
      <c r="K298" s="16"/>
      <c r="L298" s="13"/>
      <c r="M298" s="19" t="str">
        <f aca="false">IF(OR(E298="",F298=""),"",ABS(E298-F298))</f>
        <v/>
      </c>
      <c r="N298" s="20" t="str">
        <f aca="false">IF(OR(G298="",M298="",M298=0),"",ABS(G298-E298)/M298)</f>
        <v/>
      </c>
      <c r="O298" s="20" t="str">
        <f aca="false">IF(OR(H298="",M298="",M298=0),"",IF(D298="Short",E298-H298,H298-E298)/M298*IF(I298="",1,I298)-IF(J298="",0,J298))</f>
        <v/>
      </c>
      <c r="P298" s="21" t="str">
        <f aca="false">IF(O298="","",O298*'Setup rules'!$B$7)</f>
        <v/>
      </c>
      <c r="Q298" s="14" t="str">
        <f aca="false">IF(O298="","",IF(O298&gt;0,"Win",IF(O298&lt;0,"Loss","Breakeven")))</f>
        <v/>
      </c>
      <c r="R298" s="20" t="str">
        <f aca="false">IF(O298="","",SUM($O$5:O298))</f>
        <v/>
      </c>
      <c r="S298" s="20" t="str">
        <f aca="false">IF(R298="","",MAX(0,MAX($R$5:R298)))</f>
        <v/>
      </c>
      <c r="T298" s="20" t="str">
        <f aca="false">IF(R298="","",R298-S298)</f>
        <v/>
      </c>
      <c r="U298" s="14" t="str">
        <f aca="false">IF(O298="","",IF(O298&lt;0,N(U297)+1,0))</f>
        <v/>
      </c>
      <c r="V298" s="22" t="e">
        <f aca="false">IF(R298="",NA(),R298)</f>
        <v>#N/A</v>
      </c>
    </row>
    <row r="299" customFormat="false" ht="15" hidden="false" customHeight="false" outlineLevel="0" collapsed="false">
      <c r="A299" s="14" t="str">
        <f aca="false">IF(B299="","",COUNT($B$5:B299))</f>
        <v/>
      </c>
      <c r="B299" s="15"/>
      <c r="C299" s="13"/>
      <c r="D299" s="16"/>
      <c r="E299" s="17"/>
      <c r="F299" s="17"/>
      <c r="G299" s="17"/>
      <c r="H299" s="17"/>
      <c r="I299" s="18"/>
      <c r="J299" s="18"/>
      <c r="K299" s="16"/>
      <c r="L299" s="13"/>
      <c r="M299" s="19" t="str">
        <f aca="false">IF(OR(E299="",F299=""),"",ABS(E299-F299))</f>
        <v/>
      </c>
      <c r="N299" s="20" t="str">
        <f aca="false">IF(OR(G299="",M299="",M299=0),"",ABS(G299-E299)/M299)</f>
        <v/>
      </c>
      <c r="O299" s="20" t="str">
        <f aca="false">IF(OR(H299="",M299="",M299=0),"",IF(D299="Short",E299-H299,H299-E299)/M299*IF(I299="",1,I299)-IF(J299="",0,J299))</f>
        <v/>
      </c>
      <c r="P299" s="21" t="str">
        <f aca="false">IF(O299="","",O299*'Setup rules'!$B$7)</f>
        <v/>
      </c>
      <c r="Q299" s="14" t="str">
        <f aca="false">IF(O299="","",IF(O299&gt;0,"Win",IF(O299&lt;0,"Loss","Breakeven")))</f>
        <v/>
      </c>
      <c r="R299" s="20" t="str">
        <f aca="false">IF(O299="","",SUM($O$5:O299))</f>
        <v/>
      </c>
      <c r="S299" s="20" t="str">
        <f aca="false">IF(R299="","",MAX(0,MAX($R$5:R299)))</f>
        <v/>
      </c>
      <c r="T299" s="20" t="str">
        <f aca="false">IF(R299="","",R299-S299)</f>
        <v/>
      </c>
      <c r="U299" s="14" t="str">
        <f aca="false">IF(O299="","",IF(O299&lt;0,N(U298)+1,0))</f>
        <v/>
      </c>
      <c r="V299" s="22" t="e">
        <f aca="false">IF(R299="",NA(),R299)</f>
        <v>#N/A</v>
      </c>
    </row>
    <row r="300" customFormat="false" ht="15" hidden="false" customHeight="false" outlineLevel="0" collapsed="false">
      <c r="A300" s="14" t="str">
        <f aca="false">IF(B300="","",COUNT($B$5:B300))</f>
        <v/>
      </c>
      <c r="B300" s="15"/>
      <c r="C300" s="13"/>
      <c r="D300" s="16"/>
      <c r="E300" s="17"/>
      <c r="F300" s="17"/>
      <c r="G300" s="17"/>
      <c r="H300" s="17"/>
      <c r="I300" s="18"/>
      <c r="J300" s="18"/>
      <c r="K300" s="16"/>
      <c r="L300" s="13"/>
      <c r="M300" s="19" t="str">
        <f aca="false">IF(OR(E300="",F300=""),"",ABS(E300-F300))</f>
        <v/>
      </c>
      <c r="N300" s="20" t="str">
        <f aca="false">IF(OR(G300="",M300="",M300=0),"",ABS(G300-E300)/M300)</f>
        <v/>
      </c>
      <c r="O300" s="20" t="str">
        <f aca="false">IF(OR(H300="",M300="",M300=0),"",IF(D300="Short",E300-H300,H300-E300)/M300*IF(I300="",1,I300)-IF(J300="",0,J300))</f>
        <v/>
      </c>
      <c r="P300" s="21" t="str">
        <f aca="false">IF(O300="","",O300*'Setup rules'!$B$7)</f>
        <v/>
      </c>
      <c r="Q300" s="14" t="str">
        <f aca="false">IF(O300="","",IF(O300&gt;0,"Win",IF(O300&lt;0,"Loss","Breakeven")))</f>
        <v/>
      </c>
      <c r="R300" s="20" t="str">
        <f aca="false">IF(O300="","",SUM($O$5:O300))</f>
        <v/>
      </c>
      <c r="S300" s="20" t="str">
        <f aca="false">IF(R300="","",MAX(0,MAX($R$5:R300)))</f>
        <v/>
      </c>
      <c r="T300" s="20" t="str">
        <f aca="false">IF(R300="","",R300-S300)</f>
        <v/>
      </c>
      <c r="U300" s="14" t="str">
        <f aca="false">IF(O300="","",IF(O300&lt;0,N(U299)+1,0))</f>
        <v/>
      </c>
      <c r="V300" s="22" t="e">
        <f aca="false">IF(R300="",NA(),R300)</f>
        <v>#N/A</v>
      </c>
    </row>
    <row r="301" customFormat="false" ht="15" hidden="false" customHeight="false" outlineLevel="0" collapsed="false">
      <c r="A301" s="14" t="str">
        <f aca="false">IF(B301="","",COUNT($B$5:B301))</f>
        <v/>
      </c>
      <c r="B301" s="15"/>
      <c r="C301" s="13"/>
      <c r="D301" s="16"/>
      <c r="E301" s="17"/>
      <c r="F301" s="17"/>
      <c r="G301" s="17"/>
      <c r="H301" s="17"/>
      <c r="I301" s="18"/>
      <c r="J301" s="18"/>
      <c r="K301" s="16"/>
      <c r="L301" s="13"/>
      <c r="M301" s="19" t="str">
        <f aca="false">IF(OR(E301="",F301=""),"",ABS(E301-F301))</f>
        <v/>
      </c>
      <c r="N301" s="20" t="str">
        <f aca="false">IF(OR(G301="",M301="",M301=0),"",ABS(G301-E301)/M301)</f>
        <v/>
      </c>
      <c r="O301" s="20" t="str">
        <f aca="false">IF(OR(H301="",M301="",M301=0),"",IF(D301="Short",E301-H301,H301-E301)/M301*IF(I301="",1,I301)-IF(J301="",0,J301))</f>
        <v/>
      </c>
      <c r="P301" s="21" t="str">
        <f aca="false">IF(O301="","",O301*'Setup rules'!$B$7)</f>
        <v/>
      </c>
      <c r="Q301" s="14" t="str">
        <f aca="false">IF(O301="","",IF(O301&gt;0,"Win",IF(O301&lt;0,"Loss","Breakeven")))</f>
        <v/>
      </c>
      <c r="R301" s="20" t="str">
        <f aca="false">IF(O301="","",SUM($O$5:O301))</f>
        <v/>
      </c>
      <c r="S301" s="20" t="str">
        <f aca="false">IF(R301="","",MAX(0,MAX($R$5:R301)))</f>
        <v/>
      </c>
      <c r="T301" s="20" t="str">
        <f aca="false">IF(R301="","",R301-S301)</f>
        <v/>
      </c>
      <c r="U301" s="14" t="str">
        <f aca="false">IF(O301="","",IF(O301&lt;0,N(U300)+1,0))</f>
        <v/>
      </c>
      <c r="V301" s="22" t="e">
        <f aca="false">IF(R301="",NA(),R301)</f>
        <v>#N/A</v>
      </c>
    </row>
    <row r="302" customFormat="false" ht="15" hidden="false" customHeight="false" outlineLevel="0" collapsed="false">
      <c r="A302" s="14" t="str">
        <f aca="false">IF(B302="","",COUNT($B$5:B302))</f>
        <v/>
      </c>
      <c r="B302" s="15"/>
      <c r="C302" s="13"/>
      <c r="D302" s="16"/>
      <c r="E302" s="17"/>
      <c r="F302" s="17"/>
      <c r="G302" s="17"/>
      <c r="H302" s="17"/>
      <c r="I302" s="18"/>
      <c r="J302" s="18"/>
      <c r="K302" s="16"/>
      <c r="L302" s="13"/>
      <c r="M302" s="19" t="str">
        <f aca="false">IF(OR(E302="",F302=""),"",ABS(E302-F302))</f>
        <v/>
      </c>
      <c r="N302" s="20" t="str">
        <f aca="false">IF(OR(G302="",M302="",M302=0),"",ABS(G302-E302)/M302)</f>
        <v/>
      </c>
      <c r="O302" s="20" t="str">
        <f aca="false">IF(OR(H302="",M302="",M302=0),"",IF(D302="Short",E302-H302,H302-E302)/M302*IF(I302="",1,I302)-IF(J302="",0,J302))</f>
        <v/>
      </c>
      <c r="P302" s="21" t="str">
        <f aca="false">IF(O302="","",O302*'Setup rules'!$B$7)</f>
        <v/>
      </c>
      <c r="Q302" s="14" t="str">
        <f aca="false">IF(O302="","",IF(O302&gt;0,"Win",IF(O302&lt;0,"Loss","Breakeven")))</f>
        <v/>
      </c>
      <c r="R302" s="20" t="str">
        <f aca="false">IF(O302="","",SUM($O$5:O302))</f>
        <v/>
      </c>
      <c r="S302" s="20" t="str">
        <f aca="false">IF(R302="","",MAX(0,MAX($R$5:R302)))</f>
        <v/>
      </c>
      <c r="T302" s="20" t="str">
        <f aca="false">IF(R302="","",R302-S302)</f>
        <v/>
      </c>
      <c r="U302" s="14" t="str">
        <f aca="false">IF(O302="","",IF(O302&lt;0,N(U301)+1,0))</f>
        <v/>
      </c>
      <c r="V302" s="22" t="e">
        <f aca="false">IF(R302="",NA(),R302)</f>
        <v>#N/A</v>
      </c>
    </row>
    <row r="303" customFormat="false" ht="15" hidden="false" customHeight="false" outlineLevel="0" collapsed="false">
      <c r="A303" s="14" t="str">
        <f aca="false">IF(B303="","",COUNT($B$5:B303))</f>
        <v/>
      </c>
      <c r="B303" s="15"/>
      <c r="C303" s="13"/>
      <c r="D303" s="16"/>
      <c r="E303" s="17"/>
      <c r="F303" s="17"/>
      <c r="G303" s="17"/>
      <c r="H303" s="17"/>
      <c r="I303" s="18"/>
      <c r="J303" s="18"/>
      <c r="K303" s="16"/>
      <c r="L303" s="13"/>
      <c r="M303" s="19" t="str">
        <f aca="false">IF(OR(E303="",F303=""),"",ABS(E303-F303))</f>
        <v/>
      </c>
      <c r="N303" s="20" t="str">
        <f aca="false">IF(OR(G303="",M303="",M303=0),"",ABS(G303-E303)/M303)</f>
        <v/>
      </c>
      <c r="O303" s="20" t="str">
        <f aca="false">IF(OR(H303="",M303="",M303=0),"",IF(D303="Short",E303-H303,H303-E303)/M303*IF(I303="",1,I303)-IF(J303="",0,J303))</f>
        <v/>
      </c>
      <c r="P303" s="21" t="str">
        <f aca="false">IF(O303="","",O303*'Setup rules'!$B$7)</f>
        <v/>
      </c>
      <c r="Q303" s="14" t="str">
        <f aca="false">IF(O303="","",IF(O303&gt;0,"Win",IF(O303&lt;0,"Loss","Breakeven")))</f>
        <v/>
      </c>
      <c r="R303" s="20" t="str">
        <f aca="false">IF(O303="","",SUM($O$5:O303))</f>
        <v/>
      </c>
      <c r="S303" s="20" t="str">
        <f aca="false">IF(R303="","",MAX(0,MAX($R$5:R303)))</f>
        <v/>
      </c>
      <c r="T303" s="20" t="str">
        <f aca="false">IF(R303="","",R303-S303)</f>
        <v/>
      </c>
      <c r="U303" s="14" t="str">
        <f aca="false">IF(O303="","",IF(O303&lt;0,N(U302)+1,0))</f>
        <v/>
      </c>
      <c r="V303" s="22" t="e">
        <f aca="false">IF(R303="",NA(),R303)</f>
        <v>#N/A</v>
      </c>
    </row>
    <row r="304" customFormat="false" ht="15" hidden="false" customHeight="false" outlineLevel="0" collapsed="false">
      <c r="A304" s="14" t="str">
        <f aca="false">IF(B304="","",COUNT($B$5:B304))</f>
        <v/>
      </c>
      <c r="B304" s="15"/>
      <c r="C304" s="13"/>
      <c r="D304" s="16"/>
      <c r="E304" s="17"/>
      <c r="F304" s="17"/>
      <c r="G304" s="17"/>
      <c r="H304" s="17"/>
      <c r="I304" s="18"/>
      <c r="J304" s="18"/>
      <c r="K304" s="16"/>
      <c r="L304" s="13"/>
      <c r="M304" s="19" t="str">
        <f aca="false">IF(OR(E304="",F304=""),"",ABS(E304-F304))</f>
        <v/>
      </c>
      <c r="N304" s="20" t="str">
        <f aca="false">IF(OR(G304="",M304="",M304=0),"",ABS(G304-E304)/M304)</f>
        <v/>
      </c>
      <c r="O304" s="20" t="str">
        <f aca="false">IF(OR(H304="",M304="",M304=0),"",IF(D304="Short",E304-H304,H304-E304)/M304*IF(I304="",1,I304)-IF(J304="",0,J304))</f>
        <v/>
      </c>
      <c r="P304" s="21" t="str">
        <f aca="false">IF(O304="","",O304*'Setup rules'!$B$7)</f>
        <v/>
      </c>
      <c r="Q304" s="14" t="str">
        <f aca="false">IF(O304="","",IF(O304&gt;0,"Win",IF(O304&lt;0,"Loss","Breakeven")))</f>
        <v/>
      </c>
      <c r="R304" s="20" t="str">
        <f aca="false">IF(O304="","",SUM($O$5:O304))</f>
        <v/>
      </c>
      <c r="S304" s="20" t="str">
        <f aca="false">IF(R304="","",MAX(0,MAX($R$5:R304)))</f>
        <v/>
      </c>
      <c r="T304" s="20" t="str">
        <f aca="false">IF(R304="","",R304-S304)</f>
        <v/>
      </c>
      <c r="U304" s="14" t="str">
        <f aca="false">IF(O304="","",IF(O304&lt;0,N(U303)+1,0))</f>
        <v/>
      </c>
      <c r="V304" s="22" t="e">
        <f aca="false">IF(R304="",NA(),R304)</f>
        <v>#N/A</v>
      </c>
    </row>
    <row r="305" customFormat="false" ht="15" hidden="false" customHeight="false" outlineLevel="0" collapsed="false">
      <c r="A305" s="14" t="str">
        <f aca="false">IF(B305="","",COUNT($B$5:B305))</f>
        <v/>
      </c>
      <c r="B305" s="15"/>
      <c r="C305" s="13"/>
      <c r="D305" s="16"/>
      <c r="E305" s="17"/>
      <c r="F305" s="17"/>
      <c r="G305" s="17"/>
      <c r="H305" s="17"/>
      <c r="I305" s="18"/>
      <c r="J305" s="18"/>
      <c r="K305" s="16"/>
      <c r="L305" s="13"/>
      <c r="M305" s="19" t="str">
        <f aca="false">IF(OR(E305="",F305=""),"",ABS(E305-F305))</f>
        <v/>
      </c>
      <c r="N305" s="20" t="str">
        <f aca="false">IF(OR(G305="",M305="",M305=0),"",ABS(G305-E305)/M305)</f>
        <v/>
      </c>
      <c r="O305" s="20" t="str">
        <f aca="false">IF(OR(H305="",M305="",M305=0),"",IF(D305="Short",E305-H305,H305-E305)/M305*IF(I305="",1,I305)-IF(J305="",0,J305))</f>
        <v/>
      </c>
      <c r="P305" s="21" t="str">
        <f aca="false">IF(O305="","",O305*'Setup rules'!$B$7)</f>
        <v/>
      </c>
      <c r="Q305" s="14" t="str">
        <f aca="false">IF(O305="","",IF(O305&gt;0,"Win",IF(O305&lt;0,"Loss","Breakeven")))</f>
        <v/>
      </c>
      <c r="R305" s="20" t="str">
        <f aca="false">IF(O305="","",SUM($O$5:O305))</f>
        <v/>
      </c>
      <c r="S305" s="20" t="str">
        <f aca="false">IF(R305="","",MAX(0,MAX($R$5:R305)))</f>
        <v/>
      </c>
      <c r="T305" s="20" t="str">
        <f aca="false">IF(R305="","",R305-S305)</f>
        <v/>
      </c>
      <c r="U305" s="14" t="str">
        <f aca="false">IF(O305="","",IF(O305&lt;0,N(U304)+1,0))</f>
        <v/>
      </c>
      <c r="V305" s="22" t="e">
        <f aca="false">IF(R305="",NA(),R305)</f>
        <v>#N/A</v>
      </c>
    </row>
    <row r="306" customFormat="false" ht="15" hidden="false" customHeight="false" outlineLevel="0" collapsed="false">
      <c r="A306" s="14" t="str">
        <f aca="false">IF(B306="","",COUNT($B$5:B306))</f>
        <v/>
      </c>
      <c r="B306" s="15"/>
      <c r="C306" s="13"/>
      <c r="D306" s="16"/>
      <c r="E306" s="17"/>
      <c r="F306" s="17"/>
      <c r="G306" s="17"/>
      <c r="H306" s="17"/>
      <c r="I306" s="18"/>
      <c r="J306" s="18"/>
      <c r="K306" s="16"/>
      <c r="L306" s="13"/>
      <c r="M306" s="19" t="str">
        <f aca="false">IF(OR(E306="",F306=""),"",ABS(E306-F306))</f>
        <v/>
      </c>
      <c r="N306" s="20" t="str">
        <f aca="false">IF(OR(G306="",M306="",M306=0),"",ABS(G306-E306)/M306)</f>
        <v/>
      </c>
      <c r="O306" s="20" t="str">
        <f aca="false">IF(OR(H306="",M306="",M306=0),"",IF(D306="Short",E306-H306,H306-E306)/M306*IF(I306="",1,I306)-IF(J306="",0,J306))</f>
        <v/>
      </c>
      <c r="P306" s="21" t="str">
        <f aca="false">IF(O306="","",O306*'Setup rules'!$B$7)</f>
        <v/>
      </c>
      <c r="Q306" s="14" t="str">
        <f aca="false">IF(O306="","",IF(O306&gt;0,"Win",IF(O306&lt;0,"Loss","Breakeven")))</f>
        <v/>
      </c>
      <c r="R306" s="20" t="str">
        <f aca="false">IF(O306="","",SUM($O$5:O306))</f>
        <v/>
      </c>
      <c r="S306" s="20" t="str">
        <f aca="false">IF(R306="","",MAX(0,MAX($R$5:R306)))</f>
        <v/>
      </c>
      <c r="T306" s="20" t="str">
        <f aca="false">IF(R306="","",R306-S306)</f>
        <v/>
      </c>
      <c r="U306" s="14" t="str">
        <f aca="false">IF(O306="","",IF(O306&lt;0,N(U305)+1,0))</f>
        <v/>
      </c>
      <c r="V306" s="22" t="e">
        <f aca="false">IF(R306="",NA(),R306)</f>
        <v>#N/A</v>
      </c>
    </row>
    <row r="307" customFormat="false" ht="15" hidden="false" customHeight="false" outlineLevel="0" collapsed="false">
      <c r="A307" s="14" t="str">
        <f aca="false">IF(B307="","",COUNT($B$5:B307))</f>
        <v/>
      </c>
      <c r="B307" s="15"/>
      <c r="C307" s="13"/>
      <c r="D307" s="16"/>
      <c r="E307" s="17"/>
      <c r="F307" s="17"/>
      <c r="G307" s="17"/>
      <c r="H307" s="17"/>
      <c r="I307" s="18"/>
      <c r="J307" s="18"/>
      <c r="K307" s="16"/>
      <c r="L307" s="13"/>
      <c r="M307" s="19" t="str">
        <f aca="false">IF(OR(E307="",F307=""),"",ABS(E307-F307))</f>
        <v/>
      </c>
      <c r="N307" s="20" t="str">
        <f aca="false">IF(OR(G307="",M307="",M307=0),"",ABS(G307-E307)/M307)</f>
        <v/>
      </c>
      <c r="O307" s="20" t="str">
        <f aca="false">IF(OR(H307="",M307="",M307=0),"",IF(D307="Short",E307-H307,H307-E307)/M307*IF(I307="",1,I307)-IF(J307="",0,J307))</f>
        <v/>
      </c>
      <c r="P307" s="21" t="str">
        <f aca="false">IF(O307="","",O307*'Setup rules'!$B$7)</f>
        <v/>
      </c>
      <c r="Q307" s="14" t="str">
        <f aca="false">IF(O307="","",IF(O307&gt;0,"Win",IF(O307&lt;0,"Loss","Breakeven")))</f>
        <v/>
      </c>
      <c r="R307" s="20" t="str">
        <f aca="false">IF(O307="","",SUM($O$5:O307))</f>
        <v/>
      </c>
      <c r="S307" s="20" t="str">
        <f aca="false">IF(R307="","",MAX(0,MAX($R$5:R307)))</f>
        <v/>
      </c>
      <c r="T307" s="20" t="str">
        <f aca="false">IF(R307="","",R307-S307)</f>
        <v/>
      </c>
      <c r="U307" s="14" t="str">
        <f aca="false">IF(O307="","",IF(O307&lt;0,N(U306)+1,0))</f>
        <v/>
      </c>
      <c r="V307" s="22" t="e">
        <f aca="false">IF(R307="",NA(),R307)</f>
        <v>#N/A</v>
      </c>
    </row>
    <row r="308" customFormat="false" ht="15" hidden="false" customHeight="false" outlineLevel="0" collapsed="false">
      <c r="A308" s="14" t="str">
        <f aca="false">IF(B308="","",COUNT($B$5:B308))</f>
        <v/>
      </c>
      <c r="B308" s="15"/>
      <c r="C308" s="13"/>
      <c r="D308" s="16"/>
      <c r="E308" s="17"/>
      <c r="F308" s="17"/>
      <c r="G308" s="17"/>
      <c r="H308" s="17"/>
      <c r="I308" s="18"/>
      <c r="J308" s="18"/>
      <c r="K308" s="16"/>
      <c r="L308" s="13"/>
      <c r="M308" s="19" t="str">
        <f aca="false">IF(OR(E308="",F308=""),"",ABS(E308-F308))</f>
        <v/>
      </c>
      <c r="N308" s="20" t="str">
        <f aca="false">IF(OR(G308="",M308="",M308=0),"",ABS(G308-E308)/M308)</f>
        <v/>
      </c>
      <c r="O308" s="20" t="str">
        <f aca="false">IF(OR(H308="",M308="",M308=0),"",IF(D308="Short",E308-H308,H308-E308)/M308*IF(I308="",1,I308)-IF(J308="",0,J308))</f>
        <v/>
      </c>
      <c r="P308" s="21" t="str">
        <f aca="false">IF(O308="","",O308*'Setup rules'!$B$7)</f>
        <v/>
      </c>
      <c r="Q308" s="14" t="str">
        <f aca="false">IF(O308="","",IF(O308&gt;0,"Win",IF(O308&lt;0,"Loss","Breakeven")))</f>
        <v/>
      </c>
      <c r="R308" s="20" t="str">
        <f aca="false">IF(O308="","",SUM($O$5:O308))</f>
        <v/>
      </c>
      <c r="S308" s="20" t="str">
        <f aca="false">IF(R308="","",MAX(0,MAX($R$5:R308)))</f>
        <v/>
      </c>
      <c r="T308" s="20" t="str">
        <f aca="false">IF(R308="","",R308-S308)</f>
        <v/>
      </c>
      <c r="U308" s="14" t="str">
        <f aca="false">IF(O308="","",IF(O308&lt;0,N(U307)+1,0))</f>
        <v/>
      </c>
      <c r="V308" s="22" t="e">
        <f aca="false">IF(R308="",NA(),R308)</f>
        <v>#N/A</v>
      </c>
    </row>
    <row r="309" customFormat="false" ht="15" hidden="false" customHeight="false" outlineLevel="0" collapsed="false">
      <c r="A309" s="14" t="str">
        <f aca="false">IF(B309="","",COUNT($B$5:B309))</f>
        <v/>
      </c>
      <c r="B309" s="15"/>
      <c r="C309" s="13"/>
      <c r="D309" s="16"/>
      <c r="E309" s="17"/>
      <c r="F309" s="17"/>
      <c r="G309" s="17"/>
      <c r="H309" s="17"/>
      <c r="I309" s="18"/>
      <c r="J309" s="18"/>
      <c r="K309" s="16"/>
      <c r="L309" s="13"/>
      <c r="M309" s="19" t="str">
        <f aca="false">IF(OR(E309="",F309=""),"",ABS(E309-F309))</f>
        <v/>
      </c>
      <c r="N309" s="20" t="str">
        <f aca="false">IF(OR(G309="",M309="",M309=0),"",ABS(G309-E309)/M309)</f>
        <v/>
      </c>
      <c r="O309" s="20" t="str">
        <f aca="false">IF(OR(H309="",M309="",M309=0),"",IF(D309="Short",E309-H309,H309-E309)/M309*IF(I309="",1,I309)-IF(J309="",0,J309))</f>
        <v/>
      </c>
      <c r="P309" s="21" t="str">
        <f aca="false">IF(O309="","",O309*'Setup rules'!$B$7)</f>
        <v/>
      </c>
      <c r="Q309" s="14" t="str">
        <f aca="false">IF(O309="","",IF(O309&gt;0,"Win",IF(O309&lt;0,"Loss","Breakeven")))</f>
        <v/>
      </c>
      <c r="R309" s="20" t="str">
        <f aca="false">IF(O309="","",SUM($O$5:O309))</f>
        <v/>
      </c>
      <c r="S309" s="20" t="str">
        <f aca="false">IF(R309="","",MAX(0,MAX($R$5:R309)))</f>
        <v/>
      </c>
      <c r="T309" s="20" t="str">
        <f aca="false">IF(R309="","",R309-S309)</f>
        <v/>
      </c>
      <c r="U309" s="14" t="str">
        <f aca="false">IF(O309="","",IF(O309&lt;0,N(U308)+1,0))</f>
        <v/>
      </c>
      <c r="V309" s="22" t="e">
        <f aca="false">IF(R309="",NA(),R309)</f>
        <v>#N/A</v>
      </c>
    </row>
    <row r="310" customFormat="false" ht="15" hidden="false" customHeight="false" outlineLevel="0" collapsed="false">
      <c r="A310" s="14" t="str">
        <f aca="false">IF(B310="","",COUNT($B$5:B310))</f>
        <v/>
      </c>
      <c r="B310" s="15"/>
      <c r="C310" s="13"/>
      <c r="D310" s="16"/>
      <c r="E310" s="17"/>
      <c r="F310" s="17"/>
      <c r="G310" s="17"/>
      <c r="H310" s="17"/>
      <c r="I310" s="18"/>
      <c r="J310" s="18"/>
      <c r="K310" s="16"/>
      <c r="L310" s="13"/>
      <c r="M310" s="19" t="str">
        <f aca="false">IF(OR(E310="",F310=""),"",ABS(E310-F310))</f>
        <v/>
      </c>
      <c r="N310" s="20" t="str">
        <f aca="false">IF(OR(G310="",M310="",M310=0),"",ABS(G310-E310)/M310)</f>
        <v/>
      </c>
      <c r="O310" s="20" t="str">
        <f aca="false">IF(OR(H310="",M310="",M310=0),"",IF(D310="Short",E310-H310,H310-E310)/M310*IF(I310="",1,I310)-IF(J310="",0,J310))</f>
        <v/>
      </c>
      <c r="P310" s="21" t="str">
        <f aca="false">IF(O310="","",O310*'Setup rules'!$B$7)</f>
        <v/>
      </c>
      <c r="Q310" s="14" t="str">
        <f aca="false">IF(O310="","",IF(O310&gt;0,"Win",IF(O310&lt;0,"Loss","Breakeven")))</f>
        <v/>
      </c>
      <c r="R310" s="20" t="str">
        <f aca="false">IF(O310="","",SUM($O$5:O310))</f>
        <v/>
      </c>
      <c r="S310" s="20" t="str">
        <f aca="false">IF(R310="","",MAX(0,MAX($R$5:R310)))</f>
        <v/>
      </c>
      <c r="T310" s="20" t="str">
        <f aca="false">IF(R310="","",R310-S310)</f>
        <v/>
      </c>
      <c r="U310" s="14" t="str">
        <f aca="false">IF(O310="","",IF(O310&lt;0,N(U309)+1,0))</f>
        <v/>
      </c>
      <c r="V310" s="22" t="e">
        <f aca="false">IF(R310="",NA(),R310)</f>
        <v>#N/A</v>
      </c>
    </row>
    <row r="311" customFormat="false" ht="15" hidden="false" customHeight="false" outlineLevel="0" collapsed="false">
      <c r="A311" s="14" t="str">
        <f aca="false">IF(B311="","",COUNT($B$5:B311))</f>
        <v/>
      </c>
      <c r="B311" s="15"/>
      <c r="C311" s="13"/>
      <c r="D311" s="16"/>
      <c r="E311" s="17"/>
      <c r="F311" s="17"/>
      <c r="G311" s="17"/>
      <c r="H311" s="17"/>
      <c r="I311" s="18"/>
      <c r="J311" s="18"/>
      <c r="K311" s="16"/>
      <c r="L311" s="13"/>
      <c r="M311" s="19" t="str">
        <f aca="false">IF(OR(E311="",F311=""),"",ABS(E311-F311))</f>
        <v/>
      </c>
      <c r="N311" s="20" t="str">
        <f aca="false">IF(OR(G311="",M311="",M311=0),"",ABS(G311-E311)/M311)</f>
        <v/>
      </c>
      <c r="O311" s="20" t="str">
        <f aca="false">IF(OR(H311="",M311="",M311=0),"",IF(D311="Short",E311-H311,H311-E311)/M311*IF(I311="",1,I311)-IF(J311="",0,J311))</f>
        <v/>
      </c>
      <c r="P311" s="21" t="str">
        <f aca="false">IF(O311="","",O311*'Setup rules'!$B$7)</f>
        <v/>
      </c>
      <c r="Q311" s="14" t="str">
        <f aca="false">IF(O311="","",IF(O311&gt;0,"Win",IF(O311&lt;0,"Loss","Breakeven")))</f>
        <v/>
      </c>
      <c r="R311" s="20" t="str">
        <f aca="false">IF(O311="","",SUM($O$5:O311))</f>
        <v/>
      </c>
      <c r="S311" s="20" t="str">
        <f aca="false">IF(R311="","",MAX(0,MAX($R$5:R311)))</f>
        <v/>
      </c>
      <c r="T311" s="20" t="str">
        <f aca="false">IF(R311="","",R311-S311)</f>
        <v/>
      </c>
      <c r="U311" s="14" t="str">
        <f aca="false">IF(O311="","",IF(O311&lt;0,N(U310)+1,0))</f>
        <v/>
      </c>
      <c r="V311" s="22" t="e">
        <f aca="false">IF(R311="",NA(),R311)</f>
        <v>#N/A</v>
      </c>
    </row>
    <row r="312" customFormat="false" ht="15" hidden="false" customHeight="false" outlineLevel="0" collapsed="false">
      <c r="A312" s="14" t="str">
        <f aca="false">IF(B312="","",COUNT($B$5:B312))</f>
        <v/>
      </c>
      <c r="B312" s="15"/>
      <c r="C312" s="13"/>
      <c r="D312" s="16"/>
      <c r="E312" s="17"/>
      <c r="F312" s="17"/>
      <c r="G312" s="17"/>
      <c r="H312" s="17"/>
      <c r="I312" s="18"/>
      <c r="J312" s="18"/>
      <c r="K312" s="16"/>
      <c r="L312" s="13"/>
      <c r="M312" s="19" t="str">
        <f aca="false">IF(OR(E312="",F312=""),"",ABS(E312-F312))</f>
        <v/>
      </c>
      <c r="N312" s="20" t="str">
        <f aca="false">IF(OR(G312="",M312="",M312=0),"",ABS(G312-E312)/M312)</f>
        <v/>
      </c>
      <c r="O312" s="20" t="str">
        <f aca="false">IF(OR(H312="",M312="",M312=0),"",IF(D312="Short",E312-H312,H312-E312)/M312*IF(I312="",1,I312)-IF(J312="",0,J312))</f>
        <v/>
      </c>
      <c r="P312" s="21" t="str">
        <f aca="false">IF(O312="","",O312*'Setup rules'!$B$7)</f>
        <v/>
      </c>
      <c r="Q312" s="14" t="str">
        <f aca="false">IF(O312="","",IF(O312&gt;0,"Win",IF(O312&lt;0,"Loss","Breakeven")))</f>
        <v/>
      </c>
      <c r="R312" s="20" t="str">
        <f aca="false">IF(O312="","",SUM($O$5:O312))</f>
        <v/>
      </c>
      <c r="S312" s="20" t="str">
        <f aca="false">IF(R312="","",MAX(0,MAX($R$5:R312)))</f>
        <v/>
      </c>
      <c r="T312" s="20" t="str">
        <f aca="false">IF(R312="","",R312-S312)</f>
        <v/>
      </c>
      <c r="U312" s="14" t="str">
        <f aca="false">IF(O312="","",IF(O312&lt;0,N(U311)+1,0))</f>
        <v/>
      </c>
      <c r="V312" s="22" t="e">
        <f aca="false">IF(R312="",NA(),R312)</f>
        <v>#N/A</v>
      </c>
    </row>
    <row r="313" customFormat="false" ht="15" hidden="false" customHeight="false" outlineLevel="0" collapsed="false">
      <c r="A313" s="14" t="str">
        <f aca="false">IF(B313="","",COUNT($B$5:B313))</f>
        <v/>
      </c>
      <c r="B313" s="15"/>
      <c r="C313" s="13"/>
      <c r="D313" s="16"/>
      <c r="E313" s="17"/>
      <c r="F313" s="17"/>
      <c r="G313" s="17"/>
      <c r="H313" s="17"/>
      <c r="I313" s="18"/>
      <c r="J313" s="18"/>
      <c r="K313" s="16"/>
      <c r="L313" s="13"/>
      <c r="M313" s="19" t="str">
        <f aca="false">IF(OR(E313="",F313=""),"",ABS(E313-F313))</f>
        <v/>
      </c>
      <c r="N313" s="20" t="str">
        <f aca="false">IF(OR(G313="",M313="",M313=0),"",ABS(G313-E313)/M313)</f>
        <v/>
      </c>
      <c r="O313" s="20" t="str">
        <f aca="false">IF(OR(H313="",M313="",M313=0),"",IF(D313="Short",E313-H313,H313-E313)/M313*IF(I313="",1,I313)-IF(J313="",0,J313))</f>
        <v/>
      </c>
      <c r="P313" s="21" t="str">
        <f aca="false">IF(O313="","",O313*'Setup rules'!$B$7)</f>
        <v/>
      </c>
      <c r="Q313" s="14" t="str">
        <f aca="false">IF(O313="","",IF(O313&gt;0,"Win",IF(O313&lt;0,"Loss","Breakeven")))</f>
        <v/>
      </c>
      <c r="R313" s="20" t="str">
        <f aca="false">IF(O313="","",SUM($O$5:O313))</f>
        <v/>
      </c>
      <c r="S313" s="20" t="str">
        <f aca="false">IF(R313="","",MAX(0,MAX($R$5:R313)))</f>
        <v/>
      </c>
      <c r="T313" s="20" t="str">
        <f aca="false">IF(R313="","",R313-S313)</f>
        <v/>
      </c>
      <c r="U313" s="14" t="str">
        <f aca="false">IF(O313="","",IF(O313&lt;0,N(U312)+1,0))</f>
        <v/>
      </c>
      <c r="V313" s="22" t="e">
        <f aca="false">IF(R313="",NA(),R313)</f>
        <v>#N/A</v>
      </c>
    </row>
    <row r="314" customFormat="false" ht="15" hidden="false" customHeight="false" outlineLevel="0" collapsed="false">
      <c r="A314" s="14" t="str">
        <f aca="false">IF(B314="","",COUNT($B$5:B314))</f>
        <v/>
      </c>
      <c r="B314" s="15"/>
      <c r="C314" s="13"/>
      <c r="D314" s="16"/>
      <c r="E314" s="17"/>
      <c r="F314" s="17"/>
      <c r="G314" s="17"/>
      <c r="H314" s="17"/>
      <c r="I314" s="18"/>
      <c r="J314" s="18"/>
      <c r="K314" s="16"/>
      <c r="L314" s="13"/>
      <c r="M314" s="19" t="str">
        <f aca="false">IF(OR(E314="",F314=""),"",ABS(E314-F314))</f>
        <v/>
      </c>
      <c r="N314" s="20" t="str">
        <f aca="false">IF(OR(G314="",M314="",M314=0),"",ABS(G314-E314)/M314)</f>
        <v/>
      </c>
      <c r="O314" s="20" t="str">
        <f aca="false">IF(OR(H314="",M314="",M314=0),"",IF(D314="Short",E314-H314,H314-E314)/M314*IF(I314="",1,I314)-IF(J314="",0,J314))</f>
        <v/>
      </c>
      <c r="P314" s="21" t="str">
        <f aca="false">IF(O314="","",O314*'Setup rules'!$B$7)</f>
        <v/>
      </c>
      <c r="Q314" s="14" t="str">
        <f aca="false">IF(O314="","",IF(O314&gt;0,"Win",IF(O314&lt;0,"Loss","Breakeven")))</f>
        <v/>
      </c>
      <c r="R314" s="20" t="str">
        <f aca="false">IF(O314="","",SUM($O$5:O314))</f>
        <v/>
      </c>
      <c r="S314" s="20" t="str">
        <f aca="false">IF(R314="","",MAX(0,MAX($R$5:R314)))</f>
        <v/>
      </c>
      <c r="T314" s="20" t="str">
        <f aca="false">IF(R314="","",R314-S314)</f>
        <v/>
      </c>
      <c r="U314" s="14" t="str">
        <f aca="false">IF(O314="","",IF(O314&lt;0,N(U313)+1,0))</f>
        <v/>
      </c>
      <c r="V314" s="22" t="e">
        <f aca="false">IF(R314="",NA(),R314)</f>
        <v>#N/A</v>
      </c>
    </row>
    <row r="315" customFormat="false" ht="15" hidden="false" customHeight="false" outlineLevel="0" collapsed="false">
      <c r="A315" s="14" t="str">
        <f aca="false">IF(B315="","",COUNT($B$5:B315))</f>
        <v/>
      </c>
      <c r="B315" s="15"/>
      <c r="C315" s="13"/>
      <c r="D315" s="16"/>
      <c r="E315" s="17"/>
      <c r="F315" s="17"/>
      <c r="G315" s="17"/>
      <c r="H315" s="17"/>
      <c r="I315" s="18"/>
      <c r="J315" s="18"/>
      <c r="K315" s="16"/>
      <c r="L315" s="13"/>
      <c r="M315" s="19" t="str">
        <f aca="false">IF(OR(E315="",F315=""),"",ABS(E315-F315))</f>
        <v/>
      </c>
      <c r="N315" s="20" t="str">
        <f aca="false">IF(OR(G315="",M315="",M315=0),"",ABS(G315-E315)/M315)</f>
        <v/>
      </c>
      <c r="O315" s="20" t="str">
        <f aca="false">IF(OR(H315="",M315="",M315=0),"",IF(D315="Short",E315-H315,H315-E315)/M315*IF(I315="",1,I315)-IF(J315="",0,J315))</f>
        <v/>
      </c>
      <c r="P315" s="21" t="str">
        <f aca="false">IF(O315="","",O315*'Setup rules'!$B$7)</f>
        <v/>
      </c>
      <c r="Q315" s="14" t="str">
        <f aca="false">IF(O315="","",IF(O315&gt;0,"Win",IF(O315&lt;0,"Loss","Breakeven")))</f>
        <v/>
      </c>
      <c r="R315" s="20" t="str">
        <f aca="false">IF(O315="","",SUM($O$5:O315))</f>
        <v/>
      </c>
      <c r="S315" s="20" t="str">
        <f aca="false">IF(R315="","",MAX(0,MAX($R$5:R315)))</f>
        <v/>
      </c>
      <c r="T315" s="20" t="str">
        <f aca="false">IF(R315="","",R315-S315)</f>
        <v/>
      </c>
      <c r="U315" s="14" t="str">
        <f aca="false">IF(O315="","",IF(O315&lt;0,N(U314)+1,0))</f>
        <v/>
      </c>
      <c r="V315" s="22" t="e">
        <f aca="false">IF(R315="",NA(),R315)</f>
        <v>#N/A</v>
      </c>
    </row>
    <row r="316" customFormat="false" ht="15" hidden="false" customHeight="false" outlineLevel="0" collapsed="false">
      <c r="A316" s="14" t="str">
        <f aca="false">IF(B316="","",COUNT($B$5:B316))</f>
        <v/>
      </c>
      <c r="B316" s="15"/>
      <c r="C316" s="13"/>
      <c r="D316" s="16"/>
      <c r="E316" s="17"/>
      <c r="F316" s="17"/>
      <c r="G316" s="17"/>
      <c r="H316" s="17"/>
      <c r="I316" s="18"/>
      <c r="J316" s="18"/>
      <c r="K316" s="16"/>
      <c r="L316" s="13"/>
      <c r="M316" s="19" t="str">
        <f aca="false">IF(OR(E316="",F316=""),"",ABS(E316-F316))</f>
        <v/>
      </c>
      <c r="N316" s="20" t="str">
        <f aca="false">IF(OR(G316="",M316="",M316=0),"",ABS(G316-E316)/M316)</f>
        <v/>
      </c>
      <c r="O316" s="20" t="str">
        <f aca="false">IF(OR(H316="",M316="",M316=0),"",IF(D316="Short",E316-H316,H316-E316)/M316*IF(I316="",1,I316)-IF(J316="",0,J316))</f>
        <v/>
      </c>
      <c r="P316" s="21" t="str">
        <f aca="false">IF(O316="","",O316*'Setup rules'!$B$7)</f>
        <v/>
      </c>
      <c r="Q316" s="14" t="str">
        <f aca="false">IF(O316="","",IF(O316&gt;0,"Win",IF(O316&lt;0,"Loss","Breakeven")))</f>
        <v/>
      </c>
      <c r="R316" s="20" t="str">
        <f aca="false">IF(O316="","",SUM($O$5:O316))</f>
        <v/>
      </c>
      <c r="S316" s="20" t="str">
        <f aca="false">IF(R316="","",MAX(0,MAX($R$5:R316)))</f>
        <v/>
      </c>
      <c r="T316" s="20" t="str">
        <f aca="false">IF(R316="","",R316-S316)</f>
        <v/>
      </c>
      <c r="U316" s="14" t="str">
        <f aca="false">IF(O316="","",IF(O316&lt;0,N(U315)+1,0))</f>
        <v/>
      </c>
      <c r="V316" s="22" t="e">
        <f aca="false">IF(R316="",NA(),R316)</f>
        <v>#N/A</v>
      </c>
    </row>
    <row r="317" customFormat="false" ht="15" hidden="false" customHeight="false" outlineLevel="0" collapsed="false">
      <c r="A317" s="14" t="str">
        <f aca="false">IF(B317="","",COUNT($B$5:B317))</f>
        <v/>
      </c>
      <c r="B317" s="15"/>
      <c r="C317" s="13"/>
      <c r="D317" s="16"/>
      <c r="E317" s="17"/>
      <c r="F317" s="17"/>
      <c r="G317" s="17"/>
      <c r="H317" s="17"/>
      <c r="I317" s="18"/>
      <c r="J317" s="18"/>
      <c r="K317" s="16"/>
      <c r="L317" s="13"/>
      <c r="M317" s="19" t="str">
        <f aca="false">IF(OR(E317="",F317=""),"",ABS(E317-F317))</f>
        <v/>
      </c>
      <c r="N317" s="20" t="str">
        <f aca="false">IF(OR(G317="",M317="",M317=0),"",ABS(G317-E317)/M317)</f>
        <v/>
      </c>
      <c r="O317" s="20" t="str">
        <f aca="false">IF(OR(H317="",M317="",M317=0),"",IF(D317="Short",E317-H317,H317-E317)/M317*IF(I317="",1,I317)-IF(J317="",0,J317))</f>
        <v/>
      </c>
      <c r="P317" s="21" t="str">
        <f aca="false">IF(O317="","",O317*'Setup rules'!$B$7)</f>
        <v/>
      </c>
      <c r="Q317" s="14" t="str">
        <f aca="false">IF(O317="","",IF(O317&gt;0,"Win",IF(O317&lt;0,"Loss","Breakeven")))</f>
        <v/>
      </c>
      <c r="R317" s="20" t="str">
        <f aca="false">IF(O317="","",SUM($O$5:O317))</f>
        <v/>
      </c>
      <c r="S317" s="20" t="str">
        <f aca="false">IF(R317="","",MAX(0,MAX($R$5:R317)))</f>
        <v/>
      </c>
      <c r="T317" s="20" t="str">
        <f aca="false">IF(R317="","",R317-S317)</f>
        <v/>
      </c>
      <c r="U317" s="14" t="str">
        <f aca="false">IF(O317="","",IF(O317&lt;0,N(U316)+1,0))</f>
        <v/>
      </c>
      <c r="V317" s="22" t="e">
        <f aca="false">IF(R317="",NA(),R317)</f>
        <v>#N/A</v>
      </c>
    </row>
    <row r="318" customFormat="false" ht="15" hidden="false" customHeight="false" outlineLevel="0" collapsed="false">
      <c r="A318" s="14" t="str">
        <f aca="false">IF(B318="","",COUNT($B$5:B318))</f>
        <v/>
      </c>
      <c r="B318" s="15"/>
      <c r="C318" s="13"/>
      <c r="D318" s="16"/>
      <c r="E318" s="17"/>
      <c r="F318" s="17"/>
      <c r="G318" s="17"/>
      <c r="H318" s="17"/>
      <c r="I318" s="18"/>
      <c r="J318" s="18"/>
      <c r="K318" s="16"/>
      <c r="L318" s="13"/>
      <c r="M318" s="19" t="str">
        <f aca="false">IF(OR(E318="",F318=""),"",ABS(E318-F318))</f>
        <v/>
      </c>
      <c r="N318" s="20" t="str">
        <f aca="false">IF(OR(G318="",M318="",M318=0),"",ABS(G318-E318)/M318)</f>
        <v/>
      </c>
      <c r="O318" s="20" t="str">
        <f aca="false">IF(OR(H318="",M318="",M318=0),"",IF(D318="Short",E318-H318,H318-E318)/M318*IF(I318="",1,I318)-IF(J318="",0,J318))</f>
        <v/>
      </c>
      <c r="P318" s="21" t="str">
        <f aca="false">IF(O318="","",O318*'Setup rules'!$B$7)</f>
        <v/>
      </c>
      <c r="Q318" s="14" t="str">
        <f aca="false">IF(O318="","",IF(O318&gt;0,"Win",IF(O318&lt;0,"Loss","Breakeven")))</f>
        <v/>
      </c>
      <c r="R318" s="20" t="str">
        <f aca="false">IF(O318="","",SUM($O$5:O318))</f>
        <v/>
      </c>
      <c r="S318" s="20" t="str">
        <f aca="false">IF(R318="","",MAX(0,MAX($R$5:R318)))</f>
        <v/>
      </c>
      <c r="T318" s="20" t="str">
        <f aca="false">IF(R318="","",R318-S318)</f>
        <v/>
      </c>
      <c r="U318" s="14" t="str">
        <f aca="false">IF(O318="","",IF(O318&lt;0,N(U317)+1,0))</f>
        <v/>
      </c>
      <c r="V318" s="22" t="e">
        <f aca="false">IF(R318="",NA(),R318)</f>
        <v>#N/A</v>
      </c>
    </row>
    <row r="319" customFormat="false" ht="15" hidden="false" customHeight="false" outlineLevel="0" collapsed="false">
      <c r="A319" s="14" t="str">
        <f aca="false">IF(B319="","",COUNT($B$5:B319))</f>
        <v/>
      </c>
      <c r="B319" s="15"/>
      <c r="C319" s="13"/>
      <c r="D319" s="16"/>
      <c r="E319" s="17"/>
      <c r="F319" s="17"/>
      <c r="G319" s="17"/>
      <c r="H319" s="17"/>
      <c r="I319" s="18"/>
      <c r="J319" s="18"/>
      <c r="K319" s="16"/>
      <c r="L319" s="13"/>
      <c r="M319" s="19" t="str">
        <f aca="false">IF(OR(E319="",F319=""),"",ABS(E319-F319))</f>
        <v/>
      </c>
      <c r="N319" s="20" t="str">
        <f aca="false">IF(OR(G319="",M319="",M319=0),"",ABS(G319-E319)/M319)</f>
        <v/>
      </c>
      <c r="O319" s="20" t="str">
        <f aca="false">IF(OR(H319="",M319="",M319=0),"",IF(D319="Short",E319-H319,H319-E319)/M319*IF(I319="",1,I319)-IF(J319="",0,J319))</f>
        <v/>
      </c>
      <c r="P319" s="21" t="str">
        <f aca="false">IF(O319="","",O319*'Setup rules'!$B$7)</f>
        <v/>
      </c>
      <c r="Q319" s="14" t="str">
        <f aca="false">IF(O319="","",IF(O319&gt;0,"Win",IF(O319&lt;0,"Loss","Breakeven")))</f>
        <v/>
      </c>
      <c r="R319" s="20" t="str">
        <f aca="false">IF(O319="","",SUM($O$5:O319))</f>
        <v/>
      </c>
      <c r="S319" s="20" t="str">
        <f aca="false">IF(R319="","",MAX(0,MAX($R$5:R319)))</f>
        <v/>
      </c>
      <c r="T319" s="20" t="str">
        <f aca="false">IF(R319="","",R319-S319)</f>
        <v/>
      </c>
      <c r="U319" s="14" t="str">
        <f aca="false">IF(O319="","",IF(O319&lt;0,N(U318)+1,0))</f>
        <v/>
      </c>
      <c r="V319" s="22" t="e">
        <f aca="false">IF(R319="",NA(),R319)</f>
        <v>#N/A</v>
      </c>
    </row>
    <row r="320" customFormat="false" ht="15" hidden="false" customHeight="false" outlineLevel="0" collapsed="false">
      <c r="A320" s="14" t="str">
        <f aca="false">IF(B320="","",COUNT($B$5:B320))</f>
        <v/>
      </c>
      <c r="B320" s="15"/>
      <c r="C320" s="13"/>
      <c r="D320" s="16"/>
      <c r="E320" s="17"/>
      <c r="F320" s="17"/>
      <c r="G320" s="17"/>
      <c r="H320" s="17"/>
      <c r="I320" s="18"/>
      <c r="J320" s="18"/>
      <c r="K320" s="16"/>
      <c r="L320" s="13"/>
      <c r="M320" s="19" t="str">
        <f aca="false">IF(OR(E320="",F320=""),"",ABS(E320-F320))</f>
        <v/>
      </c>
      <c r="N320" s="20" t="str">
        <f aca="false">IF(OR(G320="",M320="",M320=0),"",ABS(G320-E320)/M320)</f>
        <v/>
      </c>
      <c r="O320" s="20" t="str">
        <f aca="false">IF(OR(H320="",M320="",M320=0),"",IF(D320="Short",E320-H320,H320-E320)/M320*IF(I320="",1,I320)-IF(J320="",0,J320))</f>
        <v/>
      </c>
      <c r="P320" s="21" t="str">
        <f aca="false">IF(O320="","",O320*'Setup rules'!$B$7)</f>
        <v/>
      </c>
      <c r="Q320" s="14" t="str">
        <f aca="false">IF(O320="","",IF(O320&gt;0,"Win",IF(O320&lt;0,"Loss","Breakeven")))</f>
        <v/>
      </c>
      <c r="R320" s="20" t="str">
        <f aca="false">IF(O320="","",SUM($O$5:O320))</f>
        <v/>
      </c>
      <c r="S320" s="20" t="str">
        <f aca="false">IF(R320="","",MAX(0,MAX($R$5:R320)))</f>
        <v/>
      </c>
      <c r="T320" s="20" t="str">
        <f aca="false">IF(R320="","",R320-S320)</f>
        <v/>
      </c>
      <c r="U320" s="14" t="str">
        <f aca="false">IF(O320="","",IF(O320&lt;0,N(U319)+1,0))</f>
        <v/>
      </c>
      <c r="V320" s="22" t="e">
        <f aca="false">IF(R320="",NA(),R320)</f>
        <v>#N/A</v>
      </c>
    </row>
    <row r="321" customFormat="false" ht="15" hidden="false" customHeight="false" outlineLevel="0" collapsed="false">
      <c r="A321" s="14" t="str">
        <f aca="false">IF(B321="","",COUNT($B$5:B321))</f>
        <v/>
      </c>
      <c r="B321" s="15"/>
      <c r="C321" s="13"/>
      <c r="D321" s="16"/>
      <c r="E321" s="17"/>
      <c r="F321" s="17"/>
      <c r="G321" s="17"/>
      <c r="H321" s="17"/>
      <c r="I321" s="18"/>
      <c r="J321" s="18"/>
      <c r="K321" s="16"/>
      <c r="L321" s="13"/>
      <c r="M321" s="19" t="str">
        <f aca="false">IF(OR(E321="",F321=""),"",ABS(E321-F321))</f>
        <v/>
      </c>
      <c r="N321" s="20" t="str">
        <f aca="false">IF(OR(G321="",M321="",M321=0),"",ABS(G321-E321)/M321)</f>
        <v/>
      </c>
      <c r="O321" s="20" t="str">
        <f aca="false">IF(OR(H321="",M321="",M321=0),"",IF(D321="Short",E321-H321,H321-E321)/M321*IF(I321="",1,I321)-IF(J321="",0,J321))</f>
        <v/>
      </c>
      <c r="P321" s="21" t="str">
        <f aca="false">IF(O321="","",O321*'Setup rules'!$B$7)</f>
        <v/>
      </c>
      <c r="Q321" s="14" t="str">
        <f aca="false">IF(O321="","",IF(O321&gt;0,"Win",IF(O321&lt;0,"Loss","Breakeven")))</f>
        <v/>
      </c>
      <c r="R321" s="20" t="str">
        <f aca="false">IF(O321="","",SUM($O$5:O321))</f>
        <v/>
      </c>
      <c r="S321" s="20" t="str">
        <f aca="false">IF(R321="","",MAX(0,MAX($R$5:R321)))</f>
        <v/>
      </c>
      <c r="T321" s="20" t="str">
        <f aca="false">IF(R321="","",R321-S321)</f>
        <v/>
      </c>
      <c r="U321" s="14" t="str">
        <f aca="false">IF(O321="","",IF(O321&lt;0,N(U320)+1,0))</f>
        <v/>
      </c>
      <c r="V321" s="22" t="e">
        <f aca="false">IF(R321="",NA(),R321)</f>
        <v>#N/A</v>
      </c>
    </row>
    <row r="322" customFormat="false" ht="15" hidden="false" customHeight="false" outlineLevel="0" collapsed="false">
      <c r="A322" s="14" t="str">
        <f aca="false">IF(B322="","",COUNT($B$5:B322))</f>
        <v/>
      </c>
      <c r="B322" s="15"/>
      <c r="C322" s="13"/>
      <c r="D322" s="16"/>
      <c r="E322" s="17"/>
      <c r="F322" s="17"/>
      <c r="G322" s="17"/>
      <c r="H322" s="17"/>
      <c r="I322" s="18"/>
      <c r="J322" s="18"/>
      <c r="K322" s="16"/>
      <c r="L322" s="13"/>
      <c r="M322" s="19" t="str">
        <f aca="false">IF(OR(E322="",F322=""),"",ABS(E322-F322))</f>
        <v/>
      </c>
      <c r="N322" s="20" t="str">
        <f aca="false">IF(OR(G322="",M322="",M322=0),"",ABS(G322-E322)/M322)</f>
        <v/>
      </c>
      <c r="O322" s="20" t="str">
        <f aca="false">IF(OR(H322="",M322="",M322=0),"",IF(D322="Short",E322-H322,H322-E322)/M322*IF(I322="",1,I322)-IF(J322="",0,J322))</f>
        <v/>
      </c>
      <c r="P322" s="21" t="str">
        <f aca="false">IF(O322="","",O322*'Setup rules'!$B$7)</f>
        <v/>
      </c>
      <c r="Q322" s="14" t="str">
        <f aca="false">IF(O322="","",IF(O322&gt;0,"Win",IF(O322&lt;0,"Loss","Breakeven")))</f>
        <v/>
      </c>
      <c r="R322" s="20" t="str">
        <f aca="false">IF(O322="","",SUM($O$5:O322))</f>
        <v/>
      </c>
      <c r="S322" s="20" t="str">
        <f aca="false">IF(R322="","",MAX(0,MAX($R$5:R322)))</f>
        <v/>
      </c>
      <c r="T322" s="20" t="str">
        <f aca="false">IF(R322="","",R322-S322)</f>
        <v/>
      </c>
      <c r="U322" s="14" t="str">
        <f aca="false">IF(O322="","",IF(O322&lt;0,N(U321)+1,0))</f>
        <v/>
      </c>
      <c r="V322" s="22" t="e">
        <f aca="false">IF(R322="",NA(),R322)</f>
        <v>#N/A</v>
      </c>
    </row>
    <row r="323" customFormat="false" ht="15" hidden="false" customHeight="false" outlineLevel="0" collapsed="false">
      <c r="A323" s="14" t="str">
        <f aca="false">IF(B323="","",COUNT($B$5:B323))</f>
        <v/>
      </c>
      <c r="B323" s="15"/>
      <c r="C323" s="13"/>
      <c r="D323" s="16"/>
      <c r="E323" s="17"/>
      <c r="F323" s="17"/>
      <c r="G323" s="17"/>
      <c r="H323" s="17"/>
      <c r="I323" s="18"/>
      <c r="J323" s="18"/>
      <c r="K323" s="16"/>
      <c r="L323" s="13"/>
      <c r="M323" s="19" t="str">
        <f aca="false">IF(OR(E323="",F323=""),"",ABS(E323-F323))</f>
        <v/>
      </c>
      <c r="N323" s="20" t="str">
        <f aca="false">IF(OR(G323="",M323="",M323=0),"",ABS(G323-E323)/M323)</f>
        <v/>
      </c>
      <c r="O323" s="20" t="str">
        <f aca="false">IF(OR(H323="",M323="",M323=0),"",IF(D323="Short",E323-H323,H323-E323)/M323*IF(I323="",1,I323)-IF(J323="",0,J323))</f>
        <v/>
      </c>
      <c r="P323" s="21" t="str">
        <f aca="false">IF(O323="","",O323*'Setup rules'!$B$7)</f>
        <v/>
      </c>
      <c r="Q323" s="14" t="str">
        <f aca="false">IF(O323="","",IF(O323&gt;0,"Win",IF(O323&lt;0,"Loss","Breakeven")))</f>
        <v/>
      </c>
      <c r="R323" s="20" t="str">
        <f aca="false">IF(O323="","",SUM($O$5:O323))</f>
        <v/>
      </c>
      <c r="S323" s="20" t="str">
        <f aca="false">IF(R323="","",MAX(0,MAX($R$5:R323)))</f>
        <v/>
      </c>
      <c r="T323" s="20" t="str">
        <f aca="false">IF(R323="","",R323-S323)</f>
        <v/>
      </c>
      <c r="U323" s="14" t="str">
        <f aca="false">IF(O323="","",IF(O323&lt;0,N(U322)+1,0))</f>
        <v/>
      </c>
      <c r="V323" s="22" t="e">
        <f aca="false">IF(R323="",NA(),R323)</f>
        <v>#N/A</v>
      </c>
    </row>
    <row r="324" customFormat="false" ht="15" hidden="false" customHeight="false" outlineLevel="0" collapsed="false">
      <c r="A324" s="14" t="str">
        <f aca="false">IF(B324="","",COUNT($B$5:B324))</f>
        <v/>
      </c>
      <c r="B324" s="15"/>
      <c r="C324" s="13"/>
      <c r="D324" s="16"/>
      <c r="E324" s="17"/>
      <c r="F324" s="17"/>
      <c r="G324" s="17"/>
      <c r="H324" s="17"/>
      <c r="I324" s="18"/>
      <c r="J324" s="18"/>
      <c r="K324" s="16"/>
      <c r="L324" s="13"/>
      <c r="M324" s="19" t="str">
        <f aca="false">IF(OR(E324="",F324=""),"",ABS(E324-F324))</f>
        <v/>
      </c>
      <c r="N324" s="20" t="str">
        <f aca="false">IF(OR(G324="",M324="",M324=0),"",ABS(G324-E324)/M324)</f>
        <v/>
      </c>
      <c r="O324" s="20" t="str">
        <f aca="false">IF(OR(H324="",M324="",M324=0),"",IF(D324="Short",E324-H324,H324-E324)/M324*IF(I324="",1,I324)-IF(J324="",0,J324))</f>
        <v/>
      </c>
      <c r="P324" s="21" t="str">
        <f aca="false">IF(O324="","",O324*'Setup rules'!$B$7)</f>
        <v/>
      </c>
      <c r="Q324" s="14" t="str">
        <f aca="false">IF(O324="","",IF(O324&gt;0,"Win",IF(O324&lt;0,"Loss","Breakeven")))</f>
        <v/>
      </c>
      <c r="R324" s="20" t="str">
        <f aca="false">IF(O324="","",SUM($O$5:O324))</f>
        <v/>
      </c>
      <c r="S324" s="20" t="str">
        <f aca="false">IF(R324="","",MAX(0,MAX($R$5:R324)))</f>
        <v/>
      </c>
      <c r="T324" s="20" t="str">
        <f aca="false">IF(R324="","",R324-S324)</f>
        <v/>
      </c>
      <c r="U324" s="14" t="str">
        <f aca="false">IF(O324="","",IF(O324&lt;0,N(U323)+1,0))</f>
        <v/>
      </c>
      <c r="V324" s="22" t="e">
        <f aca="false">IF(R324="",NA(),R324)</f>
        <v>#N/A</v>
      </c>
    </row>
    <row r="325" customFormat="false" ht="15" hidden="false" customHeight="false" outlineLevel="0" collapsed="false">
      <c r="A325" s="14" t="str">
        <f aca="false">IF(B325="","",COUNT($B$5:B325))</f>
        <v/>
      </c>
      <c r="B325" s="15"/>
      <c r="C325" s="13"/>
      <c r="D325" s="16"/>
      <c r="E325" s="17"/>
      <c r="F325" s="17"/>
      <c r="G325" s="17"/>
      <c r="H325" s="17"/>
      <c r="I325" s="18"/>
      <c r="J325" s="18"/>
      <c r="K325" s="16"/>
      <c r="L325" s="13"/>
      <c r="M325" s="19" t="str">
        <f aca="false">IF(OR(E325="",F325=""),"",ABS(E325-F325))</f>
        <v/>
      </c>
      <c r="N325" s="20" t="str">
        <f aca="false">IF(OR(G325="",M325="",M325=0),"",ABS(G325-E325)/M325)</f>
        <v/>
      </c>
      <c r="O325" s="20" t="str">
        <f aca="false">IF(OR(H325="",M325="",M325=0),"",IF(D325="Short",E325-H325,H325-E325)/M325*IF(I325="",1,I325)-IF(J325="",0,J325))</f>
        <v/>
      </c>
      <c r="P325" s="21" t="str">
        <f aca="false">IF(O325="","",O325*'Setup rules'!$B$7)</f>
        <v/>
      </c>
      <c r="Q325" s="14" t="str">
        <f aca="false">IF(O325="","",IF(O325&gt;0,"Win",IF(O325&lt;0,"Loss","Breakeven")))</f>
        <v/>
      </c>
      <c r="R325" s="20" t="str">
        <f aca="false">IF(O325="","",SUM($O$5:O325))</f>
        <v/>
      </c>
      <c r="S325" s="20" t="str">
        <f aca="false">IF(R325="","",MAX(0,MAX($R$5:R325)))</f>
        <v/>
      </c>
      <c r="T325" s="20" t="str">
        <f aca="false">IF(R325="","",R325-S325)</f>
        <v/>
      </c>
      <c r="U325" s="14" t="str">
        <f aca="false">IF(O325="","",IF(O325&lt;0,N(U324)+1,0))</f>
        <v/>
      </c>
      <c r="V325" s="22" t="e">
        <f aca="false">IF(R325="",NA(),R325)</f>
        <v>#N/A</v>
      </c>
    </row>
    <row r="326" customFormat="false" ht="15" hidden="false" customHeight="false" outlineLevel="0" collapsed="false">
      <c r="A326" s="14" t="str">
        <f aca="false">IF(B326="","",COUNT($B$5:B326))</f>
        <v/>
      </c>
      <c r="B326" s="15"/>
      <c r="C326" s="13"/>
      <c r="D326" s="16"/>
      <c r="E326" s="17"/>
      <c r="F326" s="17"/>
      <c r="G326" s="17"/>
      <c r="H326" s="17"/>
      <c r="I326" s="18"/>
      <c r="J326" s="18"/>
      <c r="K326" s="16"/>
      <c r="L326" s="13"/>
      <c r="M326" s="19" t="str">
        <f aca="false">IF(OR(E326="",F326=""),"",ABS(E326-F326))</f>
        <v/>
      </c>
      <c r="N326" s="20" t="str">
        <f aca="false">IF(OR(G326="",M326="",M326=0),"",ABS(G326-E326)/M326)</f>
        <v/>
      </c>
      <c r="O326" s="20" t="str">
        <f aca="false">IF(OR(H326="",M326="",M326=0),"",IF(D326="Short",E326-H326,H326-E326)/M326*IF(I326="",1,I326)-IF(J326="",0,J326))</f>
        <v/>
      </c>
      <c r="P326" s="21" t="str">
        <f aca="false">IF(O326="","",O326*'Setup rules'!$B$7)</f>
        <v/>
      </c>
      <c r="Q326" s="14" t="str">
        <f aca="false">IF(O326="","",IF(O326&gt;0,"Win",IF(O326&lt;0,"Loss","Breakeven")))</f>
        <v/>
      </c>
      <c r="R326" s="20" t="str">
        <f aca="false">IF(O326="","",SUM($O$5:O326))</f>
        <v/>
      </c>
      <c r="S326" s="20" t="str">
        <f aca="false">IF(R326="","",MAX(0,MAX($R$5:R326)))</f>
        <v/>
      </c>
      <c r="T326" s="20" t="str">
        <f aca="false">IF(R326="","",R326-S326)</f>
        <v/>
      </c>
      <c r="U326" s="14" t="str">
        <f aca="false">IF(O326="","",IF(O326&lt;0,N(U325)+1,0))</f>
        <v/>
      </c>
      <c r="V326" s="22" t="e">
        <f aca="false">IF(R326="",NA(),R326)</f>
        <v>#N/A</v>
      </c>
    </row>
    <row r="327" customFormat="false" ht="15" hidden="false" customHeight="false" outlineLevel="0" collapsed="false">
      <c r="A327" s="14" t="str">
        <f aca="false">IF(B327="","",COUNT($B$5:B327))</f>
        <v/>
      </c>
      <c r="B327" s="15"/>
      <c r="C327" s="13"/>
      <c r="D327" s="16"/>
      <c r="E327" s="17"/>
      <c r="F327" s="17"/>
      <c r="G327" s="17"/>
      <c r="H327" s="17"/>
      <c r="I327" s="18"/>
      <c r="J327" s="18"/>
      <c r="K327" s="16"/>
      <c r="L327" s="13"/>
      <c r="M327" s="19" t="str">
        <f aca="false">IF(OR(E327="",F327=""),"",ABS(E327-F327))</f>
        <v/>
      </c>
      <c r="N327" s="20" t="str">
        <f aca="false">IF(OR(G327="",M327="",M327=0),"",ABS(G327-E327)/M327)</f>
        <v/>
      </c>
      <c r="O327" s="20" t="str">
        <f aca="false">IF(OR(H327="",M327="",M327=0),"",IF(D327="Short",E327-H327,H327-E327)/M327*IF(I327="",1,I327)-IF(J327="",0,J327))</f>
        <v/>
      </c>
      <c r="P327" s="21" t="str">
        <f aca="false">IF(O327="","",O327*'Setup rules'!$B$7)</f>
        <v/>
      </c>
      <c r="Q327" s="14" t="str">
        <f aca="false">IF(O327="","",IF(O327&gt;0,"Win",IF(O327&lt;0,"Loss","Breakeven")))</f>
        <v/>
      </c>
      <c r="R327" s="20" t="str">
        <f aca="false">IF(O327="","",SUM($O$5:O327))</f>
        <v/>
      </c>
      <c r="S327" s="20" t="str">
        <f aca="false">IF(R327="","",MAX(0,MAX($R$5:R327)))</f>
        <v/>
      </c>
      <c r="T327" s="20" t="str">
        <f aca="false">IF(R327="","",R327-S327)</f>
        <v/>
      </c>
      <c r="U327" s="14" t="str">
        <f aca="false">IF(O327="","",IF(O327&lt;0,N(U326)+1,0))</f>
        <v/>
      </c>
      <c r="V327" s="22" t="e">
        <f aca="false">IF(R327="",NA(),R327)</f>
        <v>#N/A</v>
      </c>
    </row>
    <row r="328" customFormat="false" ht="15" hidden="false" customHeight="false" outlineLevel="0" collapsed="false">
      <c r="A328" s="14" t="str">
        <f aca="false">IF(B328="","",COUNT($B$5:B328))</f>
        <v/>
      </c>
      <c r="B328" s="15"/>
      <c r="C328" s="13"/>
      <c r="D328" s="16"/>
      <c r="E328" s="17"/>
      <c r="F328" s="17"/>
      <c r="G328" s="17"/>
      <c r="H328" s="17"/>
      <c r="I328" s="18"/>
      <c r="J328" s="18"/>
      <c r="K328" s="16"/>
      <c r="L328" s="13"/>
      <c r="M328" s="19" t="str">
        <f aca="false">IF(OR(E328="",F328=""),"",ABS(E328-F328))</f>
        <v/>
      </c>
      <c r="N328" s="20" t="str">
        <f aca="false">IF(OR(G328="",M328="",M328=0),"",ABS(G328-E328)/M328)</f>
        <v/>
      </c>
      <c r="O328" s="20" t="str">
        <f aca="false">IF(OR(H328="",M328="",M328=0),"",IF(D328="Short",E328-H328,H328-E328)/M328*IF(I328="",1,I328)-IF(J328="",0,J328))</f>
        <v/>
      </c>
      <c r="P328" s="21" t="str">
        <f aca="false">IF(O328="","",O328*'Setup rules'!$B$7)</f>
        <v/>
      </c>
      <c r="Q328" s="14" t="str">
        <f aca="false">IF(O328="","",IF(O328&gt;0,"Win",IF(O328&lt;0,"Loss","Breakeven")))</f>
        <v/>
      </c>
      <c r="R328" s="20" t="str">
        <f aca="false">IF(O328="","",SUM($O$5:O328))</f>
        <v/>
      </c>
      <c r="S328" s="20" t="str">
        <f aca="false">IF(R328="","",MAX(0,MAX($R$5:R328)))</f>
        <v/>
      </c>
      <c r="T328" s="20" t="str">
        <f aca="false">IF(R328="","",R328-S328)</f>
        <v/>
      </c>
      <c r="U328" s="14" t="str">
        <f aca="false">IF(O328="","",IF(O328&lt;0,N(U327)+1,0))</f>
        <v/>
      </c>
      <c r="V328" s="22" t="e">
        <f aca="false">IF(R328="",NA(),R328)</f>
        <v>#N/A</v>
      </c>
    </row>
    <row r="329" customFormat="false" ht="15" hidden="false" customHeight="false" outlineLevel="0" collapsed="false">
      <c r="A329" s="14" t="str">
        <f aca="false">IF(B329="","",COUNT($B$5:B329))</f>
        <v/>
      </c>
      <c r="B329" s="15"/>
      <c r="C329" s="13"/>
      <c r="D329" s="16"/>
      <c r="E329" s="17"/>
      <c r="F329" s="17"/>
      <c r="G329" s="17"/>
      <c r="H329" s="17"/>
      <c r="I329" s="18"/>
      <c r="J329" s="18"/>
      <c r="K329" s="16"/>
      <c r="L329" s="13"/>
      <c r="M329" s="19" t="str">
        <f aca="false">IF(OR(E329="",F329=""),"",ABS(E329-F329))</f>
        <v/>
      </c>
      <c r="N329" s="20" t="str">
        <f aca="false">IF(OR(G329="",M329="",M329=0),"",ABS(G329-E329)/M329)</f>
        <v/>
      </c>
      <c r="O329" s="20" t="str">
        <f aca="false">IF(OR(H329="",M329="",M329=0),"",IF(D329="Short",E329-H329,H329-E329)/M329*IF(I329="",1,I329)-IF(J329="",0,J329))</f>
        <v/>
      </c>
      <c r="P329" s="21" t="str">
        <f aca="false">IF(O329="","",O329*'Setup rules'!$B$7)</f>
        <v/>
      </c>
      <c r="Q329" s="14" t="str">
        <f aca="false">IF(O329="","",IF(O329&gt;0,"Win",IF(O329&lt;0,"Loss","Breakeven")))</f>
        <v/>
      </c>
      <c r="R329" s="20" t="str">
        <f aca="false">IF(O329="","",SUM($O$5:O329))</f>
        <v/>
      </c>
      <c r="S329" s="20" t="str">
        <f aca="false">IF(R329="","",MAX(0,MAX($R$5:R329)))</f>
        <v/>
      </c>
      <c r="T329" s="20" t="str">
        <f aca="false">IF(R329="","",R329-S329)</f>
        <v/>
      </c>
      <c r="U329" s="14" t="str">
        <f aca="false">IF(O329="","",IF(O329&lt;0,N(U328)+1,0))</f>
        <v/>
      </c>
      <c r="V329" s="22" t="e">
        <f aca="false">IF(R329="",NA(),R329)</f>
        <v>#N/A</v>
      </c>
    </row>
    <row r="330" customFormat="false" ht="15" hidden="false" customHeight="false" outlineLevel="0" collapsed="false">
      <c r="A330" s="14" t="str">
        <f aca="false">IF(B330="","",COUNT($B$5:B330))</f>
        <v/>
      </c>
      <c r="B330" s="15"/>
      <c r="C330" s="13"/>
      <c r="D330" s="16"/>
      <c r="E330" s="17"/>
      <c r="F330" s="17"/>
      <c r="G330" s="17"/>
      <c r="H330" s="17"/>
      <c r="I330" s="18"/>
      <c r="J330" s="18"/>
      <c r="K330" s="16"/>
      <c r="L330" s="13"/>
      <c r="M330" s="19" t="str">
        <f aca="false">IF(OR(E330="",F330=""),"",ABS(E330-F330))</f>
        <v/>
      </c>
      <c r="N330" s="20" t="str">
        <f aca="false">IF(OR(G330="",M330="",M330=0),"",ABS(G330-E330)/M330)</f>
        <v/>
      </c>
      <c r="O330" s="20" t="str">
        <f aca="false">IF(OR(H330="",M330="",M330=0),"",IF(D330="Short",E330-H330,H330-E330)/M330*IF(I330="",1,I330)-IF(J330="",0,J330))</f>
        <v/>
      </c>
      <c r="P330" s="21" t="str">
        <f aca="false">IF(O330="","",O330*'Setup rules'!$B$7)</f>
        <v/>
      </c>
      <c r="Q330" s="14" t="str">
        <f aca="false">IF(O330="","",IF(O330&gt;0,"Win",IF(O330&lt;0,"Loss","Breakeven")))</f>
        <v/>
      </c>
      <c r="R330" s="20" t="str">
        <f aca="false">IF(O330="","",SUM($O$5:O330))</f>
        <v/>
      </c>
      <c r="S330" s="20" t="str">
        <f aca="false">IF(R330="","",MAX(0,MAX($R$5:R330)))</f>
        <v/>
      </c>
      <c r="T330" s="20" t="str">
        <f aca="false">IF(R330="","",R330-S330)</f>
        <v/>
      </c>
      <c r="U330" s="14" t="str">
        <f aca="false">IF(O330="","",IF(O330&lt;0,N(U329)+1,0))</f>
        <v/>
      </c>
      <c r="V330" s="22" t="e">
        <f aca="false">IF(R330="",NA(),R330)</f>
        <v>#N/A</v>
      </c>
    </row>
    <row r="331" customFormat="false" ht="15" hidden="false" customHeight="false" outlineLevel="0" collapsed="false">
      <c r="A331" s="14" t="str">
        <f aca="false">IF(B331="","",COUNT($B$5:B331))</f>
        <v/>
      </c>
      <c r="B331" s="15"/>
      <c r="C331" s="13"/>
      <c r="D331" s="16"/>
      <c r="E331" s="17"/>
      <c r="F331" s="17"/>
      <c r="G331" s="17"/>
      <c r="H331" s="17"/>
      <c r="I331" s="18"/>
      <c r="J331" s="18"/>
      <c r="K331" s="16"/>
      <c r="L331" s="13"/>
      <c r="M331" s="19" t="str">
        <f aca="false">IF(OR(E331="",F331=""),"",ABS(E331-F331))</f>
        <v/>
      </c>
      <c r="N331" s="20" t="str">
        <f aca="false">IF(OR(G331="",M331="",M331=0),"",ABS(G331-E331)/M331)</f>
        <v/>
      </c>
      <c r="O331" s="20" t="str">
        <f aca="false">IF(OR(H331="",M331="",M331=0),"",IF(D331="Short",E331-H331,H331-E331)/M331*IF(I331="",1,I331)-IF(J331="",0,J331))</f>
        <v/>
      </c>
      <c r="P331" s="21" t="str">
        <f aca="false">IF(O331="","",O331*'Setup rules'!$B$7)</f>
        <v/>
      </c>
      <c r="Q331" s="14" t="str">
        <f aca="false">IF(O331="","",IF(O331&gt;0,"Win",IF(O331&lt;0,"Loss","Breakeven")))</f>
        <v/>
      </c>
      <c r="R331" s="20" t="str">
        <f aca="false">IF(O331="","",SUM($O$5:O331))</f>
        <v/>
      </c>
      <c r="S331" s="20" t="str">
        <f aca="false">IF(R331="","",MAX(0,MAX($R$5:R331)))</f>
        <v/>
      </c>
      <c r="T331" s="20" t="str">
        <f aca="false">IF(R331="","",R331-S331)</f>
        <v/>
      </c>
      <c r="U331" s="14" t="str">
        <f aca="false">IF(O331="","",IF(O331&lt;0,N(U330)+1,0))</f>
        <v/>
      </c>
      <c r="V331" s="22" t="e">
        <f aca="false">IF(R331="",NA(),R331)</f>
        <v>#N/A</v>
      </c>
    </row>
    <row r="332" customFormat="false" ht="15" hidden="false" customHeight="false" outlineLevel="0" collapsed="false">
      <c r="A332" s="14" t="str">
        <f aca="false">IF(B332="","",COUNT($B$5:B332))</f>
        <v/>
      </c>
      <c r="B332" s="15"/>
      <c r="C332" s="13"/>
      <c r="D332" s="16"/>
      <c r="E332" s="17"/>
      <c r="F332" s="17"/>
      <c r="G332" s="17"/>
      <c r="H332" s="17"/>
      <c r="I332" s="18"/>
      <c r="J332" s="18"/>
      <c r="K332" s="16"/>
      <c r="L332" s="13"/>
      <c r="M332" s="19" t="str">
        <f aca="false">IF(OR(E332="",F332=""),"",ABS(E332-F332))</f>
        <v/>
      </c>
      <c r="N332" s="20" t="str">
        <f aca="false">IF(OR(G332="",M332="",M332=0),"",ABS(G332-E332)/M332)</f>
        <v/>
      </c>
      <c r="O332" s="20" t="str">
        <f aca="false">IF(OR(H332="",M332="",M332=0),"",IF(D332="Short",E332-H332,H332-E332)/M332*IF(I332="",1,I332)-IF(J332="",0,J332))</f>
        <v/>
      </c>
      <c r="P332" s="21" t="str">
        <f aca="false">IF(O332="","",O332*'Setup rules'!$B$7)</f>
        <v/>
      </c>
      <c r="Q332" s="14" t="str">
        <f aca="false">IF(O332="","",IF(O332&gt;0,"Win",IF(O332&lt;0,"Loss","Breakeven")))</f>
        <v/>
      </c>
      <c r="R332" s="20" t="str">
        <f aca="false">IF(O332="","",SUM($O$5:O332))</f>
        <v/>
      </c>
      <c r="S332" s="20" t="str">
        <f aca="false">IF(R332="","",MAX(0,MAX($R$5:R332)))</f>
        <v/>
      </c>
      <c r="T332" s="20" t="str">
        <f aca="false">IF(R332="","",R332-S332)</f>
        <v/>
      </c>
      <c r="U332" s="14" t="str">
        <f aca="false">IF(O332="","",IF(O332&lt;0,N(U331)+1,0))</f>
        <v/>
      </c>
      <c r="V332" s="22" t="e">
        <f aca="false">IF(R332="",NA(),R332)</f>
        <v>#N/A</v>
      </c>
    </row>
    <row r="333" customFormat="false" ht="15" hidden="false" customHeight="false" outlineLevel="0" collapsed="false">
      <c r="A333" s="14" t="str">
        <f aca="false">IF(B333="","",COUNT($B$5:B333))</f>
        <v/>
      </c>
      <c r="B333" s="15"/>
      <c r="C333" s="13"/>
      <c r="D333" s="16"/>
      <c r="E333" s="17"/>
      <c r="F333" s="17"/>
      <c r="G333" s="17"/>
      <c r="H333" s="17"/>
      <c r="I333" s="18"/>
      <c r="J333" s="18"/>
      <c r="K333" s="16"/>
      <c r="L333" s="13"/>
      <c r="M333" s="19" t="str">
        <f aca="false">IF(OR(E333="",F333=""),"",ABS(E333-F333))</f>
        <v/>
      </c>
      <c r="N333" s="20" t="str">
        <f aca="false">IF(OR(G333="",M333="",M333=0),"",ABS(G333-E333)/M333)</f>
        <v/>
      </c>
      <c r="O333" s="20" t="str">
        <f aca="false">IF(OR(H333="",M333="",M333=0),"",IF(D333="Short",E333-H333,H333-E333)/M333*IF(I333="",1,I333)-IF(J333="",0,J333))</f>
        <v/>
      </c>
      <c r="P333" s="21" t="str">
        <f aca="false">IF(O333="","",O333*'Setup rules'!$B$7)</f>
        <v/>
      </c>
      <c r="Q333" s="14" t="str">
        <f aca="false">IF(O333="","",IF(O333&gt;0,"Win",IF(O333&lt;0,"Loss","Breakeven")))</f>
        <v/>
      </c>
      <c r="R333" s="20" t="str">
        <f aca="false">IF(O333="","",SUM($O$5:O333))</f>
        <v/>
      </c>
      <c r="S333" s="20" t="str">
        <f aca="false">IF(R333="","",MAX(0,MAX($R$5:R333)))</f>
        <v/>
      </c>
      <c r="T333" s="20" t="str">
        <f aca="false">IF(R333="","",R333-S333)</f>
        <v/>
      </c>
      <c r="U333" s="14" t="str">
        <f aca="false">IF(O333="","",IF(O333&lt;0,N(U332)+1,0))</f>
        <v/>
      </c>
      <c r="V333" s="22" t="e">
        <f aca="false">IF(R333="",NA(),R333)</f>
        <v>#N/A</v>
      </c>
    </row>
    <row r="334" customFormat="false" ht="15" hidden="false" customHeight="false" outlineLevel="0" collapsed="false">
      <c r="A334" s="14" t="str">
        <f aca="false">IF(B334="","",COUNT($B$5:B334))</f>
        <v/>
      </c>
      <c r="B334" s="15"/>
      <c r="C334" s="13"/>
      <c r="D334" s="16"/>
      <c r="E334" s="17"/>
      <c r="F334" s="17"/>
      <c r="G334" s="17"/>
      <c r="H334" s="17"/>
      <c r="I334" s="18"/>
      <c r="J334" s="18"/>
      <c r="K334" s="16"/>
      <c r="L334" s="13"/>
      <c r="M334" s="19" t="str">
        <f aca="false">IF(OR(E334="",F334=""),"",ABS(E334-F334))</f>
        <v/>
      </c>
      <c r="N334" s="20" t="str">
        <f aca="false">IF(OR(G334="",M334="",M334=0),"",ABS(G334-E334)/M334)</f>
        <v/>
      </c>
      <c r="O334" s="20" t="str">
        <f aca="false">IF(OR(H334="",M334="",M334=0),"",IF(D334="Short",E334-H334,H334-E334)/M334*IF(I334="",1,I334)-IF(J334="",0,J334))</f>
        <v/>
      </c>
      <c r="P334" s="21" t="str">
        <f aca="false">IF(O334="","",O334*'Setup rules'!$B$7)</f>
        <v/>
      </c>
      <c r="Q334" s="14" t="str">
        <f aca="false">IF(O334="","",IF(O334&gt;0,"Win",IF(O334&lt;0,"Loss","Breakeven")))</f>
        <v/>
      </c>
      <c r="R334" s="20" t="str">
        <f aca="false">IF(O334="","",SUM($O$5:O334))</f>
        <v/>
      </c>
      <c r="S334" s="20" t="str">
        <f aca="false">IF(R334="","",MAX(0,MAX($R$5:R334)))</f>
        <v/>
      </c>
      <c r="T334" s="20" t="str">
        <f aca="false">IF(R334="","",R334-S334)</f>
        <v/>
      </c>
      <c r="U334" s="14" t="str">
        <f aca="false">IF(O334="","",IF(O334&lt;0,N(U333)+1,0))</f>
        <v/>
      </c>
      <c r="V334" s="22" t="e">
        <f aca="false">IF(R334="",NA(),R334)</f>
        <v>#N/A</v>
      </c>
    </row>
    <row r="335" customFormat="false" ht="15" hidden="false" customHeight="false" outlineLevel="0" collapsed="false">
      <c r="A335" s="14" t="str">
        <f aca="false">IF(B335="","",COUNT($B$5:B335))</f>
        <v/>
      </c>
      <c r="B335" s="15"/>
      <c r="C335" s="13"/>
      <c r="D335" s="16"/>
      <c r="E335" s="17"/>
      <c r="F335" s="17"/>
      <c r="G335" s="17"/>
      <c r="H335" s="17"/>
      <c r="I335" s="18"/>
      <c r="J335" s="18"/>
      <c r="K335" s="16"/>
      <c r="L335" s="13"/>
      <c r="M335" s="19" t="str">
        <f aca="false">IF(OR(E335="",F335=""),"",ABS(E335-F335))</f>
        <v/>
      </c>
      <c r="N335" s="20" t="str">
        <f aca="false">IF(OR(G335="",M335="",M335=0),"",ABS(G335-E335)/M335)</f>
        <v/>
      </c>
      <c r="O335" s="20" t="str">
        <f aca="false">IF(OR(H335="",M335="",M335=0),"",IF(D335="Short",E335-H335,H335-E335)/M335*IF(I335="",1,I335)-IF(J335="",0,J335))</f>
        <v/>
      </c>
      <c r="P335" s="21" t="str">
        <f aca="false">IF(O335="","",O335*'Setup rules'!$B$7)</f>
        <v/>
      </c>
      <c r="Q335" s="14" t="str">
        <f aca="false">IF(O335="","",IF(O335&gt;0,"Win",IF(O335&lt;0,"Loss","Breakeven")))</f>
        <v/>
      </c>
      <c r="R335" s="20" t="str">
        <f aca="false">IF(O335="","",SUM($O$5:O335))</f>
        <v/>
      </c>
      <c r="S335" s="20" t="str">
        <f aca="false">IF(R335="","",MAX(0,MAX($R$5:R335)))</f>
        <v/>
      </c>
      <c r="T335" s="20" t="str">
        <f aca="false">IF(R335="","",R335-S335)</f>
        <v/>
      </c>
      <c r="U335" s="14" t="str">
        <f aca="false">IF(O335="","",IF(O335&lt;0,N(U334)+1,0))</f>
        <v/>
      </c>
      <c r="V335" s="22" t="e">
        <f aca="false">IF(R335="",NA(),R335)</f>
        <v>#N/A</v>
      </c>
    </row>
    <row r="336" customFormat="false" ht="15" hidden="false" customHeight="false" outlineLevel="0" collapsed="false">
      <c r="A336" s="14" t="str">
        <f aca="false">IF(B336="","",COUNT($B$5:B336))</f>
        <v/>
      </c>
      <c r="B336" s="15"/>
      <c r="C336" s="13"/>
      <c r="D336" s="16"/>
      <c r="E336" s="17"/>
      <c r="F336" s="17"/>
      <c r="G336" s="17"/>
      <c r="H336" s="17"/>
      <c r="I336" s="18"/>
      <c r="J336" s="18"/>
      <c r="K336" s="16"/>
      <c r="L336" s="13"/>
      <c r="M336" s="19" t="str">
        <f aca="false">IF(OR(E336="",F336=""),"",ABS(E336-F336))</f>
        <v/>
      </c>
      <c r="N336" s="20" t="str">
        <f aca="false">IF(OR(G336="",M336="",M336=0),"",ABS(G336-E336)/M336)</f>
        <v/>
      </c>
      <c r="O336" s="20" t="str">
        <f aca="false">IF(OR(H336="",M336="",M336=0),"",IF(D336="Short",E336-H336,H336-E336)/M336*IF(I336="",1,I336)-IF(J336="",0,J336))</f>
        <v/>
      </c>
      <c r="P336" s="21" t="str">
        <f aca="false">IF(O336="","",O336*'Setup rules'!$B$7)</f>
        <v/>
      </c>
      <c r="Q336" s="14" t="str">
        <f aca="false">IF(O336="","",IF(O336&gt;0,"Win",IF(O336&lt;0,"Loss","Breakeven")))</f>
        <v/>
      </c>
      <c r="R336" s="20" t="str">
        <f aca="false">IF(O336="","",SUM($O$5:O336))</f>
        <v/>
      </c>
      <c r="S336" s="20" t="str">
        <f aca="false">IF(R336="","",MAX(0,MAX($R$5:R336)))</f>
        <v/>
      </c>
      <c r="T336" s="20" t="str">
        <f aca="false">IF(R336="","",R336-S336)</f>
        <v/>
      </c>
      <c r="U336" s="14" t="str">
        <f aca="false">IF(O336="","",IF(O336&lt;0,N(U335)+1,0))</f>
        <v/>
      </c>
      <c r="V336" s="22" t="e">
        <f aca="false">IF(R336="",NA(),R336)</f>
        <v>#N/A</v>
      </c>
    </row>
    <row r="337" customFormat="false" ht="15" hidden="false" customHeight="false" outlineLevel="0" collapsed="false">
      <c r="A337" s="14" t="str">
        <f aca="false">IF(B337="","",COUNT($B$5:B337))</f>
        <v/>
      </c>
      <c r="B337" s="15"/>
      <c r="C337" s="13"/>
      <c r="D337" s="16"/>
      <c r="E337" s="17"/>
      <c r="F337" s="17"/>
      <c r="G337" s="17"/>
      <c r="H337" s="17"/>
      <c r="I337" s="18"/>
      <c r="J337" s="18"/>
      <c r="K337" s="16"/>
      <c r="L337" s="13"/>
      <c r="M337" s="19" t="str">
        <f aca="false">IF(OR(E337="",F337=""),"",ABS(E337-F337))</f>
        <v/>
      </c>
      <c r="N337" s="20" t="str">
        <f aca="false">IF(OR(G337="",M337="",M337=0),"",ABS(G337-E337)/M337)</f>
        <v/>
      </c>
      <c r="O337" s="20" t="str">
        <f aca="false">IF(OR(H337="",M337="",M337=0),"",IF(D337="Short",E337-H337,H337-E337)/M337*IF(I337="",1,I337)-IF(J337="",0,J337))</f>
        <v/>
      </c>
      <c r="P337" s="21" t="str">
        <f aca="false">IF(O337="","",O337*'Setup rules'!$B$7)</f>
        <v/>
      </c>
      <c r="Q337" s="14" t="str">
        <f aca="false">IF(O337="","",IF(O337&gt;0,"Win",IF(O337&lt;0,"Loss","Breakeven")))</f>
        <v/>
      </c>
      <c r="R337" s="20" t="str">
        <f aca="false">IF(O337="","",SUM($O$5:O337))</f>
        <v/>
      </c>
      <c r="S337" s="20" t="str">
        <f aca="false">IF(R337="","",MAX(0,MAX($R$5:R337)))</f>
        <v/>
      </c>
      <c r="T337" s="20" t="str">
        <f aca="false">IF(R337="","",R337-S337)</f>
        <v/>
      </c>
      <c r="U337" s="14" t="str">
        <f aca="false">IF(O337="","",IF(O337&lt;0,N(U336)+1,0))</f>
        <v/>
      </c>
      <c r="V337" s="22" t="e">
        <f aca="false">IF(R337="",NA(),R337)</f>
        <v>#N/A</v>
      </c>
    </row>
    <row r="338" customFormat="false" ht="15" hidden="false" customHeight="false" outlineLevel="0" collapsed="false">
      <c r="A338" s="14" t="str">
        <f aca="false">IF(B338="","",COUNT($B$5:B338))</f>
        <v/>
      </c>
      <c r="B338" s="15"/>
      <c r="C338" s="13"/>
      <c r="D338" s="16"/>
      <c r="E338" s="17"/>
      <c r="F338" s="17"/>
      <c r="G338" s="17"/>
      <c r="H338" s="17"/>
      <c r="I338" s="18"/>
      <c r="J338" s="18"/>
      <c r="K338" s="16"/>
      <c r="L338" s="13"/>
      <c r="M338" s="19" t="str">
        <f aca="false">IF(OR(E338="",F338=""),"",ABS(E338-F338))</f>
        <v/>
      </c>
      <c r="N338" s="20" t="str">
        <f aca="false">IF(OR(G338="",M338="",M338=0),"",ABS(G338-E338)/M338)</f>
        <v/>
      </c>
      <c r="O338" s="20" t="str">
        <f aca="false">IF(OR(H338="",M338="",M338=0),"",IF(D338="Short",E338-H338,H338-E338)/M338*IF(I338="",1,I338)-IF(J338="",0,J338))</f>
        <v/>
      </c>
      <c r="P338" s="21" t="str">
        <f aca="false">IF(O338="","",O338*'Setup rules'!$B$7)</f>
        <v/>
      </c>
      <c r="Q338" s="14" t="str">
        <f aca="false">IF(O338="","",IF(O338&gt;0,"Win",IF(O338&lt;0,"Loss","Breakeven")))</f>
        <v/>
      </c>
      <c r="R338" s="20" t="str">
        <f aca="false">IF(O338="","",SUM($O$5:O338))</f>
        <v/>
      </c>
      <c r="S338" s="20" t="str">
        <f aca="false">IF(R338="","",MAX(0,MAX($R$5:R338)))</f>
        <v/>
      </c>
      <c r="T338" s="20" t="str">
        <f aca="false">IF(R338="","",R338-S338)</f>
        <v/>
      </c>
      <c r="U338" s="14" t="str">
        <f aca="false">IF(O338="","",IF(O338&lt;0,N(U337)+1,0))</f>
        <v/>
      </c>
      <c r="V338" s="22" t="e">
        <f aca="false">IF(R338="",NA(),R338)</f>
        <v>#N/A</v>
      </c>
    </row>
    <row r="339" customFormat="false" ht="15" hidden="false" customHeight="false" outlineLevel="0" collapsed="false">
      <c r="A339" s="14" t="str">
        <f aca="false">IF(B339="","",COUNT($B$5:B339))</f>
        <v/>
      </c>
      <c r="B339" s="15"/>
      <c r="C339" s="13"/>
      <c r="D339" s="16"/>
      <c r="E339" s="17"/>
      <c r="F339" s="17"/>
      <c r="G339" s="17"/>
      <c r="H339" s="17"/>
      <c r="I339" s="18"/>
      <c r="J339" s="18"/>
      <c r="K339" s="16"/>
      <c r="L339" s="13"/>
      <c r="M339" s="19" t="str">
        <f aca="false">IF(OR(E339="",F339=""),"",ABS(E339-F339))</f>
        <v/>
      </c>
      <c r="N339" s="20" t="str">
        <f aca="false">IF(OR(G339="",M339="",M339=0),"",ABS(G339-E339)/M339)</f>
        <v/>
      </c>
      <c r="O339" s="20" t="str">
        <f aca="false">IF(OR(H339="",M339="",M339=0),"",IF(D339="Short",E339-H339,H339-E339)/M339*IF(I339="",1,I339)-IF(J339="",0,J339))</f>
        <v/>
      </c>
      <c r="P339" s="21" t="str">
        <f aca="false">IF(O339="","",O339*'Setup rules'!$B$7)</f>
        <v/>
      </c>
      <c r="Q339" s="14" t="str">
        <f aca="false">IF(O339="","",IF(O339&gt;0,"Win",IF(O339&lt;0,"Loss","Breakeven")))</f>
        <v/>
      </c>
      <c r="R339" s="20" t="str">
        <f aca="false">IF(O339="","",SUM($O$5:O339))</f>
        <v/>
      </c>
      <c r="S339" s="20" t="str">
        <f aca="false">IF(R339="","",MAX(0,MAX($R$5:R339)))</f>
        <v/>
      </c>
      <c r="T339" s="20" t="str">
        <f aca="false">IF(R339="","",R339-S339)</f>
        <v/>
      </c>
      <c r="U339" s="14" t="str">
        <f aca="false">IF(O339="","",IF(O339&lt;0,N(U338)+1,0))</f>
        <v/>
      </c>
      <c r="V339" s="22" t="e">
        <f aca="false">IF(R339="",NA(),R339)</f>
        <v>#N/A</v>
      </c>
    </row>
    <row r="340" customFormat="false" ht="15" hidden="false" customHeight="false" outlineLevel="0" collapsed="false">
      <c r="A340" s="14" t="str">
        <f aca="false">IF(B340="","",COUNT($B$5:B340))</f>
        <v/>
      </c>
      <c r="B340" s="15"/>
      <c r="C340" s="13"/>
      <c r="D340" s="16"/>
      <c r="E340" s="17"/>
      <c r="F340" s="17"/>
      <c r="G340" s="17"/>
      <c r="H340" s="17"/>
      <c r="I340" s="18"/>
      <c r="J340" s="18"/>
      <c r="K340" s="16"/>
      <c r="L340" s="13"/>
      <c r="M340" s="19" t="str">
        <f aca="false">IF(OR(E340="",F340=""),"",ABS(E340-F340))</f>
        <v/>
      </c>
      <c r="N340" s="20" t="str">
        <f aca="false">IF(OR(G340="",M340="",M340=0),"",ABS(G340-E340)/M340)</f>
        <v/>
      </c>
      <c r="O340" s="20" t="str">
        <f aca="false">IF(OR(H340="",M340="",M340=0),"",IF(D340="Short",E340-H340,H340-E340)/M340*IF(I340="",1,I340)-IF(J340="",0,J340))</f>
        <v/>
      </c>
      <c r="P340" s="21" t="str">
        <f aca="false">IF(O340="","",O340*'Setup rules'!$B$7)</f>
        <v/>
      </c>
      <c r="Q340" s="14" t="str">
        <f aca="false">IF(O340="","",IF(O340&gt;0,"Win",IF(O340&lt;0,"Loss","Breakeven")))</f>
        <v/>
      </c>
      <c r="R340" s="20" t="str">
        <f aca="false">IF(O340="","",SUM($O$5:O340))</f>
        <v/>
      </c>
      <c r="S340" s="20" t="str">
        <f aca="false">IF(R340="","",MAX(0,MAX($R$5:R340)))</f>
        <v/>
      </c>
      <c r="T340" s="20" t="str">
        <f aca="false">IF(R340="","",R340-S340)</f>
        <v/>
      </c>
      <c r="U340" s="14" t="str">
        <f aca="false">IF(O340="","",IF(O340&lt;0,N(U339)+1,0))</f>
        <v/>
      </c>
      <c r="V340" s="22" t="e">
        <f aca="false">IF(R340="",NA(),R340)</f>
        <v>#N/A</v>
      </c>
    </row>
    <row r="341" customFormat="false" ht="15" hidden="false" customHeight="false" outlineLevel="0" collapsed="false">
      <c r="A341" s="14" t="str">
        <f aca="false">IF(B341="","",COUNT($B$5:B341))</f>
        <v/>
      </c>
      <c r="B341" s="15"/>
      <c r="C341" s="13"/>
      <c r="D341" s="16"/>
      <c r="E341" s="17"/>
      <c r="F341" s="17"/>
      <c r="G341" s="17"/>
      <c r="H341" s="17"/>
      <c r="I341" s="18"/>
      <c r="J341" s="18"/>
      <c r="K341" s="16"/>
      <c r="L341" s="13"/>
      <c r="M341" s="19" t="str">
        <f aca="false">IF(OR(E341="",F341=""),"",ABS(E341-F341))</f>
        <v/>
      </c>
      <c r="N341" s="20" t="str">
        <f aca="false">IF(OR(G341="",M341="",M341=0),"",ABS(G341-E341)/M341)</f>
        <v/>
      </c>
      <c r="O341" s="20" t="str">
        <f aca="false">IF(OR(H341="",M341="",M341=0),"",IF(D341="Short",E341-H341,H341-E341)/M341*IF(I341="",1,I341)-IF(J341="",0,J341))</f>
        <v/>
      </c>
      <c r="P341" s="21" t="str">
        <f aca="false">IF(O341="","",O341*'Setup rules'!$B$7)</f>
        <v/>
      </c>
      <c r="Q341" s="14" t="str">
        <f aca="false">IF(O341="","",IF(O341&gt;0,"Win",IF(O341&lt;0,"Loss","Breakeven")))</f>
        <v/>
      </c>
      <c r="R341" s="20" t="str">
        <f aca="false">IF(O341="","",SUM($O$5:O341))</f>
        <v/>
      </c>
      <c r="S341" s="20" t="str">
        <f aca="false">IF(R341="","",MAX(0,MAX($R$5:R341)))</f>
        <v/>
      </c>
      <c r="T341" s="20" t="str">
        <f aca="false">IF(R341="","",R341-S341)</f>
        <v/>
      </c>
      <c r="U341" s="14" t="str">
        <f aca="false">IF(O341="","",IF(O341&lt;0,N(U340)+1,0))</f>
        <v/>
      </c>
      <c r="V341" s="22" t="e">
        <f aca="false">IF(R341="",NA(),R341)</f>
        <v>#N/A</v>
      </c>
    </row>
    <row r="342" customFormat="false" ht="15" hidden="false" customHeight="false" outlineLevel="0" collapsed="false">
      <c r="A342" s="14" t="str">
        <f aca="false">IF(B342="","",COUNT($B$5:B342))</f>
        <v/>
      </c>
      <c r="B342" s="15"/>
      <c r="C342" s="13"/>
      <c r="D342" s="16"/>
      <c r="E342" s="17"/>
      <c r="F342" s="17"/>
      <c r="G342" s="17"/>
      <c r="H342" s="17"/>
      <c r="I342" s="18"/>
      <c r="J342" s="18"/>
      <c r="K342" s="16"/>
      <c r="L342" s="13"/>
      <c r="M342" s="19" t="str">
        <f aca="false">IF(OR(E342="",F342=""),"",ABS(E342-F342))</f>
        <v/>
      </c>
      <c r="N342" s="20" t="str">
        <f aca="false">IF(OR(G342="",M342="",M342=0),"",ABS(G342-E342)/M342)</f>
        <v/>
      </c>
      <c r="O342" s="20" t="str">
        <f aca="false">IF(OR(H342="",M342="",M342=0),"",IF(D342="Short",E342-H342,H342-E342)/M342*IF(I342="",1,I342)-IF(J342="",0,J342))</f>
        <v/>
      </c>
      <c r="P342" s="21" t="str">
        <f aca="false">IF(O342="","",O342*'Setup rules'!$B$7)</f>
        <v/>
      </c>
      <c r="Q342" s="14" t="str">
        <f aca="false">IF(O342="","",IF(O342&gt;0,"Win",IF(O342&lt;0,"Loss","Breakeven")))</f>
        <v/>
      </c>
      <c r="R342" s="20" t="str">
        <f aca="false">IF(O342="","",SUM($O$5:O342))</f>
        <v/>
      </c>
      <c r="S342" s="20" t="str">
        <f aca="false">IF(R342="","",MAX(0,MAX($R$5:R342)))</f>
        <v/>
      </c>
      <c r="T342" s="20" t="str">
        <f aca="false">IF(R342="","",R342-S342)</f>
        <v/>
      </c>
      <c r="U342" s="14" t="str">
        <f aca="false">IF(O342="","",IF(O342&lt;0,N(U341)+1,0))</f>
        <v/>
      </c>
      <c r="V342" s="22" t="e">
        <f aca="false">IF(R342="",NA(),R342)</f>
        <v>#N/A</v>
      </c>
    </row>
    <row r="343" customFormat="false" ht="15" hidden="false" customHeight="false" outlineLevel="0" collapsed="false">
      <c r="A343" s="14" t="str">
        <f aca="false">IF(B343="","",COUNT($B$5:B343))</f>
        <v/>
      </c>
      <c r="B343" s="15"/>
      <c r="C343" s="13"/>
      <c r="D343" s="16"/>
      <c r="E343" s="17"/>
      <c r="F343" s="17"/>
      <c r="G343" s="17"/>
      <c r="H343" s="17"/>
      <c r="I343" s="18"/>
      <c r="J343" s="18"/>
      <c r="K343" s="16"/>
      <c r="L343" s="13"/>
      <c r="M343" s="19" t="str">
        <f aca="false">IF(OR(E343="",F343=""),"",ABS(E343-F343))</f>
        <v/>
      </c>
      <c r="N343" s="20" t="str">
        <f aca="false">IF(OR(G343="",M343="",M343=0),"",ABS(G343-E343)/M343)</f>
        <v/>
      </c>
      <c r="O343" s="20" t="str">
        <f aca="false">IF(OR(H343="",M343="",M343=0),"",IF(D343="Short",E343-H343,H343-E343)/M343*IF(I343="",1,I343)-IF(J343="",0,J343))</f>
        <v/>
      </c>
      <c r="P343" s="21" t="str">
        <f aca="false">IF(O343="","",O343*'Setup rules'!$B$7)</f>
        <v/>
      </c>
      <c r="Q343" s="14" t="str">
        <f aca="false">IF(O343="","",IF(O343&gt;0,"Win",IF(O343&lt;0,"Loss","Breakeven")))</f>
        <v/>
      </c>
      <c r="R343" s="20" t="str">
        <f aca="false">IF(O343="","",SUM($O$5:O343))</f>
        <v/>
      </c>
      <c r="S343" s="20" t="str">
        <f aca="false">IF(R343="","",MAX(0,MAX($R$5:R343)))</f>
        <v/>
      </c>
      <c r="T343" s="20" t="str">
        <f aca="false">IF(R343="","",R343-S343)</f>
        <v/>
      </c>
      <c r="U343" s="14" t="str">
        <f aca="false">IF(O343="","",IF(O343&lt;0,N(U342)+1,0))</f>
        <v/>
      </c>
      <c r="V343" s="22" t="e">
        <f aca="false">IF(R343="",NA(),R343)</f>
        <v>#N/A</v>
      </c>
    </row>
    <row r="344" customFormat="false" ht="15" hidden="false" customHeight="false" outlineLevel="0" collapsed="false">
      <c r="A344" s="14" t="str">
        <f aca="false">IF(B344="","",COUNT($B$5:B344))</f>
        <v/>
      </c>
      <c r="B344" s="15"/>
      <c r="C344" s="13"/>
      <c r="D344" s="16"/>
      <c r="E344" s="17"/>
      <c r="F344" s="17"/>
      <c r="G344" s="17"/>
      <c r="H344" s="17"/>
      <c r="I344" s="18"/>
      <c r="J344" s="18"/>
      <c r="K344" s="16"/>
      <c r="L344" s="13"/>
      <c r="M344" s="19" t="str">
        <f aca="false">IF(OR(E344="",F344=""),"",ABS(E344-F344))</f>
        <v/>
      </c>
      <c r="N344" s="20" t="str">
        <f aca="false">IF(OR(G344="",M344="",M344=0),"",ABS(G344-E344)/M344)</f>
        <v/>
      </c>
      <c r="O344" s="20" t="str">
        <f aca="false">IF(OR(H344="",M344="",M344=0),"",IF(D344="Short",E344-H344,H344-E344)/M344*IF(I344="",1,I344)-IF(J344="",0,J344))</f>
        <v/>
      </c>
      <c r="P344" s="21" t="str">
        <f aca="false">IF(O344="","",O344*'Setup rules'!$B$7)</f>
        <v/>
      </c>
      <c r="Q344" s="14" t="str">
        <f aca="false">IF(O344="","",IF(O344&gt;0,"Win",IF(O344&lt;0,"Loss","Breakeven")))</f>
        <v/>
      </c>
      <c r="R344" s="20" t="str">
        <f aca="false">IF(O344="","",SUM($O$5:O344))</f>
        <v/>
      </c>
      <c r="S344" s="20" t="str">
        <f aca="false">IF(R344="","",MAX(0,MAX($R$5:R344)))</f>
        <v/>
      </c>
      <c r="T344" s="20" t="str">
        <f aca="false">IF(R344="","",R344-S344)</f>
        <v/>
      </c>
      <c r="U344" s="14" t="str">
        <f aca="false">IF(O344="","",IF(O344&lt;0,N(U343)+1,0))</f>
        <v/>
      </c>
      <c r="V344" s="22" t="e">
        <f aca="false">IF(R344="",NA(),R344)</f>
        <v>#N/A</v>
      </c>
    </row>
    <row r="345" customFormat="false" ht="15" hidden="false" customHeight="false" outlineLevel="0" collapsed="false">
      <c r="A345" s="14" t="str">
        <f aca="false">IF(B345="","",COUNT($B$5:B345))</f>
        <v/>
      </c>
      <c r="B345" s="15"/>
      <c r="C345" s="13"/>
      <c r="D345" s="16"/>
      <c r="E345" s="17"/>
      <c r="F345" s="17"/>
      <c r="G345" s="17"/>
      <c r="H345" s="17"/>
      <c r="I345" s="18"/>
      <c r="J345" s="18"/>
      <c r="K345" s="16"/>
      <c r="L345" s="13"/>
      <c r="M345" s="19" t="str">
        <f aca="false">IF(OR(E345="",F345=""),"",ABS(E345-F345))</f>
        <v/>
      </c>
      <c r="N345" s="20" t="str">
        <f aca="false">IF(OR(G345="",M345="",M345=0),"",ABS(G345-E345)/M345)</f>
        <v/>
      </c>
      <c r="O345" s="20" t="str">
        <f aca="false">IF(OR(H345="",M345="",M345=0),"",IF(D345="Short",E345-H345,H345-E345)/M345*IF(I345="",1,I345)-IF(J345="",0,J345))</f>
        <v/>
      </c>
      <c r="P345" s="21" t="str">
        <f aca="false">IF(O345="","",O345*'Setup rules'!$B$7)</f>
        <v/>
      </c>
      <c r="Q345" s="14" t="str">
        <f aca="false">IF(O345="","",IF(O345&gt;0,"Win",IF(O345&lt;0,"Loss","Breakeven")))</f>
        <v/>
      </c>
      <c r="R345" s="20" t="str">
        <f aca="false">IF(O345="","",SUM($O$5:O345))</f>
        <v/>
      </c>
      <c r="S345" s="20" t="str">
        <f aca="false">IF(R345="","",MAX(0,MAX($R$5:R345)))</f>
        <v/>
      </c>
      <c r="T345" s="20" t="str">
        <f aca="false">IF(R345="","",R345-S345)</f>
        <v/>
      </c>
      <c r="U345" s="14" t="str">
        <f aca="false">IF(O345="","",IF(O345&lt;0,N(U344)+1,0))</f>
        <v/>
      </c>
      <c r="V345" s="22" t="e">
        <f aca="false">IF(R345="",NA(),R345)</f>
        <v>#N/A</v>
      </c>
    </row>
    <row r="346" customFormat="false" ht="15" hidden="false" customHeight="false" outlineLevel="0" collapsed="false">
      <c r="A346" s="14" t="str">
        <f aca="false">IF(B346="","",COUNT($B$5:B346))</f>
        <v/>
      </c>
      <c r="B346" s="15"/>
      <c r="C346" s="13"/>
      <c r="D346" s="16"/>
      <c r="E346" s="17"/>
      <c r="F346" s="17"/>
      <c r="G346" s="17"/>
      <c r="H346" s="17"/>
      <c r="I346" s="18"/>
      <c r="J346" s="18"/>
      <c r="K346" s="16"/>
      <c r="L346" s="13"/>
      <c r="M346" s="19" t="str">
        <f aca="false">IF(OR(E346="",F346=""),"",ABS(E346-F346))</f>
        <v/>
      </c>
      <c r="N346" s="20" t="str">
        <f aca="false">IF(OR(G346="",M346="",M346=0),"",ABS(G346-E346)/M346)</f>
        <v/>
      </c>
      <c r="O346" s="20" t="str">
        <f aca="false">IF(OR(H346="",M346="",M346=0),"",IF(D346="Short",E346-H346,H346-E346)/M346*IF(I346="",1,I346)-IF(J346="",0,J346))</f>
        <v/>
      </c>
      <c r="P346" s="21" t="str">
        <f aca="false">IF(O346="","",O346*'Setup rules'!$B$7)</f>
        <v/>
      </c>
      <c r="Q346" s="14" t="str">
        <f aca="false">IF(O346="","",IF(O346&gt;0,"Win",IF(O346&lt;0,"Loss","Breakeven")))</f>
        <v/>
      </c>
      <c r="R346" s="20" t="str">
        <f aca="false">IF(O346="","",SUM($O$5:O346))</f>
        <v/>
      </c>
      <c r="S346" s="20" t="str">
        <f aca="false">IF(R346="","",MAX(0,MAX($R$5:R346)))</f>
        <v/>
      </c>
      <c r="T346" s="20" t="str">
        <f aca="false">IF(R346="","",R346-S346)</f>
        <v/>
      </c>
      <c r="U346" s="14" t="str">
        <f aca="false">IF(O346="","",IF(O346&lt;0,N(U345)+1,0))</f>
        <v/>
      </c>
      <c r="V346" s="22" t="e">
        <f aca="false">IF(R346="",NA(),R346)</f>
        <v>#N/A</v>
      </c>
    </row>
    <row r="347" customFormat="false" ht="15" hidden="false" customHeight="false" outlineLevel="0" collapsed="false">
      <c r="A347" s="14" t="str">
        <f aca="false">IF(B347="","",COUNT($B$5:B347))</f>
        <v/>
      </c>
      <c r="B347" s="15"/>
      <c r="C347" s="13"/>
      <c r="D347" s="16"/>
      <c r="E347" s="17"/>
      <c r="F347" s="17"/>
      <c r="G347" s="17"/>
      <c r="H347" s="17"/>
      <c r="I347" s="18"/>
      <c r="J347" s="18"/>
      <c r="K347" s="16"/>
      <c r="L347" s="13"/>
      <c r="M347" s="19" t="str">
        <f aca="false">IF(OR(E347="",F347=""),"",ABS(E347-F347))</f>
        <v/>
      </c>
      <c r="N347" s="20" t="str">
        <f aca="false">IF(OR(G347="",M347="",M347=0),"",ABS(G347-E347)/M347)</f>
        <v/>
      </c>
      <c r="O347" s="20" t="str">
        <f aca="false">IF(OR(H347="",M347="",M347=0),"",IF(D347="Short",E347-H347,H347-E347)/M347*IF(I347="",1,I347)-IF(J347="",0,J347))</f>
        <v/>
      </c>
      <c r="P347" s="21" t="str">
        <f aca="false">IF(O347="","",O347*'Setup rules'!$B$7)</f>
        <v/>
      </c>
      <c r="Q347" s="14" t="str">
        <f aca="false">IF(O347="","",IF(O347&gt;0,"Win",IF(O347&lt;0,"Loss","Breakeven")))</f>
        <v/>
      </c>
      <c r="R347" s="20" t="str">
        <f aca="false">IF(O347="","",SUM($O$5:O347))</f>
        <v/>
      </c>
      <c r="S347" s="20" t="str">
        <f aca="false">IF(R347="","",MAX(0,MAX($R$5:R347)))</f>
        <v/>
      </c>
      <c r="T347" s="20" t="str">
        <f aca="false">IF(R347="","",R347-S347)</f>
        <v/>
      </c>
      <c r="U347" s="14" t="str">
        <f aca="false">IF(O347="","",IF(O347&lt;0,N(U346)+1,0))</f>
        <v/>
      </c>
      <c r="V347" s="22" t="e">
        <f aca="false">IF(R347="",NA(),R347)</f>
        <v>#N/A</v>
      </c>
    </row>
    <row r="348" customFormat="false" ht="15" hidden="false" customHeight="false" outlineLevel="0" collapsed="false">
      <c r="A348" s="14" t="str">
        <f aca="false">IF(B348="","",COUNT($B$5:B348))</f>
        <v/>
      </c>
      <c r="B348" s="15"/>
      <c r="C348" s="13"/>
      <c r="D348" s="16"/>
      <c r="E348" s="17"/>
      <c r="F348" s="17"/>
      <c r="G348" s="17"/>
      <c r="H348" s="17"/>
      <c r="I348" s="18"/>
      <c r="J348" s="18"/>
      <c r="K348" s="16"/>
      <c r="L348" s="13"/>
      <c r="M348" s="19" t="str">
        <f aca="false">IF(OR(E348="",F348=""),"",ABS(E348-F348))</f>
        <v/>
      </c>
      <c r="N348" s="20" t="str">
        <f aca="false">IF(OR(G348="",M348="",M348=0),"",ABS(G348-E348)/M348)</f>
        <v/>
      </c>
      <c r="O348" s="20" t="str">
        <f aca="false">IF(OR(H348="",M348="",M348=0),"",IF(D348="Short",E348-H348,H348-E348)/M348*IF(I348="",1,I348)-IF(J348="",0,J348))</f>
        <v/>
      </c>
      <c r="P348" s="21" t="str">
        <f aca="false">IF(O348="","",O348*'Setup rules'!$B$7)</f>
        <v/>
      </c>
      <c r="Q348" s="14" t="str">
        <f aca="false">IF(O348="","",IF(O348&gt;0,"Win",IF(O348&lt;0,"Loss","Breakeven")))</f>
        <v/>
      </c>
      <c r="R348" s="20" t="str">
        <f aca="false">IF(O348="","",SUM($O$5:O348))</f>
        <v/>
      </c>
      <c r="S348" s="20" t="str">
        <f aca="false">IF(R348="","",MAX(0,MAX($R$5:R348)))</f>
        <v/>
      </c>
      <c r="T348" s="20" t="str">
        <f aca="false">IF(R348="","",R348-S348)</f>
        <v/>
      </c>
      <c r="U348" s="14" t="str">
        <f aca="false">IF(O348="","",IF(O348&lt;0,N(U347)+1,0))</f>
        <v/>
      </c>
      <c r="V348" s="22" t="e">
        <f aca="false">IF(R348="",NA(),R348)</f>
        <v>#N/A</v>
      </c>
    </row>
    <row r="349" customFormat="false" ht="15" hidden="false" customHeight="false" outlineLevel="0" collapsed="false">
      <c r="A349" s="14" t="str">
        <f aca="false">IF(B349="","",COUNT($B$5:B349))</f>
        <v/>
      </c>
      <c r="B349" s="15"/>
      <c r="C349" s="13"/>
      <c r="D349" s="16"/>
      <c r="E349" s="17"/>
      <c r="F349" s="17"/>
      <c r="G349" s="17"/>
      <c r="H349" s="17"/>
      <c r="I349" s="18"/>
      <c r="J349" s="18"/>
      <c r="K349" s="16"/>
      <c r="L349" s="13"/>
      <c r="M349" s="19" t="str">
        <f aca="false">IF(OR(E349="",F349=""),"",ABS(E349-F349))</f>
        <v/>
      </c>
      <c r="N349" s="20" t="str">
        <f aca="false">IF(OR(G349="",M349="",M349=0),"",ABS(G349-E349)/M349)</f>
        <v/>
      </c>
      <c r="O349" s="20" t="str">
        <f aca="false">IF(OR(H349="",M349="",M349=0),"",IF(D349="Short",E349-H349,H349-E349)/M349*IF(I349="",1,I349)-IF(J349="",0,J349))</f>
        <v/>
      </c>
      <c r="P349" s="21" t="str">
        <f aca="false">IF(O349="","",O349*'Setup rules'!$B$7)</f>
        <v/>
      </c>
      <c r="Q349" s="14" t="str">
        <f aca="false">IF(O349="","",IF(O349&gt;0,"Win",IF(O349&lt;0,"Loss","Breakeven")))</f>
        <v/>
      </c>
      <c r="R349" s="20" t="str">
        <f aca="false">IF(O349="","",SUM($O$5:O349))</f>
        <v/>
      </c>
      <c r="S349" s="20" t="str">
        <f aca="false">IF(R349="","",MAX(0,MAX($R$5:R349)))</f>
        <v/>
      </c>
      <c r="T349" s="20" t="str">
        <f aca="false">IF(R349="","",R349-S349)</f>
        <v/>
      </c>
      <c r="U349" s="14" t="str">
        <f aca="false">IF(O349="","",IF(O349&lt;0,N(U348)+1,0))</f>
        <v/>
      </c>
      <c r="V349" s="22" t="e">
        <f aca="false">IF(R349="",NA(),R349)</f>
        <v>#N/A</v>
      </c>
    </row>
    <row r="350" customFormat="false" ht="15" hidden="false" customHeight="false" outlineLevel="0" collapsed="false">
      <c r="A350" s="14" t="str">
        <f aca="false">IF(B350="","",COUNT($B$5:B350))</f>
        <v/>
      </c>
      <c r="B350" s="15"/>
      <c r="C350" s="13"/>
      <c r="D350" s="16"/>
      <c r="E350" s="17"/>
      <c r="F350" s="17"/>
      <c r="G350" s="17"/>
      <c r="H350" s="17"/>
      <c r="I350" s="18"/>
      <c r="J350" s="18"/>
      <c r="K350" s="16"/>
      <c r="L350" s="13"/>
      <c r="M350" s="19" t="str">
        <f aca="false">IF(OR(E350="",F350=""),"",ABS(E350-F350))</f>
        <v/>
      </c>
      <c r="N350" s="20" t="str">
        <f aca="false">IF(OR(G350="",M350="",M350=0),"",ABS(G350-E350)/M350)</f>
        <v/>
      </c>
      <c r="O350" s="20" t="str">
        <f aca="false">IF(OR(H350="",M350="",M350=0),"",IF(D350="Short",E350-H350,H350-E350)/M350*IF(I350="",1,I350)-IF(J350="",0,J350))</f>
        <v/>
      </c>
      <c r="P350" s="21" t="str">
        <f aca="false">IF(O350="","",O350*'Setup rules'!$B$7)</f>
        <v/>
      </c>
      <c r="Q350" s="14" t="str">
        <f aca="false">IF(O350="","",IF(O350&gt;0,"Win",IF(O350&lt;0,"Loss","Breakeven")))</f>
        <v/>
      </c>
      <c r="R350" s="20" t="str">
        <f aca="false">IF(O350="","",SUM($O$5:O350))</f>
        <v/>
      </c>
      <c r="S350" s="20" t="str">
        <f aca="false">IF(R350="","",MAX(0,MAX($R$5:R350)))</f>
        <v/>
      </c>
      <c r="T350" s="20" t="str">
        <f aca="false">IF(R350="","",R350-S350)</f>
        <v/>
      </c>
      <c r="U350" s="14" t="str">
        <f aca="false">IF(O350="","",IF(O350&lt;0,N(U349)+1,0))</f>
        <v/>
      </c>
      <c r="V350" s="22" t="e">
        <f aca="false">IF(R350="",NA(),R350)</f>
        <v>#N/A</v>
      </c>
    </row>
    <row r="351" customFormat="false" ht="15" hidden="false" customHeight="false" outlineLevel="0" collapsed="false">
      <c r="A351" s="14" t="str">
        <f aca="false">IF(B351="","",COUNT($B$5:B351))</f>
        <v/>
      </c>
      <c r="B351" s="15"/>
      <c r="C351" s="13"/>
      <c r="D351" s="16"/>
      <c r="E351" s="17"/>
      <c r="F351" s="17"/>
      <c r="G351" s="17"/>
      <c r="H351" s="17"/>
      <c r="I351" s="18"/>
      <c r="J351" s="18"/>
      <c r="K351" s="16"/>
      <c r="L351" s="13"/>
      <c r="M351" s="19" t="str">
        <f aca="false">IF(OR(E351="",F351=""),"",ABS(E351-F351))</f>
        <v/>
      </c>
      <c r="N351" s="20" t="str">
        <f aca="false">IF(OR(G351="",M351="",M351=0),"",ABS(G351-E351)/M351)</f>
        <v/>
      </c>
      <c r="O351" s="20" t="str">
        <f aca="false">IF(OR(H351="",M351="",M351=0),"",IF(D351="Short",E351-H351,H351-E351)/M351*IF(I351="",1,I351)-IF(J351="",0,J351))</f>
        <v/>
      </c>
      <c r="P351" s="21" t="str">
        <f aca="false">IF(O351="","",O351*'Setup rules'!$B$7)</f>
        <v/>
      </c>
      <c r="Q351" s="14" t="str">
        <f aca="false">IF(O351="","",IF(O351&gt;0,"Win",IF(O351&lt;0,"Loss","Breakeven")))</f>
        <v/>
      </c>
      <c r="R351" s="20" t="str">
        <f aca="false">IF(O351="","",SUM($O$5:O351))</f>
        <v/>
      </c>
      <c r="S351" s="20" t="str">
        <f aca="false">IF(R351="","",MAX(0,MAX($R$5:R351)))</f>
        <v/>
      </c>
      <c r="T351" s="20" t="str">
        <f aca="false">IF(R351="","",R351-S351)</f>
        <v/>
      </c>
      <c r="U351" s="14" t="str">
        <f aca="false">IF(O351="","",IF(O351&lt;0,N(U350)+1,0))</f>
        <v/>
      </c>
      <c r="V351" s="22" t="e">
        <f aca="false">IF(R351="",NA(),R351)</f>
        <v>#N/A</v>
      </c>
    </row>
    <row r="352" customFormat="false" ht="15" hidden="false" customHeight="false" outlineLevel="0" collapsed="false">
      <c r="A352" s="14" t="str">
        <f aca="false">IF(B352="","",COUNT($B$5:B352))</f>
        <v/>
      </c>
      <c r="B352" s="15"/>
      <c r="C352" s="13"/>
      <c r="D352" s="16"/>
      <c r="E352" s="17"/>
      <c r="F352" s="17"/>
      <c r="G352" s="17"/>
      <c r="H352" s="17"/>
      <c r="I352" s="18"/>
      <c r="J352" s="18"/>
      <c r="K352" s="16"/>
      <c r="L352" s="13"/>
      <c r="M352" s="19" t="str">
        <f aca="false">IF(OR(E352="",F352=""),"",ABS(E352-F352))</f>
        <v/>
      </c>
      <c r="N352" s="20" t="str">
        <f aca="false">IF(OR(G352="",M352="",M352=0),"",ABS(G352-E352)/M352)</f>
        <v/>
      </c>
      <c r="O352" s="20" t="str">
        <f aca="false">IF(OR(H352="",M352="",M352=0),"",IF(D352="Short",E352-H352,H352-E352)/M352*IF(I352="",1,I352)-IF(J352="",0,J352))</f>
        <v/>
      </c>
      <c r="P352" s="21" t="str">
        <f aca="false">IF(O352="","",O352*'Setup rules'!$B$7)</f>
        <v/>
      </c>
      <c r="Q352" s="14" t="str">
        <f aca="false">IF(O352="","",IF(O352&gt;0,"Win",IF(O352&lt;0,"Loss","Breakeven")))</f>
        <v/>
      </c>
      <c r="R352" s="20" t="str">
        <f aca="false">IF(O352="","",SUM($O$5:O352))</f>
        <v/>
      </c>
      <c r="S352" s="20" t="str">
        <f aca="false">IF(R352="","",MAX(0,MAX($R$5:R352)))</f>
        <v/>
      </c>
      <c r="T352" s="20" t="str">
        <f aca="false">IF(R352="","",R352-S352)</f>
        <v/>
      </c>
      <c r="U352" s="14" t="str">
        <f aca="false">IF(O352="","",IF(O352&lt;0,N(U351)+1,0))</f>
        <v/>
      </c>
      <c r="V352" s="22" t="e">
        <f aca="false">IF(R352="",NA(),R352)</f>
        <v>#N/A</v>
      </c>
    </row>
    <row r="353" customFormat="false" ht="15" hidden="false" customHeight="false" outlineLevel="0" collapsed="false">
      <c r="A353" s="14" t="str">
        <f aca="false">IF(B353="","",COUNT($B$5:B353))</f>
        <v/>
      </c>
      <c r="B353" s="15"/>
      <c r="C353" s="13"/>
      <c r="D353" s="16"/>
      <c r="E353" s="17"/>
      <c r="F353" s="17"/>
      <c r="G353" s="17"/>
      <c r="H353" s="17"/>
      <c r="I353" s="18"/>
      <c r="J353" s="18"/>
      <c r="K353" s="16"/>
      <c r="L353" s="13"/>
      <c r="M353" s="19" t="str">
        <f aca="false">IF(OR(E353="",F353=""),"",ABS(E353-F353))</f>
        <v/>
      </c>
      <c r="N353" s="20" t="str">
        <f aca="false">IF(OR(G353="",M353="",M353=0),"",ABS(G353-E353)/M353)</f>
        <v/>
      </c>
      <c r="O353" s="20" t="str">
        <f aca="false">IF(OR(H353="",M353="",M353=0),"",IF(D353="Short",E353-H353,H353-E353)/M353*IF(I353="",1,I353)-IF(J353="",0,J353))</f>
        <v/>
      </c>
      <c r="P353" s="21" t="str">
        <f aca="false">IF(O353="","",O353*'Setup rules'!$B$7)</f>
        <v/>
      </c>
      <c r="Q353" s="14" t="str">
        <f aca="false">IF(O353="","",IF(O353&gt;0,"Win",IF(O353&lt;0,"Loss","Breakeven")))</f>
        <v/>
      </c>
      <c r="R353" s="20" t="str">
        <f aca="false">IF(O353="","",SUM($O$5:O353))</f>
        <v/>
      </c>
      <c r="S353" s="20" t="str">
        <f aca="false">IF(R353="","",MAX(0,MAX($R$5:R353)))</f>
        <v/>
      </c>
      <c r="T353" s="20" t="str">
        <f aca="false">IF(R353="","",R353-S353)</f>
        <v/>
      </c>
      <c r="U353" s="14" t="str">
        <f aca="false">IF(O353="","",IF(O353&lt;0,N(U352)+1,0))</f>
        <v/>
      </c>
      <c r="V353" s="22" t="e">
        <f aca="false">IF(R353="",NA(),R353)</f>
        <v>#N/A</v>
      </c>
    </row>
    <row r="354" customFormat="false" ht="15" hidden="false" customHeight="false" outlineLevel="0" collapsed="false">
      <c r="A354" s="14" t="str">
        <f aca="false">IF(B354="","",COUNT($B$5:B354))</f>
        <v/>
      </c>
      <c r="B354" s="15"/>
      <c r="C354" s="13"/>
      <c r="D354" s="16"/>
      <c r="E354" s="17"/>
      <c r="F354" s="17"/>
      <c r="G354" s="17"/>
      <c r="H354" s="17"/>
      <c r="I354" s="18"/>
      <c r="J354" s="18"/>
      <c r="K354" s="16"/>
      <c r="L354" s="13"/>
      <c r="M354" s="19" t="str">
        <f aca="false">IF(OR(E354="",F354=""),"",ABS(E354-F354))</f>
        <v/>
      </c>
      <c r="N354" s="20" t="str">
        <f aca="false">IF(OR(G354="",M354="",M354=0),"",ABS(G354-E354)/M354)</f>
        <v/>
      </c>
      <c r="O354" s="20" t="str">
        <f aca="false">IF(OR(H354="",M354="",M354=0),"",IF(D354="Short",E354-H354,H354-E354)/M354*IF(I354="",1,I354)-IF(J354="",0,J354))</f>
        <v/>
      </c>
      <c r="P354" s="21" t="str">
        <f aca="false">IF(O354="","",O354*'Setup rules'!$B$7)</f>
        <v/>
      </c>
      <c r="Q354" s="14" t="str">
        <f aca="false">IF(O354="","",IF(O354&gt;0,"Win",IF(O354&lt;0,"Loss","Breakeven")))</f>
        <v/>
      </c>
      <c r="R354" s="20" t="str">
        <f aca="false">IF(O354="","",SUM($O$5:O354))</f>
        <v/>
      </c>
      <c r="S354" s="20" t="str">
        <f aca="false">IF(R354="","",MAX(0,MAX($R$5:R354)))</f>
        <v/>
      </c>
      <c r="T354" s="20" t="str">
        <f aca="false">IF(R354="","",R354-S354)</f>
        <v/>
      </c>
      <c r="U354" s="14" t="str">
        <f aca="false">IF(O354="","",IF(O354&lt;0,N(U353)+1,0))</f>
        <v/>
      </c>
      <c r="V354" s="22" t="e">
        <f aca="false">IF(R354="",NA(),R354)</f>
        <v>#N/A</v>
      </c>
    </row>
    <row r="355" customFormat="false" ht="15" hidden="false" customHeight="false" outlineLevel="0" collapsed="false">
      <c r="A355" s="14" t="str">
        <f aca="false">IF(B355="","",COUNT($B$5:B355))</f>
        <v/>
      </c>
      <c r="B355" s="15"/>
      <c r="C355" s="13"/>
      <c r="D355" s="16"/>
      <c r="E355" s="17"/>
      <c r="F355" s="17"/>
      <c r="G355" s="17"/>
      <c r="H355" s="17"/>
      <c r="I355" s="18"/>
      <c r="J355" s="18"/>
      <c r="K355" s="16"/>
      <c r="L355" s="13"/>
      <c r="M355" s="19" t="str">
        <f aca="false">IF(OR(E355="",F355=""),"",ABS(E355-F355))</f>
        <v/>
      </c>
      <c r="N355" s="20" t="str">
        <f aca="false">IF(OR(G355="",M355="",M355=0),"",ABS(G355-E355)/M355)</f>
        <v/>
      </c>
      <c r="O355" s="20" t="str">
        <f aca="false">IF(OR(H355="",M355="",M355=0),"",IF(D355="Short",E355-H355,H355-E355)/M355*IF(I355="",1,I355)-IF(J355="",0,J355))</f>
        <v/>
      </c>
      <c r="P355" s="21" t="str">
        <f aca="false">IF(O355="","",O355*'Setup rules'!$B$7)</f>
        <v/>
      </c>
      <c r="Q355" s="14" t="str">
        <f aca="false">IF(O355="","",IF(O355&gt;0,"Win",IF(O355&lt;0,"Loss","Breakeven")))</f>
        <v/>
      </c>
      <c r="R355" s="20" t="str">
        <f aca="false">IF(O355="","",SUM($O$5:O355))</f>
        <v/>
      </c>
      <c r="S355" s="20" t="str">
        <f aca="false">IF(R355="","",MAX(0,MAX($R$5:R355)))</f>
        <v/>
      </c>
      <c r="T355" s="20" t="str">
        <f aca="false">IF(R355="","",R355-S355)</f>
        <v/>
      </c>
      <c r="U355" s="14" t="str">
        <f aca="false">IF(O355="","",IF(O355&lt;0,N(U354)+1,0))</f>
        <v/>
      </c>
      <c r="V355" s="22" t="e">
        <f aca="false">IF(R355="",NA(),R355)</f>
        <v>#N/A</v>
      </c>
    </row>
    <row r="356" customFormat="false" ht="15" hidden="false" customHeight="false" outlineLevel="0" collapsed="false">
      <c r="A356" s="14" t="str">
        <f aca="false">IF(B356="","",COUNT($B$5:B356))</f>
        <v/>
      </c>
      <c r="B356" s="15"/>
      <c r="C356" s="13"/>
      <c r="D356" s="16"/>
      <c r="E356" s="17"/>
      <c r="F356" s="17"/>
      <c r="G356" s="17"/>
      <c r="H356" s="17"/>
      <c r="I356" s="18"/>
      <c r="J356" s="18"/>
      <c r="K356" s="16"/>
      <c r="L356" s="13"/>
      <c r="M356" s="19" t="str">
        <f aca="false">IF(OR(E356="",F356=""),"",ABS(E356-F356))</f>
        <v/>
      </c>
      <c r="N356" s="20" t="str">
        <f aca="false">IF(OR(G356="",M356="",M356=0),"",ABS(G356-E356)/M356)</f>
        <v/>
      </c>
      <c r="O356" s="20" t="str">
        <f aca="false">IF(OR(H356="",M356="",M356=0),"",IF(D356="Short",E356-H356,H356-E356)/M356*IF(I356="",1,I356)-IF(J356="",0,J356))</f>
        <v/>
      </c>
      <c r="P356" s="21" t="str">
        <f aca="false">IF(O356="","",O356*'Setup rules'!$B$7)</f>
        <v/>
      </c>
      <c r="Q356" s="14" t="str">
        <f aca="false">IF(O356="","",IF(O356&gt;0,"Win",IF(O356&lt;0,"Loss","Breakeven")))</f>
        <v/>
      </c>
      <c r="R356" s="20" t="str">
        <f aca="false">IF(O356="","",SUM($O$5:O356))</f>
        <v/>
      </c>
      <c r="S356" s="20" t="str">
        <f aca="false">IF(R356="","",MAX(0,MAX($R$5:R356)))</f>
        <v/>
      </c>
      <c r="T356" s="20" t="str">
        <f aca="false">IF(R356="","",R356-S356)</f>
        <v/>
      </c>
      <c r="U356" s="14" t="str">
        <f aca="false">IF(O356="","",IF(O356&lt;0,N(U355)+1,0))</f>
        <v/>
      </c>
      <c r="V356" s="22" t="e">
        <f aca="false">IF(R356="",NA(),R356)</f>
        <v>#N/A</v>
      </c>
    </row>
    <row r="357" customFormat="false" ht="15" hidden="false" customHeight="false" outlineLevel="0" collapsed="false">
      <c r="A357" s="14" t="str">
        <f aca="false">IF(B357="","",COUNT($B$5:B357))</f>
        <v/>
      </c>
      <c r="B357" s="15"/>
      <c r="C357" s="13"/>
      <c r="D357" s="16"/>
      <c r="E357" s="17"/>
      <c r="F357" s="17"/>
      <c r="G357" s="17"/>
      <c r="H357" s="17"/>
      <c r="I357" s="18"/>
      <c r="J357" s="18"/>
      <c r="K357" s="16"/>
      <c r="L357" s="13"/>
      <c r="M357" s="19" t="str">
        <f aca="false">IF(OR(E357="",F357=""),"",ABS(E357-F357))</f>
        <v/>
      </c>
      <c r="N357" s="20" t="str">
        <f aca="false">IF(OR(G357="",M357="",M357=0),"",ABS(G357-E357)/M357)</f>
        <v/>
      </c>
      <c r="O357" s="20" t="str">
        <f aca="false">IF(OR(H357="",M357="",M357=0),"",IF(D357="Short",E357-H357,H357-E357)/M357*IF(I357="",1,I357)-IF(J357="",0,J357))</f>
        <v/>
      </c>
      <c r="P357" s="21" t="str">
        <f aca="false">IF(O357="","",O357*'Setup rules'!$B$7)</f>
        <v/>
      </c>
      <c r="Q357" s="14" t="str">
        <f aca="false">IF(O357="","",IF(O357&gt;0,"Win",IF(O357&lt;0,"Loss","Breakeven")))</f>
        <v/>
      </c>
      <c r="R357" s="20" t="str">
        <f aca="false">IF(O357="","",SUM($O$5:O357))</f>
        <v/>
      </c>
      <c r="S357" s="20" t="str">
        <f aca="false">IF(R357="","",MAX(0,MAX($R$5:R357)))</f>
        <v/>
      </c>
      <c r="T357" s="20" t="str">
        <f aca="false">IF(R357="","",R357-S357)</f>
        <v/>
      </c>
      <c r="U357" s="14" t="str">
        <f aca="false">IF(O357="","",IF(O357&lt;0,N(U356)+1,0))</f>
        <v/>
      </c>
      <c r="V357" s="22" t="e">
        <f aca="false">IF(R357="",NA(),R357)</f>
        <v>#N/A</v>
      </c>
    </row>
    <row r="358" customFormat="false" ht="15" hidden="false" customHeight="false" outlineLevel="0" collapsed="false">
      <c r="A358" s="14" t="str">
        <f aca="false">IF(B358="","",COUNT($B$5:B358))</f>
        <v/>
      </c>
      <c r="B358" s="15"/>
      <c r="C358" s="13"/>
      <c r="D358" s="16"/>
      <c r="E358" s="17"/>
      <c r="F358" s="17"/>
      <c r="G358" s="17"/>
      <c r="H358" s="17"/>
      <c r="I358" s="18"/>
      <c r="J358" s="18"/>
      <c r="K358" s="16"/>
      <c r="L358" s="13"/>
      <c r="M358" s="19" t="str">
        <f aca="false">IF(OR(E358="",F358=""),"",ABS(E358-F358))</f>
        <v/>
      </c>
      <c r="N358" s="20" t="str">
        <f aca="false">IF(OR(G358="",M358="",M358=0),"",ABS(G358-E358)/M358)</f>
        <v/>
      </c>
      <c r="O358" s="20" t="str">
        <f aca="false">IF(OR(H358="",M358="",M358=0),"",IF(D358="Short",E358-H358,H358-E358)/M358*IF(I358="",1,I358)-IF(J358="",0,J358))</f>
        <v/>
      </c>
      <c r="P358" s="21" t="str">
        <f aca="false">IF(O358="","",O358*'Setup rules'!$B$7)</f>
        <v/>
      </c>
      <c r="Q358" s="14" t="str">
        <f aca="false">IF(O358="","",IF(O358&gt;0,"Win",IF(O358&lt;0,"Loss","Breakeven")))</f>
        <v/>
      </c>
      <c r="R358" s="20" t="str">
        <f aca="false">IF(O358="","",SUM($O$5:O358))</f>
        <v/>
      </c>
      <c r="S358" s="20" t="str">
        <f aca="false">IF(R358="","",MAX(0,MAX($R$5:R358)))</f>
        <v/>
      </c>
      <c r="T358" s="20" t="str">
        <f aca="false">IF(R358="","",R358-S358)</f>
        <v/>
      </c>
      <c r="U358" s="14" t="str">
        <f aca="false">IF(O358="","",IF(O358&lt;0,N(U357)+1,0))</f>
        <v/>
      </c>
      <c r="V358" s="22" t="e">
        <f aca="false">IF(R358="",NA(),R358)</f>
        <v>#N/A</v>
      </c>
    </row>
    <row r="359" customFormat="false" ht="15" hidden="false" customHeight="false" outlineLevel="0" collapsed="false">
      <c r="A359" s="14" t="str">
        <f aca="false">IF(B359="","",COUNT($B$5:B359))</f>
        <v/>
      </c>
      <c r="B359" s="15"/>
      <c r="C359" s="13"/>
      <c r="D359" s="16"/>
      <c r="E359" s="17"/>
      <c r="F359" s="17"/>
      <c r="G359" s="17"/>
      <c r="H359" s="17"/>
      <c r="I359" s="18"/>
      <c r="J359" s="18"/>
      <c r="K359" s="16"/>
      <c r="L359" s="13"/>
      <c r="M359" s="19" t="str">
        <f aca="false">IF(OR(E359="",F359=""),"",ABS(E359-F359))</f>
        <v/>
      </c>
      <c r="N359" s="20" t="str">
        <f aca="false">IF(OR(G359="",M359="",M359=0),"",ABS(G359-E359)/M359)</f>
        <v/>
      </c>
      <c r="O359" s="20" t="str">
        <f aca="false">IF(OR(H359="",M359="",M359=0),"",IF(D359="Short",E359-H359,H359-E359)/M359*IF(I359="",1,I359)-IF(J359="",0,J359))</f>
        <v/>
      </c>
      <c r="P359" s="21" t="str">
        <f aca="false">IF(O359="","",O359*'Setup rules'!$B$7)</f>
        <v/>
      </c>
      <c r="Q359" s="14" t="str">
        <f aca="false">IF(O359="","",IF(O359&gt;0,"Win",IF(O359&lt;0,"Loss","Breakeven")))</f>
        <v/>
      </c>
      <c r="R359" s="20" t="str">
        <f aca="false">IF(O359="","",SUM($O$5:O359))</f>
        <v/>
      </c>
      <c r="S359" s="20" t="str">
        <f aca="false">IF(R359="","",MAX(0,MAX($R$5:R359)))</f>
        <v/>
      </c>
      <c r="T359" s="20" t="str">
        <f aca="false">IF(R359="","",R359-S359)</f>
        <v/>
      </c>
      <c r="U359" s="14" t="str">
        <f aca="false">IF(O359="","",IF(O359&lt;0,N(U358)+1,0))</f>
        <v/>
      </c>
      <c r="V359" s="22" t="e">
        <f aca="false">IF(R359="",NA(),R359)</f>
        <v>#N/A</v>
      </c>
    </row>
    <row r="360" customFormat="false" ht="15" hidden="false" customHeight="false" outlineLevel="0" collapsed="false">
      <c r="A360" s="14" t="str">
        <f aca="false">IF(B360="","",COUNT($B$5:B360))</f>
        <v/>
      </c>
      <c r="B360" s="15"/>
      <c r="C360" s="13"/>
      <c r="D360" s="16"/>
      <c r="E360" s="17"/>
      <c r="F360" s="17"/>
      <c r="G360" s="17"/>
      <c r="H360" s="17"/>
      <c r="I360" s="18"/>
      <c r="J360" s="18"/>
      <c r="K360" s="16"/>
      <c r="L360" s="13"/>
      <c r="M360" s="19" t="str">
        <f aca="false">IF(OR(E360="",F360=""),"",ABS(E360-F360))</f>
        <v/>
      </c>
      <c r="N360" s="20" t="str">
        <f aca="false">IF(OR(G360="",M360="",M360=0),"",ABS(G360-E360)/M360)</f>
        <v/>
      </c>
      <c r="O360" s="20" t="str">
        <f aca="false">IF(OR(H360="",M360="",M360=0),"",IF(D360="Short",E360-H360,H360-E360)/M360*IF(I360="",1,I360)-IF(J360="",0,J360))</f>
        <v/>
      </c>
      <c r="P360" s="21" t="str">
        <f aca="false">IF(O360="","",O360*'Setup rules'!$B$7)</f>
        <v/>
      </c>
      <c r="Q360" s="14" t="str">
        <f aca="false">IF(O360="","",IF(O360&gt;0,"Win",IF(O360&lt;0,"Loss","Breakeven")))</f>
        <v/>
      </c>
      <c r="R360" s="20" t="str">
        <f aca="false">IF(O360="","",SUM($O$5:O360))</f>
        <v/>
      </c>
      <c r="S360" s="20" t="str">
        <f aca="false">IF(R360="","",MAX(0,MAX($R$5:R360)))</f>
        <v/>
      </c>
      <c r="T360" s="20" t="str">
        <f aca="false">IF(R360="","",R360-S360)</f>
        <v/>
      </c>
      <c r="U360" s="14" t="str">
        <f aca="false">IF(O360="","",IF(O360&lt;0,N(U359)+1,0))</f>
        <v/>
      </c>
      <c r="V360" s="22" t="e">
        <f aca="false">IF(R360="",NA(),R360)</f>
        <v>#N/A</v>
      </c>
    </row>
    <row r="361" customFormat="false" ht="15" hidden="false" customHeight="false" outlineLevel="0" collapsed="false">
      <c r="A361" s="14" t="str">
        <f aca="false">IF(B361="","",COUNT($B$5:B361))</f>
        <v/>
      </c>
      <c r="B361" s="15"/>
      <c r="C361" s="13"/>
      <c r="D361" s="16"/>
      <c r="E361" s="17"/>
      <c r="F361" s="17"/>
      <c r="G361" s="17"/>
      <c r="H361" s="17"/>
      <c r="I361" s="18"/>
      <c r="J361" s="18"/>
      <c r="K361" s="16"/>
      <c r="L361" s="13"/>
      <c r="M361" s="19" t="str">
        <f aca="false">IF(OR(E361="",F361=""),"",ABS(E361-F361))</f>
        <v/>
      </c>
      <c r="N361" s="20" t="str">
        <f aca="false">IF(OR(G361="",M361="",M361=0),"",ABS(G361-E361)/M361)</f>
        <v/>
      </c>
      <c r="O361" s="20" t="str">
        <f aca="false">IF(OR(H361="",M361="",M361=0),"",IF(D361="Short",E361-H361,H361-E361)/M361*IF(I361="",1,I361)-IF(J361="",0,J361))</f>
        <v/>
      </c>
      <c r="P361" s="21" t="str">
        <f aca="false">IF(O361="","",O361*'Setup rules'!$B$7)</f>
        <v/>
      </c>
      <c r="Q361" s="14" t="str">
        <f aca="false">IF(O361="","",IF(O361&gt;0,"Win",IF(O361&lt;0,"Loss","Breakeven")))</f>
        <v/>
      </c>
      <c r="R361" s="20" t="str">
        <f aca="false">IF(O361="","",SUM($O$5:O361))</f>
        <v/>
      </c>
      <c r="S361" s="20" t="str">
        <f aca="false">IF(R361="","",MAX(0,MAX($R$5:R361)))</f>
        <v/>
      </c>
      <c r="T361" s="20" t="str">
        <f aca="false">IF(R361="","",R361-S361)</f>
        <v/>
      </c>
      <c r="U361" s="14" t="str">
        <f aca="false">IF(O361="","",IF(O361&lt;0,N(U360)+1,0))</f>
        <v/>
      </c>
      <c r="V361" s="22" t="e">
        <f aca="false">IF(R361="",NA(),R361)</f>
        <v>#N/A</v>
      </c>
    </row>
    <row r="362" customFormat="false" ht="15" hidden="false" customHeight="false" outlineLevel="0" collapsed="false">
      <c r="A362" s="14" t="str">
        <f aca="false">IF(B362="","",COUNT($B$5:B362))</f>
        <v/>
      </c>
      <c r="B362" s="15"/>
      <c r="C362" s="13"/>
      <c r="D362" s="16"/>
      <c r="E362" s="17"/>
      <c r="F362" s="17"/>
      <c r="G362" s="17"/>
      <c r="H362" s="17"/>
      <c r="I362" s="18"/>
      <c r="J362" s="18"/>
      <c r="K362" s="16"/>
      <c r="L362" s="13"/>
      <c r="M362" s="19" t="str">
        <f aca="false">IF(OR(E362="",F362=""),"",ABS(E362-F362))</f>
        <v/>
      </c>
      <c r="N362" s="20" t="str">
        <f aca="false">IF(OR(G362="",M362="",M362=0),"",ABS(G362-E362)/M362)</f>
        <v/>
      </c>
      <c r="O362" s="20" t="str">
        <f aca="false">IF(OR(H362="",M362="",M362=0),"",IF(D362="Short",E362-H362,H362-E362)/M362*IF(I362="",1,I362)-IF(J362="",0,J362))</f>
        <v/>
      </c>
      <c r="P362" s="21" t="str">
        <f aca="false">IF(O362="","",O362*'Setup rules'!$B$7)</f>
        <v/>
      </c>
      <c r="Q362" s="14" t="str">
        <f aca="false">IF(O362="","",IF(O362&gt;0,"Win",IF(O362&lt;0,"Loss","Breakeven")))</f>
        <v/>
      </c>
      <c r="R362" s="20" t="str">
        <f aca="false">IF(O362="","",SUM($O$5:O362))</f>
        <v/>
      </c>
      <c r="S362" s="20" t="str">
        <f aca="false">IF(R362="","",MAX(0,MAX($R$5:R362)))</f>
        <v/>
      </c>
      <c r="T362" s="20" t="str">
        <f aca="false">IF(R362="","",R362-S362)</f>
        <v/>
      </c>
      <c r="U362" s="14" t="str">
        <f aca="false">IF(O362="","",IF(O362&lt;0,N(U361)+1,0))</f>
        <v/>
      </c>
      <c r="V362" s="22" t="e">
        <f aca="false">IF(R362="",NA(),R362)</f>
        <v>#N/A</v>
      </c>
    </row>
    <row r="363" customFormat="false" ht="15" hidden="false" customHeight="false" outlineLevel="0" collapsed="false">
      <c r="A363" s="14" t="str">
        <f aca="false">IF(B363="","",COUNT($B$5:B363))</f>
        <v/>
      </c>
      <c r="B363" s="15"/>
      <c r="C363" s="13"/>
      <c r="D363" s="16"/>
      <c r="E363" s="17"/>
      <c r="F363" s="17"/>
      <c r="G363" s="17"/>
      <c r="H363" s="17"/>
      <c r="I363" s="18"/>
      <c r="J363" s="18"/>
      <c r="K363" s="16"/>
      <c r="L363" s="13"/>
      <c r="M363" s="19" t="str">
        <f aca="false">IF(OR(E363="",F363=""),"",ABS(E363-F363))</f>
        <v/>
      </c>
      <c r="N363" s="20" t="str">
        <f aca="false">IF(OR(G363="",M363="",M363=0),"",ABS(G363-E363)/M363)</f>
        <v/>
      </c>
      <c r="O363" s="20" t="str">
        <f aca="false">IF(OR(H363="",M363="",M363=0),"",IF(D363="Short",E363-H363,H363-E363)/M363*IF(I363="",1,I363)-IF(J363="",0,J363))</f>
        <v/>
      </c>
      <c r="P363" s="21" t="str">
        <f aca="false">IF(O363="","",O363*'Setup rules'!$B$7)</f>
        <v/>
      </c>
      <c r="Q363" s="14" t="str">
        <f aca="false">IF(O363="","",IF(O363&gt;0,"Win",IF(O363&lt;0,"Loss","Breakeven")))</f>
        <v/>
      </c>
      <c r="R363" s="20" t="str">
        <f aca="false">IF(O363="","",SUM($O$5:O363))</f>
        <v/>
      </c>
      <c r="S363" s="20" t="str">
        <f aca="false">IF(R363="","",MAX(0,MAX($R$5:R363)))</f>
        <v/>
      </c>
      <c r="T363" s="20" t="str">
        <f aca="false">IF(R363="","",R363-S363)</f>
        <v/>
      </c>
      <c r="U363" s="14" t="str">
        <f aca="false">IF(O363="","",IF(O363&lt;0,N(U362)+1,0))</f>
        <v/>
      </c>
      <c r="V363" s="22" t="e">
        <f aca="false">IF(R363="",NA(),R363)</f>
        <v>#N/A</v>
      </c>
    </row>
    <row r="364" customFormat="false" ht="15" hidden="false" customHeight="false" outlineLevel="0" collapsed="false">
      <c r="A364" s="14" t="str">
        <f aca="false">IF(B364="","",COUNT($B$5:B364))</f>
        <v/>
      </c>
      <c r="B364" s="15"/>
      <c r="C364" s="13"/>
      <c r="D364" s="16"/>
      <c r="E364" s="17"/>
      <c r="F364" s="17"/>
      <c r="G364" s="17"/>
      <c r="H364" s="17"/>
      <c r="I364" s="18"/>
      <c r="J364" s="18"/>
      <c r="K364" s="16"/>
      <c r="L364" s="13"/>
      <c r="M364" s="19" t="str">
        <f aca="false">IF(OR(E364="",F364=""),"",ABS(E364-F364))</f>
        <v/>
      </c>
      <c r="N364" s="20" t="str">
        <f aca="false">IF(OR(G364="",M364="",M364=0),"",ABS(G364-E364)/M364)</f>
        <v/>
      </c>
      <c r="O364" s="20" t="str">
        <f aca="false">IF(OR(H364="",M364="",M364=0),"",IF(D364="Short",E364-H364,H364-E364)/M364*IF(I364="",1,I364)-IF(J364="",0,J364))</f>
        <v/>
      </c>
      <c r="P364" s="21" t="str">
        <f aca="false">IF(O364="","",O364*'Setup rules'!$B$7)</f>
        <v/>
      </c>
      <c r="Q364" s="14" t="str">
        <f aca="false">IF(O364="","",IF(O364&gt;0,"Win",IF(O364&lt;0,"Loss","Breakeven")))</f>
        <v/>
      </c>
      <c r="R364" s="20" t="str">
        <f aca="false">IF(O364="","",SUM($O$5:O364))</f>
        <v/>
      </c>
      <c r="S364" s="20" t="str">
        <f aca="false">IF(R364="","",MAX(0,MAX($R$5:R364)))</f>
        <v/>
      </c>
      <c r="T364" s="20" t="str">
        <f aca="false">IF(R364="","",R364-S364)</f>
        <v/>
      </c>
      <c r="U364" s="14" t="str">
        <f aca="false">IF(O364="","",IF(O364&lt;0,N(U363)+1,0))</f>
        <v/>
      </c>
      <c r="V364" s="22" t="e">
        <f aca="false">IF(R364="",NA(),R364)</f>
        <v>#N/A</v>
      </c>
    </row>
    <row r="365" customFormat="false" ht="15" hidden="false" customHeight="false" outlineLevel="0" collapsed="false">
      <c r="A365" s="14" t="str">
        <f aca="false">IF(B365="","",COUNT($B$5:B365))</f>
        <v/>
      </c>
      <c r="B365" s="15"/>
      <c r="C365" s="13"/>
      <c r="D365" s="16"/>
      <c r="E365" s="17"/>
      <c r="F365" s="17"/>
      <c r="G365" s="17"/>
      <c r="H365" s="17"/>
      <c r="I365" s="18"/>
      <c r="J365" s="18"/>
      <c r="K365" s="16"/>
      <c r="L365" s="13"/>
      <c r="M365" s="19" t="str">
        <f aca="false">IF(OR(E365="",F365=""),"",ABS(E365-F365))</f>
        <v/>
      </c>
      <c r="N365" s="20" t="str">
        <f aca="false">IF(OR(G365="",M365="",M365=0),"",ABS(G365-E365)/M365)</f>
        <v/>
      </c>
      <c r="O365" s="20" t="str">
        <f aca="false">IF(OR(H365="",M365="",M365=0),"",IF(D365="Short",E365-H365,H365-E365)/M365*IF(I365="",1,I365)-IF(J365="",0,J365))</f>
        <v/>
      </c>
      <c r="P365" s="21" t="str">
        <f aca="false">IF(O365="","",O365*'Setup rules'!$B$7)</f>
        <v/>
      </c>
      <c r="Q365" s="14" t="str">
        <f aca="false">IF(O365="","",IF(O365&gt;0,"Win",IF(O365&lt;0,"Loss","Breakeven")))</f>
        <v/>
      </c>
      <c r="R365" s="20" t="str">
        <f aca="false">IF(O365="","",SUM($O$5:O365))</f>
        <v/>
      </c>
      <c r="S365" s="20" t="str">
        <f aca="false">IF(R365="","",MAX(0,MAX($R$5:R365)))</f>
        <v/>
      </c>
      <c r="T365" s="20" t="str">
        <f aca="false">IF(R365="","",R365-S365)</f>
        <v/>
      </c>
      <c r="U365" s="14" t="str">
        <f aca="false">IF(O365="","",IF(O365&lt;0,N(U364)+1,0))</f>
        <v/>
      </c>
      <c r="V365" s="22" t="e">
        <f aca="false">IF(R365="",NA(),R365)</f>
        <v>#N/A</v>
      </c>
    </row>
    <row r="366" customFormat="false" ht="15" hidden="false" customHeight="false" outlineLevel="0" collapsed="false">
      <c r="A366" s="14" t="str">
        <f aca="false">IF(B366="","",COUNT($B$5:B366))</f>
        <v/>
      </c>
      <c r="B366" s="15"/>
      <c r="C366" s="13"/>
      <c r="D366" s="16"/>
      <c r="E366" s="17"/>
      <c r="F366" s="17"/>
      <c r="G366" s="17"/>
      <c r="H366" s="17"/>
      <c r="I366" s="18"/>
      <c r="J366" s="18"/>
      <c r="K366" s="16"/>
      <c r="L366" s="13"/>
      <c r="M366" s="19" t="str">
        <f aca="false">IF(OR(E366="",F366=""),"",ABS(E366-F366))</f>
        <v/>
      </c>
      <c r="N366" s="20" t="str">
        <f aca="false">IF(OR(G366="",M366="",M366=0),"",ABS(G366-E366)/M366)</f>
        <v/>
      </c>
      <c r="O366" s="20" t="str">
        <f aca="false">IF(OR(H366="",M366="",M366=0),"",IF(D366="Short",E366-H366,H366-E366)/M366*IF(I366="",1,I366)-IF(J366="",0,J366))</f>
        <v/>
      </c>
      <c r="P366" s="21" t="str">
        <f aca="false">IF(O366="","",O366*'Setup rules'!$B$7)</f>
        <v/>
      </c>
      <c r="Q366" s="14" t="str">
        <f aca="false">IF(O366="","",IF(O366&gt;0,"Win",IF(O366&lt;0,"Loss","Breakeven")))</f>
        <v/>
      </c>
      <c r="R366" s="20" t="str">
        <f aca="false">IF(O366="","",SUM($O$5:O366))</f>
        <v/>
      </c>
      <c r="S366" s="20" t="str">
        <f aca="false">IF(R366="","",MAX(0,MAX($R$5:R366)))</f>
        <v/>
      </c>
      <c r="T366" s="20" t="str">
        <f aca="false">IF(R366="","",R366-S366)</f>
        <v/>
      </c>
      <c r="U366" s="14" t="str">
        <f aca="false">IF(O366="","",IF(O366&lt;0,N(U365)+1,0))</f>
        <v/>
      </c>
      <c r="V366" s="22" t="e">
        <f aca="false">IF(R366="",NA(),R366)</f>
        <v>#N/A</v>
      </c>
    </row>
    <row r="367" customFormat="false" ht="15" hidden="false" customHeight="false" outlineLevel="0" collapsed="false">
      <c r="A367" s="14" t="str">
        <f aca="false">IF(B367="","",COUNT($B$5:B367))</f>
        <v/>
      </c>
      <c r="B367" s="15"/>
      <c r="C367" s="13"/>
      <c r="D367" s="16"/>
      <c r="E367" s="17"/>
      <c r="F367" s="17"/>
      <c r="G367" s="17"/>
      <c r="H367" s="17"/>
      <c r="I367" s="18"/>
      <c r="J367" s="18"/>
      <c r="K367" s="16"/>
      <c r="L367" s="13"/>
      <c r="M367" s="19" t="str">
        <f aca="false">IF(OR(E367="",F367=""),"",ABS(E367-F367))</f>
        <v/>
      </c>
      <c r="N367" s="20" t="str">
        <f aca="false">IF(OR(G367="",M367="",M367=0),"",ABS(G367-E367)/M367)</f>
        <v/>
      </c>
      <c r="O367" s="20" t="str">
        <f aca="false">IF(OR(H367="",M367="",M367=0),"",IF(D367="Short",E367-H367,H367-E367)/M367*IF(I367="",1,I367)-IF(J367="",0,J367))</f>
        <v/>
      </c>
      <c r="P367" s="21" t="str">
        <f aca="false">IF(O367="","",O367*'Setup rules'!$B$7)</f>
        <v/>
      </c>
      <c r="Q367" s="14" t="str">
        <f aca="false">IF(O367="","",IF(O367&gt;0,"Win",IF(O367&lt;0,"Loss","Breakeven")))</f>
        <v/>
      </c>
      <c r="R367" s="20" t="str">
        <f aca="false">IF(O367="","",SUM($O$5:O367))</f>
        <v/>
      </c>
      <c r="S367" s="20" t="str">
        <f aca="false">IF(R367="","",MAX(0,MAX($R$5:R367)))</f>
        <v/>
      </c>
      <c r="T367" s="20" t="str">
        <f aca="false">IF(R367="","",R367-S367)</f>
        <v/>
      </c>
      <c r="U367" s="14" t="str">
        <f aca="false">IF(O367="","",IF(O367&lt;0,N(U366)+1,0))</f>
        <v/>
      </c>
      <c r="V367" s="22" t="e">
        <f aca="false">IF(R367="",NA(),R367)</f>
        <v>#N/A</v>
      </c>
    </row>
    <row r="368" customFormat="false" ht="15" hidden="false" customHeight="false" outlineLevel="0" collapsed="false">
      <c r="A368" s="14" t="str">
        <f aca="false">IF(B368="","",COUNT($B$5:B368))</f>
        <v/>
      </c>
      <c r="B368" s="15"/>
      <c r="C368" s="13"/>
      <c r="D368" s="16"/>
      <c r="E368" s="17"/>
      <c r="F368" s="17"/>
      <c r="G368" s="17"/>
      <c r="H368" s="17"/>
      <c r="I368" s="18"/>
      <c r="J368" s="18"/>
      <c r="K368" s="16"/>
      <c r="L368" s="13"/>
      <c r="M368" s="19" t="str">
        <f aca="false">IF(OR(E368="",F368=""),"",ABS(E368-F368))</f>
        <v/>
      </c>
      <c r="N368" s="20" t="str">
        <f aca="false">IF(OR(G368="",M368="",M368=0),"",ABS(G368-E368)/M368)</f>
        <v/>
      </c>
      <c r="O368" s="20" t="str">
        <f aca="false">IF(OR(H368="",M368="",M368=0),"",IF(D368="Short",E368-H368,H368-E368)/M368*IF(I368="",1,I368)-IF(J368="",0,J368))</f>
        <v/>
      </c>
      <c r="P368" s="21" t="str">
        <f aca="false">IF(O368="","",O368*'Setup rules'!$B$7)</f>
        <v/>
      </c>
      <c r="Q368" s="14" t="str">
        <f aca="false">IF(O368="","",IF(O368&gt;0,"Win",IF(O368&lt;0,"Loss","Breakeven")))</f>
        <v/>
      </c>
      <c r="R368" s="20" t="str">
        <f aca="false">IF(O368="","",SUM($O$5:O368))</f>
        <v/>
      </c>
      <c r="S368" s="20" t="str">
        <f aca="false">IF(R368="","",MAX(0,MAX($R$5:R368)))</f>
        <v/>
      </c>
      <c r="T368" s="20" t="str">
        <f aca="false">IF(R368="","",R368-S368)</f>
        <v/>
      </c>
      <c r="U368" s="14" t="str">
        <f aca="false">IF(O368="","",IF(O368&lt;0,N(U367)+1,0))</f>
        <v/>
      </c>
      <c r="V368" s="22" t="e">
        <f aca="false">IF(R368="",NA(),R368)</f>
        <v>#N/A</v>
      </c>
    </row>
    <row r="369" customFormat="false" ht="15" hidden="false" customHeight="false" outlineLevel="0" collapsed="false">
      <c r="A369" s="14" t="str">
        <f aca="false">IF(B369="","",COUNT($B$5:B369))</f>
        <v/>
      </c>
      <c r="B369" s="15"/>
      <c r="C369" s="13"/>
      <c r="D369" s="16"/>
      <c r="E369" s="17"/>
      <c r="F369" s="17"/>
      <c r="G369" s="17"/>
      <c r="H369" s="17"/>
      <c r="I369" s="18"/>
      <c r="J369" s="18"/>
      <c r="K369" s="16"/>
      <c r="L369" s="13"/>
      <c r="M369" s="19" t="str">
        <f aca="false">IF(OR(E369="",F369=""),"",ABS(E369-F369))</f>
        <v/>
      </c>
      <c r="N369" s="20" t="str">
        <f aca="false">IF(OR(G369="",M369="",M369=0),"",ABS(G369-E369)/M369)</f>
        <v/>
      </c>
      <c r="O369" s="20" t="str">
        <f aca="false">IF(OR(H369="",M369="",M369=0),"",IF(D369="Short",E369-H369,H369-E369)/M369*IF(I369="",1,I369)-IF(J369="",0,J369))</f>
        <v/>
      </c>
      <c r="P369" s="21" t="str">
        <f aca="false">IF(O369="","",O369*'Setup rules'!$B$7)</f>
        <v/>
      </c>
      <c r="Q369" s="14" t="str">
        <f aca="false">IF(O369="","",IF(O369&gt;0,"Win",IF(O369&lt;0,"Loss","Breakeven")))</f>
        <v/>
      </c>
      <c r="R369" s="20" t="str">
        <f aca="false">IF(O369="","",SUM($O$5:O369))</f>
        <v/>
      </c>
      <c r="S369" s="20" t="str">
        <f aca="false">IF(R369="","",MAX(0,MAX($R$5:R369)))</f>
        <v/>
      </c>
      <c r="T369" s="20" t="str">
        <f aca="false">IF(R369="","",R369-S369)</f>
        <v/>
      </c>
      <c r="U369" s="14" t="str">
        <f aca="false">IF(O369="","",IF(O369&lt;0,N(U368)+1,0))</f>
        <v/>
      </c>
      <c r="V369" s="22" t="e">
        <f aca="false">IF(R369="",NA(),R369)</f>
        <v>#N/A</v>
      </c>
    </row>
    <row r="370" customFormat="false" ht="15" hidden="false" customHeight="false" outlineLevel="0" collapsed="false">
      <c r="A370" s="14" t="str">
        <f aca="false">IF(B370="","",COUNT($B$5:B370))</f>
        <v/>
      </c>
      <c r="B370" s="15"/>
      <c r="C370" s="13"/>
      <c r="D370" s="16"/>
      <c r="E370" s="17"/>
      <c r="F370" s="17"/>
      <c r="G370" s="17"/>
      <c r="H370" s="17"/>
      <c r="I370" s="18"/>
      <c r="J370" s="18"/>
      <c r="K370" s="16"/>
      <c r="L370" s="13"/>
      <c r="M370" s="19" t="str">
        <f aca="false">IF(OR(E370="",F370=""),"",ABS(E370-F370))</f>
        <v/>
      </c>
      <c r="N370" s="20" t="str">
        <f aca="false">IF(OR(G370="",M370="",M370=0),"",ABS(G370-E370)/M370)</f>
        <v/>
      </c>
      <c r="O370" s="20" t="str">
        <f aca="false">IF(OR(H370="",M370="",M370=0),"",IF(D370="Short",E370-H370,H370-E370)/M370*IF(I370="",1,I370)-IF(J370="",0,J370))</f>
        <v/>
      </c>
      <c r="P370" s="21" t="str">
        <f aca="false">IF(O370="","",O370*'Setup rules'!$B$7)</f>
        <v/>
      </c>
      <c r="Q370" s="14" t="str">
        <f aca="false">IF(O370="","",IF(O370&gt;0,"Win",IF(O370&lt;0,"Loss","Breakeven")))</f>
        <v/>
      </c>
      <c r="R370" s="20" t="str">
        <f aca="false">IF(O370="","",SUM($O$5:O370))</f>
        <v/>
      </c>
      <c r="S370" s="20" t="str">
        <f aca="false">IF(R370="","",MAX(0,MAX($R$5:R370)))</f>
        <v/>
      </c>
      <c r="T370" s="20" t="str">
        <f aca="false">IF(R370="","",R370-S370)</f>
        <v/>
      </c>
      <c r="U370" s="14" t="str">
        <f aca="false">IF(O370="","",IF(O370&lt;0,N(U369)+1,0))</f>
        <v/>
      </c>
      <c r="V370" s="22" t="e">
        <f aca="false">IF(R370="",NA(),R370)</f>
        <v>#N/A</v>
      </c>
    </row>
    <row r="371" customFormat="false" ht="15" hidden="false" customHeight="false" outlineLevel="0" collapsed="false">
      <c r="A371" s="14" t="str">
        <f aca="false">IF(B371="","",COUNT($B$5:B371))</f>
        <v/>
      </c>
      <c r="B371" s="15"/>
      <c r="C371" s="13"/>
      <c r="D371" s="16"/>
      <c r="E371" s="17"/>
      <c r="F371" s="17"/>
      <c r="G371" s="17"/>
      <c r="H371" s="17"/>
      <c r="I371" s="18"/>
      <c r="J371" s="18"/>
      <c r="K371" s="16"/>
      <c r="L371" s="13"/>
      <c r="M371" s="19" t="str">
        <f aca="false">IF(OR(E371="",F371=""),"",ABS(E371-F371))</f>
        <v/>
      </c>
      <c r="N371" s="20" t="str">
        <f aca="false">IF(OR(G371="",M371="",M371=0),"",ABS(G371-E371)/M371)</f>
        <v/>
      </c>
      <c r="O371" s="20" t="str">
        <f aca="false">IF(OR(H371="",M371="",M371=0),"",IF(D371="Short",E371-H371,H371-E371)/M371*IF(I371="",1,I371)-IF(J371="",0,J371))</f>
        <v/>
      </c>
      <c r="P371" s="21" t="str">
        <f aca="false">IF(O371="","",O371*'Setup rules'!$B$7)</f>
        <v/>
      </c>
      <c r="Q371" s="14" t="str">
        <f aca="false">IF(O371="","",IF(O371&gt;0,"Win",IF(O371&lt;0,"Loss","Breakeven")))</f>
        <v/>
      </c>
      <c r="R371" s="20" t="str">
        <f aca="false">IF(O371="","",SUM($O$5:O371))</f>
        <v/>
      </c>
      <c r="S371" s="20" t="str">
        <f aca="false">IF(R371="","",MAX(0,MAX($R$5:R371)))</f>
        <v/>
      </c>
      <c r="T371" s="20" t="str">
        <f aca="false">IF(R371="","",R371-S371)</f>
        <v/>
      </c>
      <c r="U371" s="14" t="str">
        <f aca="false">IF(O371="","",IF(O371&lt;0,N(U370)+1,0))</f>
        <v/>
      </c>
      <c r="V371" s="22" t="e">
        <f aca="false">IF(R371="",NA(),R371)</f>
        <v>#N/A</v>
      </c>
    </row>
    <row r="372" customFormat="false" ht="15" hidden="false" customHeight="false" outlineLevel="0" collapsed="false">
      <c r="A372" s="14" t="str">
        <f aca="false">IF(B372="","",COUNT($B$5:B372))</f>
        <v/>
      </c>
      <c r="B372" s="15"/>
      <c r="C372" s="13"/>
      <c r="D372" s="16"/>
      <c r="E372" s="17"/>
      <c r="F372" s="17"/>
      <c r="G372" s="17"/>
      <c r="H372" s="17"/>
      <c r="I372" s="18"/>
      <c r="J372" s="18"/>
      <c r="K372" s="16"/>
      <c r="L372" s="13"/>
      <c r="M372" s="19" t="str">
        <f aca="false">IF(OR(E372="",F372=""),"",ABS(E372-F372))</f>
        <v/>
      </c>
      <c r="N372" s="20" t="str">
        <f aca="false">IF(OR(G372="",M372="",M372=0),"",ABS(G372-E372)/M372)</f>
        <v/>
      </c>
      <c r="O372" s="20" t="str">
        <f aca="false">IF(OR(H372="",M372="",M372=0),"",IF(D372="Short",E372-H372,H372-E372)/M372*IF(I372="",1,I372)-IF(J372="",0,J372))</f>
        <v/>
      </c>
      <c r="P372" s="21" t="str">
        <f aca="false">IF(O372="","",O372*'Setup rules'!$B$7)</f>
        <v/>
      </c>
      <c r="Q372" s="14" t="str">
        <f aca="false">IF(O372="","",IF(O372&gt;0,"Win",IF(O372&lt;0,"Loss","Breakeven")))</f>
        <v/>
      </c>
      <c r="R372" s="20" t="str">
        <f aca="false">IF(O372="","",SUM($O$5:O372))</f>
        <v/>
      </c>
      <c r="S372" s="20" t="str">
        <f aca="false">IF(R372="","",MAX(0,MAX($R$5:R372)))</f>
        <v/>
      </c>
      <c r="T372" s="20" t="str">
        <f aca="false">IF(R372="","",R372-S372)</f>
        <v/>
      </c>
      <c r="U372" s="14" t="str">
        <f aca="false">IF(O372="","",IF(O372&lt;0,N(U371)+1,0))</f>
        <v/>
      </c>
      <c r="V372" s="22" t="e">
        <f aca="false">IF(R372="",NA(),R372)</f>
        <v>#N/A</v>
      </c>
    </row>
    <row r="373" customFormat="false" ht="15" hidden="false" customHeight="false" outlineLevel="0" collapsed="false">
      <c r="A373" s="14" t="str">
        <f aca="false">IF(B373="","",COUNT($B$5:B373))</f>
        <v/>
      </c>
      <c r="B373" s="15"/>
      <c r="C373" s="13"/>
      <c r="D373" s="16"/>
      <c r="E373" s="17"/>
      <c r="F373" s="17"/>
      <c r="G373" s="17"/>
      <c r="H373" s="17"/>
      <c r="I373" s="18"/>
      <c r="J373" s="18"/>
      <c r="K373" s="16"/>
      <c r="L373" s="13"/>
      <c r="M373" s="19" t="str">
        <f aca="false">IF(OR(E373="",F373=""),"",ABS(E373-F373))</f>
        <v/>
      </c>
      <c r="N373" s="20" t="str">
        <f aca="false">IF(OR(G373="",M373="",M373=0),"",ABS(G373-E373)/M373)</f>
        <v/>
      </c>
      <c r="O373" s="20" t="str">
        <f aca="false">IF(OR(H373="",M373="",M373=0),"",IF(D373="Short",E373-H373,H373-E373)/M373*IF(I373="",1,I373)-IF(J373="",0,J373))</f>
        <v/>
      </c>
      <c r="P373" s="21" t="str">
        <f aca="false">IF(O373="","",O373*'Setup rules'!$B$7)</f>
        <v/>
      </c>
      <c r="Q373" s="14" t="str">
        <f aca="false">IF(O373="","",IF(O373&gt;0,"Win",IF(O373&lt;0,"Loss","Breakeven")))</f>
        <v/>
      </c>
      <c r="R373" s="20" t="str">
        <f aca="false">IF(O373="","",SUM($O$5:O373))</f>
        <v/>
      </c>
      <c r="S373" s="20" t="str">
        <f aca="false">IF(R373="","",MAX(0,MAX($R$5:R373)))</f>
        <v/>
      </c>
      <c r="T373" s="20" t="str">
        <f aca="false">IF(R373="","",R373-S373)</f>
        <v/>
      </c>
      <c r="U373" s="14" t="str">
        <f aca="false">IF(O373="","",IF(O373&lt;0,N(U372)+1,0))</f>
        <v/>
      </c>
      <c r="V373" s="22" t="e">
        <f aca="false">IF(R373="",NA(),R373)</f>
        <v>#N/A</v>
      </c>
    </row>
    <row r="374" customFormat="false" ht="15" hidden="false" customHeight="false" outlineLevel="0" collapsed="false">
      <c r="A374" s="14" t="str">
        <f aca="false">IF(B374="","",COUNT($B$5:B374))</f>
        <v/>
      </c>
      <c r="B374" s="15"/>
      <c r="C374" s="13"/>
      <c r="D374" s="16"/>
      <c r="E374" s="17"/>
      <c r="F374" s="17"/>
      <c r="G374" s="17"/>
      <c r="H374" s="17"/>
      <c r="I374" s="18"/>
      <c r="J374" s="18"/>
      <c r="K374" s="16"/>
      <c r="L374" s="13"/>
      <c r="M374" s="19" t="str">
        <f aca="false">IF(OR(E374="",F374=""),"",ABS(E374-F374))</f>
        <v/>
      </c>
      <c r="N374" s="20" t="str">
        <f aca="false">IF(OR(G374="",M374="",M374=0),"",ABS(G374-E374)/M374)</f>
        <v/>
      </c>
      <c r="O374" s="20" t="str">
        <f aca="false">IF(OR(H374="",M374="",M374=0),"",IF(D374="Short",E374-H374,H374-E374)/M374*IF(I374="",1,I374)-IF(J374="",0,J374))</f>
        <v/>
      </c>
      <c r="P374" s="21" t="str">
        <f aca="false">IF(O374="","",O374*'Setup rules'!$B$7)</f>
        <v/>
      </c>
      <c r="Q374" s="14" t="str">
        <f aca="false">IF(O374="","",IF(O374&gt;0,"Win",IF(O374&lt;0,"Loss","Breakeven")))</f>
        <v/>
      </c>
      <c r="R374" s="20" t="str">
        <f aca="false">IF(O374="","",SUM($O$5:O374))</f>
        <v/>
      </c>
      <c r="S374" s="20" t="str">
        <f aca="false">IF(R374="","",MAX(0,MAX($R$5:R374)))</f>
        <v/>
      </c>
      <c r="T374" s="20" t="str">
        <f aca="false">IF(R374="","",R374-S374)</f>
        <v/>
      </c>
      <c r="U374" s="14" t="str">
        <f aca="false">IF(O374="","",IF(O374&lt;0,N(U373)+1,0))</f>
        <v/>
      </c>
      <c r="V374" s="22" t="e">
        <f aca="false">IF(R374="",NA(),R374)</f>
        <v>#N/A</v>
      </c>
    </row>
    <row r="375" customFormat="false" ht="15" hidden="false" customHeight="false" outlineLevel="0" collapsed="false">
      <c r="A375" s="14" t="str">
        <f aca="false">IF(B375="","",COUNT($B$5:B375))</f>
        <v/>
      </c>
      <c r="B375" s="15"/>
      <c r="C375" s="13"/>
      <c r="D375" s="16"/>
      <c r="E375" s="17"/>
      <c r="F375" s="17"/>
      <c r="G375" s="17"/>
      <c r="H375" s="17"/>
      <c r="I375" s="18"/>
      <c r="J375" s="18"/>
      <c r="K375" s="16"/>
      <c r="L375" s="13"/>
      <c r="M375" s="19" t="str">
        <f aca="false">IF(OR(E375="",F375=""),"",ABS(E375-F375))</f>
        <v/>
      </c>
      <c r="N375" s="20" t="str">
        <f aca="false">IF(OR(G375="",M375="",M375=0),"",ABS(G375-E375)/M375)</f>
        <v/>
      </c>
      <c r="O375" s="20" t="str">
        <f aca="false">IF(OR(H375="",M375="",M375=0),"",IF(D375="Short",E375-H375,H375-E375)/M375*IF(I375="",1,I375)-IF(J375="",0,J375))</f>
        <v/>
      </c>
      <c r="P375" s="21" t="str">
        <f aca="false">IF(O375="","",O375*'Setup rules'!$B$7)</f>
        <v/>
      </c>
      <c r="Q375" s="14" t="str">
        <f aca="false">IF(O375="","",IF(O375&gt;0,"Win",IF(O375&lt;0,"Loss","Breakeven")))</f>
        <v/>
      </c>
      <c r="R375" s="20" t="str">
        <f aca="false">IF(O375="","",SUM($O$5:O375))</f>
        <v/>
      </c>
      <c r="S375" s="20" t="str">
        <f aca="false">IF(R375="","",MAX(0,MAX($R$5:R375)))</f>
        <v/>
      </c>
      <c r="T375" s="20" t="str">
        <f aca="false">IF(R375="","",R375-S375)</f>
        <v/>
      </c>
      <c r="U375" s="14" t="str">
        <f aca="false">IF(O375="","",IF(O375&lt;0,N(U374)+1,0))</f>
        <v/>
      </c>
      <c r="V375" s="22" t="e">
        <f aca="false">IF(R375="",NA(),R375)</f>
        <v>#N/A</v>
      </c>
    </row>
    <row r="376" customFormat="false" ht="15" hidden="false" customHeight="false" outlineLevel="0" collapsed="false">
      <c r="A376" s="14" t="str">
        <f aca="false">IF(B376="","",COUNT($B$5:B376))</f>
        <v/>
      </c>
      <c r="B376" s="15"/>
      <c r="C376" s="13"/>
      <c r="D376" s="16"/>
      <c r="E376" s="17"/>
      <c r="F376" s="17"/>
      <c r="G376" s="17"/>
      <c r="H376" s="17"/>
      <c r="I376" s="18"/>
      <c r="J376" s="18"/>
      <c r="K376" s="16"/>
      <c r="L376" s="13"/>
      <c r="M376" s="19" t="str">
        <f aca="false">IF(OR(E376="",F376=""),"",ABS(E376-F376))</f>
        <v/>
      </c>
      <c r="N376" s="20" t="str">
        <f aca="false">IF(OR(G376="",M376="",M376=0),"",ABS(G376-E376)/M376)</f>
        <v/>
      </c>
      <c r="O376" s="20" t="str">
        <f aca="false">IF(OR(H376="",M376="",M376=0),"",IF(D376="Short",E376-H376,H376-E376)/M376*IF(I376="",1,I376)-IF(J376="",0,J376))</f>
        <v/>
      </c>
      <c r="P376" s="21" t="str">
        <f aca="false">IF(O376="","",O376*'Setup rules'!$B$7)</f>
        <v/>
      </c>
      <c r="Q376" s="14" t="str">
        <f aca="false">IF(O376="","",IF(O376&gt;0,"Win",IF(O376&lt;0,"Loss","Breakeven")))</f>
        <v/>
      </c>
      <c r="R376" s="20" t="str">
        <f aca="false">IF(O376="","",SUM($O$5:O376))</f>
        <v/>
      </c>
      <c r="S376" s="20" t="str">
        <f aca="false">IF(R376="","",MAX(0,MAX($R$5:R376)))</f>
        <v/>
      </c>
      <c r="T376" s="20" t="str">
        <f aca="false">IF(R376="","",R376-S376)</f>
        <v/>
      </c>
      <c r="U376" s="14" t="str">
        <f aca="false">IF(O376="","",IF(O376&lt;0,N(U375)+1,0))</f>
        <v/>
      </c>
      <c r="V376" s="22" t="e">
        <f aca="false">IF(R376="",NA(),R376)</f>
        <v>#N/A</v>
      </c>
    </row>
    <row r="377" customFormat="false" ht="15" hidden="false" customHeight="false" outlineLevel="0" collapsed="false">
      <c r="A377" s="14" t="str">
        <f aca="false">IF(B377="","",COUNT($B$5:B377))</f>
        <v/>
      </c>
      <c r="B377" s="15"/>
      <c r="C377" s="13"/>
      <c r="D377" s="16"/>
      <c r="E377" s="17"/>
      <c r="F377" s="17"/>
      <c r="G377" s="17"/>
      <c r="H377" s="17"/>
      <c r="I377" s="18"/>
      <c r="J377" s="18"/>
      <c r="K377" s="16"/>
      <c r="L377" s="13"/>
      <c r="M377" s="19" t="str">
        <f aca="false">IF(OR(E377="",F377=""),"",ABS(E377-F377))</f>
        <v/>
      </c>
      <c r="N377" s="20" t="str">
        <f aca="false">IF(OR(G377="",M377="",M377=0),"",ABS(G377-E377)/M377)</f>
        <v/>
      </c>
      <c r="O377" s="20" t="str">
        <f aca="false">IF(OR(H377="",M377="",M377=0),"",IF(D377="Short",E377-H377,H377-E377)/M377*IF(I377="",1,I377)-IF(J377="",0,J377))</f>
        <v/>
      </c>
      <c r="P377" s="21" t="str">
        <f aca="false">IF(O377="","",O377*'Setup rules'!$B$7)</f>
        <v/>
      </c>
      <c r="Q377" s="14" t="str">
        <f aca="false">IF(O377="","",IF(O377&gt;0,"Win",IF(O377&lt;0,"Loss","Breakeven")))</f>
        <v/>
      </c>
      <c r="R377" s="20" t="str">
        <f aca="false">IF(O377="","",SUM($O$5:O377))</f>
        <v/>
      </c>
      <c r="S377" s="20" t="str">
        <f aca="false">IF(R377="","",MAX(0,MAX($R$5:R377)))</f>
        <v/>
      </c>
      <c r="T377" s="20" t="str">
        <f aca="false">IF(R377="","",R377-S377)</f>
        <v/>
      </c>
      <c r="U377" s="14" t="str">
        <f aca="false">IF(O377="","",IF(O377&lt;0,N(U376)+1,0))</f>
        <v/>
      </c>
      <c r="V377" s="22" t="e">
        <f aca="false">IF(R377="",NA(),R377)</f>
        <v>#N/A</v>
      </c>
    </row>
    <row r="378" customFormat="false" ht="15" hidden="false" customHeight="false" outlineLevel="0" collapsed="false">
      <c r="A378" s="14" t="str">
        <f aca="false">IF(B378="","",COUNT($B$5:B378))</f>
        <v/>
      </c>
      <c r="B378" s="15"/>
      <c r="C378" s="13"/>
      <c r="D378" s="16"/>
      <c r="E378" s="17"/>
      <c r="F378" s="17"/>
      <c r="G378" s="17"/>
      <c r="H378" s="17"/>
      <c r="I378" s="18"/>
      <c r="J378" s="18"/>
      <c r="K378" s="16"/>
      <c r="L378" s="13"/>
      <c r="M378" s="19" t="str">
        <f aca="false">IF(OR(E378="",F378=""),"",ABS(E378-F378))</f>
        <v/>
      </c>
      <c r="N378" s="20" t="str">
        <f aca="false">IF(OR(G378="",M378="",M378=0),"",ABS(G378-E378)/M378)</f>
        <v/>
      </c>
      <c r="O378" s="20" t="str">
        <f aca="false">IF(OR(H378="",M378="",M378=0),"",IF(D378="Short",E378-H378,H378-E378)/M378*IF(I378="",1,I378)-IF(J378="",0,J378))</f>
        <v/>
      </c>
      <c r="P378" s="21" t="str">
        <f aca="false">IF(O378="","",O378*'Setup rules'!$B$7)</f>
        <v/>
      </c>
      <c r="Q378" s="14" t="str">
        <f aca="false">IF(O378="","",IF(O378&gt;0,"Win",IF(O378&lt;0,"Loss","Breakeven")))</f>
        <v/>
      </c>
      <c r="R378" s="20" t="str">
        <f aca="false">IF(O378="","",SUM($O$5:O378))</f>
        <v/>
      </c>
      <c r="S378" s="20" t="str">
        <f aca="false">IF(R378="","",MAX(0,MAX($R$5:R378)))</f>
        <v/>
      </c>
      <c r="T378" s="20" t="str">
        <f aca="false">IF(R378="","",R378-S378)</f>
        <v/>
      </c>
      <c r="U378" s="14" t="str">
        <f aca="false">IF(O378="","",IF(O378&lt;0,N(U377)+1,0))</f>
        <v/>
      </c>
      <c r="V378" s="22" t="e">
        <f aca="false">IF(R378="",NA(),R378)</f>
        <v>#N/A</v>
      </c>
    </row>
    <row r="379" customFormat="false" ht="15" hidden="false" customHeight="false" outlineLevel="0" collapsed="false">
      <c r="A379" s="14" t="str">
        <f aca="false">IF(B379="","",COUNT($B$5:B379))</f>
        <v/>
      </c>
      <c r="B379" s="15"/>
      <c r="C379" s="13"/>
      <c r="D379" s="16"/>
      <c r="E379" s="17"/>
      <c r="F379" s="17"/>
      <c r="G379" s="17"/>
      <c r="H379" s="17"/>
      <c r="I379" s="18"/>
      <c r="J379" s="18"/>
      <c r="K379" s="16"/>
      <c r="L379" s="13"/>
      <c r="M379" s="19" t="str">
        <f aca="false">IF(OR(E379="",F379=""),"",ABS(E379-F379))</f>
        <v/>
      </c>
      <c r="N379" s="20" t="str">
        <f aca="false">IF(OR(G379="",M379="",M379=0),"",ABS(G379-E379)/M379)</f>
        <v/>
      </c>
      <c r="O379" s="20" t="str">
        <f aca="false">IF(OR(H379="",M379="",M379=0),"",IF(D379="Short",E379-H379,H379-E379)/M379*IF(I379="",1,I379)-IF(J379="",0,J379))</f>
        <v/>
      </c>
      <c r="P379" s="21" t="str">
        <f aca="false">IF(O379="","",O379*'Setup rules'!$B$7)</f>
        <v/>
      </c>
      <c r="Q379" s="14" t="str">
        <f aca="false">IF(O379="","",IF(O379&gt;0,"Win",IF(O379&lt;0,"Loss","Breakeven")))</f>
        <v/>
      </c>
      <c r="R379" s="20" t="str">
        <f aca="false">IF(O379="","",SUM($O$5:O379))</f>
        <v/>
      </c>
      <c r="S379" s="20" t="str">
        <f aca="false">IF(R379="","",MAX(0,MAX($R$5:R379)))</f>
        <v/>
      </c>
      <c r="T379" s="20" t="str">
        <f aca="false">IF(R379="","",R379-S379)</f>
        <v/>
      </c>
      <c r="U379" s="14" t="str">
        <f aca="false">IF(O379="","",IF(O379&lt;0,N(U378)+1,0))</f>
        <v/>
      </c>
      <c r="V379" s="22" t="e">
        <f aca="false">IF(R379="",NA(),R379)</f>
        <v>#N/A</v>
      </c>
    </row>
    <row r="380" customFormat="false" ht="15" hidden="false" customHeight="false" outlineLevel="0" collapsed="false">
      <c r="A380" s="14" t="str">
        <f aca="false">IF(B380="","",COUNT($B$5:B380))</f>
        <v/>
      </c>
      <c r="B380" s="15"/>
      <c r="C380" s="13"/>
      <c r="D380" s="16"/>
      <c r="E380" s="17"/>
      <c r="F380" s="17"/>
      <c r="G380" s="17"/>
      <c r="H380" s="17"/>
      <c r="I380" s="18"/>
      <c r="J380" s="18"/>
      <c r="K380" s="16"/>
      <c r="L380" s="13"/>
      <c r="M380" s="19" t="str">
        <f aca="false">IF(OR(E380="",F380=""),"",ABS(E380-F380))</f>
        <v/>
      </c>
      <c r="N380" s="20" t="str">
        <f aca="false">IF(OR(G380="",M380="",M380=0),"",ABS(G380-E380)/M380)</f>
        <v/>
      </c>
      <c r="O380" s="20" t="str">
        <f aca="false">IF(OR(H380="",M380="",M380=0),"",IF(D380="Short",E380-H380,H380-E380)/M380*IF(I380="",1,I380)-IF(J380="",0,J380))</f>
        <v/>
      </c>
      <c r="P380" s="21" t="str">
        <f aca="false">IF(O380="","",O380*'Setup rules'!$B$7)</f>
        <v/>
      </c>
      <c r="Q380" s="14" t="str">
        <f aca="false">IF(O380="","",IF(O380&gt;0,"Win",IF(O380&lt;0,"Loss","Breakeven")))</f>
        <v/>
      </c>
      <c r="R380" s="20" t="str">
        <f aca="false">IF(O380="","",SUM($O$5:O380))</f>
        <v/>
      </c>
      <c r="S380" s="20" t="str">
        <f aca="false">IF(R380="","",MAX(0,MAX($R$5:R380)))</f>
        <v/>
      </c>
      <c r="T380" s="20" t="str">
        <f aca="false">IF(R380="","",R380-S380)</f>
        <v/>
      </c>
      <c r="U380" s="14" t="str">
        <f aca="false">IF(O380="","",IF(O380&lt;0,N(U379)+1,0))</f>
        <v/>
      </c>
      <c r="V380" s="22" t="e">
        <f aca="false">IF(R380="",NA(),R380)</f>
        <v>#N/A</v>
      </c>
    </row>
    <row r="381" customFormat="false" ht="15" hidden="false" customHeight="false" outlineLevel="0" collapsed="false">
      <c r="A381" s="14" t="str">
        <f aca="false">IF(B381="","",COUNT($B$5:B381))</f>
        <v/>
      </c>
      <c r="B381" s="15"/>
      <c r="C381" s="13"/>
      <c r="D381" s="16"/>
      <c r="E381" s="17"/>
      <c r="F381" s="17"/>
      <c r="G381" s="17"/>
      <c r="H381" s="17"/>
      <c r="I381" s="18"/>
      <c r="J381" s="18"/>
      <c r="K381" s="16"/>
      <c r="L381" s="13"/>
      <c r="M381" s="19" t="str">
        <f aca="false">IF(OR(E381="",F381=""),"",ABS(E381-F381))</f>
        <v/>
      </c>
      <c r="N381" s="20" t="str">
        <f aca="false">IF(OR(G381="",M381="",M381=0),"",ABS(G381-E381)/M381)</f>
        <v/>
      </c>
      <c r="O381" s="20" t="str">
        <f aca="false">IF(OR(H381="",M381="",M381=0),"",IF(D381="Short",E381-H381,H381-E381)/M381*IF(I381="",1,I381)-IF(J381="",0,J381))</f>
        <v/>
      </c>
      <c r="P381" s="21" t="str">
        <f aca="false">IF(O381="","",O381*'Setup rules'!$B$7)</f>
        <v/>
      </c>
      <c r="Q381" s="14" t="str">
        <f aca="false">IF(O381="","",IF(O381&gt;0,"Win",IF(O381&lt;0,"Loss","Breakeven")))</f>
        <v/>
      </c>
      <c r="R381" s="20" t="str">
        <f aca="false">IF(O381="","",SUM($O$5:O381))</f>
        <v/>
      </c>
      <c r="S381" s="20" t="str">
        <f aca="false">IF(R381="","",MAX(0,MAX($R$5:R381)))</f>
        <v/>
      </c>
      <c r="T381" s="20" t="str">
        <f aca="false">IF(R381="","",R381-S381)</f>
        <v/>
      </c>
      <c r="U381" s="14" t="str">
        <f aca="false">IF(O381="","",IF(O381&lt;0,N(U380)+1,0))</f>
        <v/>
      </c>
      <c r="V381" s="22" t="e">
        <f aca="false">IF(R381="",NA(),R381)</f>
        <v>#N/A</v>
      </c>
    </row>
    <row r="382" customFormat="false" ht="15" hidden="false" customHeight="false" outlineLevel="0" collapsed="false">
      <c r="A382" s="14" t="str">
        <f aca="false">IF(B382="","",COUNT($B$5:B382))</f>
        <v/>
      </c>
      <c r="B382" s="15"/>
      <c r="C382" s="13"/>
      <c r="D382" s="16"/>
      <c r="E382" s="17"/>
      <c r="F382" s="17"/>
      <c r="G382" s="17"/>
      <c r="H382" s="17"/>
      <c r="I382" s="18"/>
      <c r="J382" s="18"/>
      <c r="K382" s="16"/>
      <c r="L382" s="13"/>
      <c r="M382" s="19" t="str">
        <f aca="false">IF(OR(E382="",F382=""),"",ABS(E382-F382))</f>
        <v/>
      </c>
      <c r="N382" s="20" t="str">
        <f aca="false">IF(OR(G382="",M382="",M382=0),"",ABS(G382-E382)/M382)</f>
        <v/>
      </c>
      <c r="O382" s="20" t="str">
        <f aca="false">IF(OR(H382="",M382="",M382=0),"",IF(D382="Short",E382-H382,H382-E382)/M382*IF(I382="",1,I382)-IF(J382="",0,J382))</f>
        <v/>
      </c>
      <c r="P382" s="21" t="str">
        <f aca="false">IF(O382="","",O382*'Setup rules'!$B$7)</f>
        <v/>
      </c>
      <c r="Q382" s="14" t="str">
        <f aca="false">IF(O382="","",IF(O382&gt;0,"Win",IF(O382&lt;0,"Loss","Breakeven")))</f>
        <v/>
      </c>
      <c r="R382" s="20" t="str">
        <f aca="false">IF(O382="","",SUM($O$5:O382))</f>
        <v/>
      </c>
      <c r="S382" s="20" t="str">
        <f aca="false">IF(R382="","",MAX(0,MAX($R$5:R382)))</f>
        <v/>
      </c>
      <c r="T382" s="20" t="str">
        <f aca="false">IF(R382="","",R382-S382)</f>
        <v/>
      </c>
      <c r="U382" s="14" t="str">
        <f aca="false">IF(O382="","",IF(O382&lt;0,N(U381)+1,0))</f>
        <v/>
      </c>
      <c r="V382" s="22" t="e">
        <f aca="false">IF(R382="",NA(),R382)</f>
        <v>#N/A</v>
      </c>
    </row>
    <row r="383" customFormat="false" ht="15" hidden="false" customHeight="false" outlineLevel="0" collapsed="false">
      <c r="A383" s="14" t="str">
        <f aca="false">IF(B383="","",COUNT($B$5:B383))</f>
        <v/>
      </c>
      <c r="B383" s="15"/>
      <c r="C383" s="13"/>
      <c r="D383" s="16"/>
      <c r="E383" s="17"/>
      <c r="F383" s="17"/>
      <c r="G383" s="17"/>
      <c r="H383" s="17"/>
      <c r="I383" s="18"/>
      <c r="J383" s="18"/>
      <c r="K383" s="16"/>
      <c r="L383" s="13"/>
      <c r="M383" s="19" t="str">
        <f aca="false">IF(OR(E383="",F383=""),"",ABS(E383-F383))</f>
        <v/>
      </c>
      <c r="N383" s="20" t="str">
        <f aca="false">IF(OR(G383="",M383="",M383=0),"",ABS(G383-E383)/M383)</f>
        <v/>
      </c>
      <c r="O383" s="20" t="str">
        <f aca="false">IF(OR(H383="",M383="",M383=0),"",IF(D383="Short",E383-H383,H383-E383)/M383*IF(I383="",1,I383)-IF(J383="",0,J383))</f>
        <v/>
      </c>
      <c r="P383" s="21" t="str">
        <f aca="false">IF(O383="","",O383*'Setup rules'!$B$7)</f>
        <v/>
      </c>
      <c r="Q383" s="14" t="str">
        <f aca="false">IF(O383="","",IF(O383&gt;0,"Win",IF(O383&lt;0,"Loss","Breakeven")))</f>
        <v/>
      </c>
      <c r="R383" s="20" t="str">
        <f aca="false">IF(O383="","",SUM($O$5:O383))</f>
        <v/>
      </c>
      <c r="S383" s="20" t="str">
        <f aca="false">IF(R383="","",MAX(0,MAX($R$5:R383)))</f>
        <v/>
      </c>
      <c r="T383" s="20" t="str">
        <f aca="false">IF(R383="","",R383-S383)</f>
        <v/>
      </c>
      <c r="U383" s="14" t="str">
        <f aca="false">IF(O383="","",IF(O383&lt;0,N(U382)+1,0))</f>
        <v/>
      </c>
      <c r="V383" s="22" t="e">
        <f aca="false">IF(R383="",NA(),R383)</f>
        <v>#N/A</v>
      </c>
    </row>
    <row r="384" customFormat="false" ht="15" hidden="false" customHeight="false" outlineLevel="0" collapsed="false">
      <c r="A384" s="14" t="str">
        <f aca="false">IF(B384="","",COUNT($B$5:B384))</f>
        <v/>
      </c>
      <c r="B384" s="15"/>
      <c r="C384" s="13"/>
      <c r="D384" s="16"/>
      <c r="E384" s="17"/>
      <c r="F384" s="17"/>
      <c r="G384" s="17"/>
      <c r="H384" s="17"/>
      <c r="I384" s="18"/>
      <c r="J384" s="18"/>
      <c r="K384" s="16"/>
      <c r="L384" s="13"/>
      <c r="M384" s="19" t="str">
        <f aca="false">IF(OR(E384="",F384=""),"",ABS(E384-F384))</f>
        <v/>
      </c>
      <c r="N384" s="20" t="str">
        <f aca="false">IF(OR(G384="",M384="",M384=0),"",ABS(G384-E384)/M384)</f>
        <v/>
      </c>
      <c r="O384" s="20" t="str">
        <f aca="false">IF(OR(H384="",M384="",M384=0),"",IF(D384="Short",E384-H384,H384-E384)/M384*IF(I384="",1,I384)-IF(J384="",0,J384))</f>
        <v/>
      </c>
      <c r="P384" s="21" t="str">
        <f aca="false">IF(O384="","",O384*'Setup rules'!$B$7)</f>
        <v/>
      </c>
      <c r="Q384" s="14" t="str">
        <f aca="false">IF(O384="","",IF(O384&gt;0,"Win",IF(O384&lt;0,"Loss","Breakeven")))</f>
        <v/>
      </c>
      <c r="R384" s="20" t="str">
        <f aca="false">IF(O384="","",SUM($O$5:O384))</f>
        <v/>
      </c>
      <c r="S384" s="20" t="str">
        <f aca="false">IF(R384="","",MAX(0,MAX($R$5:R384)))</f>
        <v/>
      </c>
      <c r="T384" s="20" t="str">
        <f aca="false">IF(R384="","",R384-S384)</f>
        <v/>
      </c>
      <c r="U384" s="14" t="str">
        <f aca="false">IF(O384="","",IF(O384&lt;0,N(U383)+1,0))</f>
        <v/>
      </c>
      <c r="V384" s="22" t="e">
        <f aca="false">IF(R384="",NA(),R384)</f>
        <v>#N/A</v>
      </c>
    </row>
    <row r="385" customFormat="false" ht="15" hidden="false" customHeight="false" outlineLevel="0" collapsed="false">
      <c r="A385" s="14" t="str">
        <f aca="false">IF(B385="","",COUNT($B$5:B385))</f>
        <v/>
      </c>
      <c r="B385" s="15"/>
      <c r="C385" s="13"/>
      <c r="D385" s="16"/>
      <c r="E385" s="17"/>
      <c r="F385" s="17"/>
      <c r="G385" s="17"/>
      <c r="H385" s="17"/>
      <c r="I385" s="18"/>
      <c r="J385" s="18"/>
      <c r="K385" s="16"/>
      <c r="L385" s="13"/>
      <c r="M385" s="19" t="str">
        <f aca="false">IF(OR(E385="",F385=""),"",ABS(E385-F385))</f>
        <v/>
      </c>
      <c r="N385" s="20" t="str">
        <f aca="false">IF(OR(G385="",M385="",M385=0),"",ABS(G385-E385)/M385)</f>
        <v/>
      </c>
      <c r="O385" s="20" t="str">
        <f aca="false">IF(OR(H385="",M385="",M385=0),"",IF(D385="Short",E385-H385,H385-E385)/M385*IF(I385="",1,I385)-IF(J385="",0,J385))</f>
        <v/>
      </c>
      <c r="P385" s="21" t="str">
        <f aca="false">IF(O385="","",O385*'Setup rules'!$B$7)</f>
        <v/>
      </c>
      <c r="Q385" s="14" t="str">
        <f aca="false">IF(O385="","",IF(O385&gt;0,"Win",IF(O385&lt;0,"Loss","Breakeven")))</f>
        <v/>
      </c>
      <c r="R385" s="20" t="str">
        <f aca="false">IF(O385="","",SUM($O$5:O385))</f>
        <v/>
      </c>
      <c r="S385" s="20" t="str">
        <f aca="false">IF(R385="","",MAX(0,MAX($R$5:R385)))</f>
        <v/>
      </c>
      <c r="T385" s="20" t="str">
        <f aca="false">IF(R385="","",R385-S385)</f>
        <v/>
      </c>
      <c r="U385" s="14" t="str">
        <f aca="false">IF(O385="","",IF(O385&lt;0,N(U384)+1,0))</f>
        <v/>
      </c>
      <c r="V385" s="22" t="e">
        <f aca="false">IF(R385="",NA(),R385)</f>
        <v>#N/A</v>
      </c>
    </row>
    <row r="386" customFormat="false" ht="15" hidden="false" customHeight="false" outlineLevel="0" collapsed="false">
      <c r="A386" s="14" t="str">
        <f aca="false">IF(B386="","",COUNT($B$5:B386))</f>
        <v/>
      </c>
      <c r="B386" s="15"/>
      <c r="C386" s="13"/>
      <c r="D386" s="16"/>
      <c r="E386" s="17"/>
      <c r="F386" s="17"/>
      <c r="G386" s="17"/>
      <c r="H386" s="17"/>
      <c r="I386" s="18"/>
      <c r="J386" s="18"/>
      <c r="K386" s="16"/>
      <c r="L386" s="13"/>
      <c r="M386" s="19" t="str">
        <f aca="false">IF(OR(E386="",F386=""),"",ABS(E386-F386))</f>
        <v/>
      </c>
      <c r="N386" s="20" t="str">
        <f aca="false">IF(OR(G386="",M386="",M386=0),"",ABS(G386-E386)/M386)</f>
        <v/>
      </c>
      <c r="O386" s="20" t="str">
        <f aca="false">IF(OR(H386="",M386="",M386=0),"",IF(D386="Short",E386-H386,H386-E386)/M386*IF(I386="",1,I386)-IF(J386="",0,J386))</f>
        <v/>
      </c>
      <c r="P386" s="21" t="str">
        <f aca="false">IF(O386="","",O386*'Setup rules'!$B$7)</f>
        <v/>
      </c>
      <c r="Q386" s="14" t="str">
        <f aca="false">IF(O386="","",IF(O386&gt;0,"Win",IF(O386&lt;0,"Loss","Breakeven")))</f>
        <v/>
      </c>
      <c r="R386" s="20" t="str">
        <f aca="false">IF(O386="","",SUM($O$5:O386))</f>
        <v/>
      </c>
      <c r="S386" s="20" t="str">
        <f aca="false">IF(R386="","",MAX(0,MAX($R$5:R386)))</f>
        <v/>
      </c>
      <c r="T386" s="20" t="str">
        <f aca="false">IF(R386="","",R386-S386)</f>
        <v/>
      </c>
      <c r="U386" s="14" t="str">
        <f aca="false">IF(O386="","",IF(O386&lt;0,N(U385)+1,0))</f>
        <v/>
      </c>
      <c r="V386" s="22" t="e">
        <f aca="false">IF(R386="",NA(),R386)</f>
        <v>#N/A</v>
      </c>
    </row>
    <row r="387" customFormat="false" ht="15" hidden="false" customHeight="false" outlineLevel="0" collapsed="false">
      <c r="A387" s="14" t="str">
        <f aca="false">IF(B387="","",COUNT($B$5:B387))</f>
        <v/>
      </c>
      <c r="B387" s="15"/>
      <c r="C387" s="13"/>
      <c r="D387" s="16"/>
      <c r="E387" s="17"/>
      <c r="F387" s="17"/>
      <c r="G387" s="17"/>
      <c r="H387" s="17"/>
      <c r="I387" s="18"/>
      <c r="J387" s="18"/>
      <c r="K387" s="16"/>
      <c r="L387" s="13"/>
      <c r="M387" s="19" t="str">
        <f aca="false">IF(OR(E387="",F387=""),"",ABS(E387-F387))</f>
        <v/>
      </c>
      <c r="N387" s="20" t="str">
        <f aca="false">IF(OR(G387="",M387="",M387=0),"",ABS(G387-E387)/M387)</f>
        <v/>
      </c>
      <c r="O387" s="20" t="str">
        <f aca="false">IF(OR(H387="",M387="",M387=0),"",IF(D387="Short",E387-H387,H387-E387)/M387*IF(I387="",1,I387)-IF(J387="",0,J387))</f>
        <v/>
      </c>
      <c r="P387" s="21" t="str">
        <f aca="false">IF(O387="","",O387*'Setup rules'!$B$7)</f>
        <v/>
      </c>
      <c r="Q387" s="14" t="str">
        <f aca="false">IF(O387="","",IF(O387&gt;0,"Win",IF(O387&lt;0,"Loss","Breakeven")))</f>
        <v/>
      </c>
      <c r="R387" s="20" t="str">
        <f aca="false">IF(O387="","",SUM($O$5:O387))</f>
        <v/>
      </c>
      <c r="S387" s="20" t="str">
        <f aca="false">IF(R387="","",MAX(0,MAX($R$5:R387)))</f>
        <v/>
      </c>
      <c r="T387" s="20" t="str">
        <f aca="false">IF(R387="","",R387-S387)</f>
        <v/>
      </c>
      <c r="U387" s="14" t="str">
        <f aca="false">IF(O387="","",IF(O387&lt;0,N(U386)+1,0))</f>
        <v/>
      </c>
      <c r="V387" s="22" t="e">
        <f aca="false">IF(R387="",NA(),R387)</f>
        <v>#N/A</v>
      </c>
    </row>
    <row r="388" customFormat="false" ht="15" hidden="false" customHeight="false" outlineLevel="0" collapsed="false">
      <c r="A388" s="14" t="str">
        <f aca="false">IF(B388="","",COUNT($B$5:B388))</f>
        <v/>
      </c>
      <c r="B388" s="15"/>
      <c r="C388" s="13"/>
      <c r="D388" s="16"/>
      <c r="E388" s="17"/>
      <c r="F388" s="17"/>
      <c r="G388" s="17"/>
      <c r="H388" s="17"/>
      <c r="I388" s="18"/>
      <c r="J388" s="18"/>
      <c r="K388" s="16"/>
      <c r="L388" s="13"/>
      <c r="M388" s="19" t="str">
        <f aca="false">IF(OR(E388="",F388=""),"",ABS(E388-F388))</f>
        <v/>
      </c>
      <c r="N388" s="20" t="str">
        <f aca="false">IF(OR(G388="",M388="",M388=0),"",ABS(G388-E388)/M388)</f>
        <v/>
      </c>
      <c r="O388" s="20" t="str">
        <f aca="false">IF(OR(H388="",M388="",M388=0),"",IF(D388="Short",E388-H388,H388-E388)/M388*IF(I388="",1,I388)-IF(J388="",0,J388))</f>
        <v/>
      </c>
      <c r="P388" s="21" t="str">
        <f aca="false">IF(O388="","",O388*'Setup rules'!$B$7)</f>
        <v/>
      </c>
      <c r="Q388" s="14" t="str">
        <f aca="false">IF(O388="","",IF(O388&gt;0,"Win",IF(O388&lt;0,"Loss","Breakeven")))</f>
        <v/>
      </c>
      <c r="R388" s="20" t="str">
        <f aca="false">IF(O388="","",SUM($O$5:O388))</f>
        <v/>
      </c>
      <c r="S388" s="20" t="str">
        <f aca="false">IF(R388="","",MAX(0,MAX($R$5:R388)))</f>
        <v/>
      </c>
      <c r="T388" s="20" t="str">
        <f aca="false">IF(R388="","",R388-S388)</f>
        <v/>
      </c>
      <c r="U388" s="14" t="str">
        <f aca="false">IF(O388="","",IF(O388&lt;0,N(U387)+1,0))</f>
        <v/>
      </c>
      <c r="V388" s="22" t="e">
        <f aca="false">IF(R388="",NA(),R388)</f>
        <v>#N/A</v>
      </c>
    </row>
    <row r="389" customFormat="false" ht="15" hidden="false" customHeight="false" outlineLevel="0" collapsed="false">
      <c r="A389" s="14" t="str">
        <f aca="false">IF(B389="","",COUNT($B$5:B389))</f>
        <v/>
      </c>
      <c r="B389" s="15"/>
      <c r="C389" s="13"/>
      <c r="D389" s="16"/>
      <c r="E389" s="17"/>
      <c r="F389" s="17"/>
      <c r="G389" s="17"/>
      <c r="H389" s="17"/>
      <c r="I389" s="18"/>
      <c r="J389" s="18"/>
      <c r="K389" s="16"/>
      <c r="L389" s="13"/>
      <c r="M389" s="19" t="str">
        <f aca="false">IF(OR(E389="",F389=""),"",ABS(E389-F389))</f>
        <v/>
      </c>
      <c r="N389" s="20" t="str">
        <f aca="false">IF(OR(G389="",M389="",M389=0),"",ABS(G389-E389)/M389)</f>
        <v/>
      </c>
      <c r="O389" s="20" t="str">
        <f aca="false">IF(OR(H389="",M389="",M389=0),"",IF(D389="Short",E389-H389,H389-E389)/M389*IF(I389="",1,I389)-IF(J389="",0,J389))</f>
        <v/>
      </c>
      <c r="P389" s="21" t="str">
        <f aca="false">IF(O389="","",O389*'Setup rules'!$B$7)</f>
        <v/>
      </c>
      <c r="Q389" s="14" t="str">
        <f aca="false">IF(O389="","",IF(O389&gt;0,"Win",IF(O389&lt;0,"Loss","Breakeven")))</f>
        <v/>
      </c>
      <c r="R389" s="20" t="str">
        <f aca="false">IF(O389="","",SUM($O$5:O389))</f>
        <v/>
      </c>
      <c r="S389" s="20" t="str">
        <f aca="false">IF(R389="","",MAX(0,MAX($R$5:R389)))</f>
        <v/>
      </c>
      <c r="T389" s="20" t="str">
        <f aca="false">IF(R389="","",R389-S389)</f>
        <v/>
      </c>
      <c r="U389" s="14" t="str">
        <f aca="false">IF(O389="","",IF(O389&lt;0,N(U388)+1,0))</f>
        <v/>
      </c>
      <c r="V389" s="22" t="e">
        <f aca="false">IF(R389="",NA(),R389)</f>
        <v>#N/A</v>
      </c>
    </row>
    <row r="390" customFormat="false" ht="15" hidden="false" customHeight="false" outlineLevel="0" collapsed="false">
      <c r="A390" s="14" t="str">
        <f aca="false">IF(B390="","",COUNT($B$5:B390))</f>
        <v/>
      </c>
      <c r="B390" s="15"/>
      <c r="C390" s="13"/>
      <c r="D390" s="16"/>
      <c r="E390" s="17"/>
      <c r="F390" s="17"/>
      <c r="G390" s="17"/>
      <c r="H390" s="17"/>
      <c r="I390" s="18"/>
      <c r="J390" s="18"/>
      <c r="K390" s="16"/>
      <c r="L390" s="13"/>
      <c r="M390" s="19" t="str">
        <f aca="false">IF(OR(E390="",F390=""),"",ABS(E390-F390))</f>
        <v/>
      </c>
      <c r="N390" s="20" t="str">
        <f aca="false">IF(OR(G390="",M390="",M390=0),"",ABS(G390-E390)/M390)</f>
        <v/>
      </c>
      <c r="O390" s="20" t="str">
        <f aca="false">IF(OR(H390="",M390="",M390=0),"",IF(D390="Short",E390-H390,H390-E390)/M390*IF(I390="",1,I390)-IF(J390="",0,J390))</f>
        <v/>
      </c>
      <c r="P390" s="21" t="str">
        <f aca="false">IF(O390="","",O390*'Setup rules'!$B$7)</f>
        <v/>
      </c>
      <c r="Q390" s="14" t="str">
        <f aca="false">IF(O390="","",IF(O390&gt;0,"Win",IF(O390&lt;0,"Loss","Breakeven")))</f>
        <v/>
      </c>
      <c r="R390" s="20" t="str">
        <f aca="false">IF(O390="","",SUM($O$5:O390))</f>
        <v/>
      </c>
      <c r="S390" s="20" t="str">
        <f aca="false">IF(R390="","",MAX(0,MAX($R$5:R390)))</f>
        <v/>
      </c>
      <c r="T390" s="20" t="str">
        <f aca="false">IF(R390="","",R390-S390)</f>
        <v/>
      </c>
      <c r="U390" s="14" t="str">
        <f aca="false">IF(O390="","",IF(O390&lt;0,N(U389)+1,0))</f>
        <v/>
      </c>
      <c r="V390" s="22" t="e">
        <f aca="false">IF(R390="",NA(),R390)</f>
        <v>#N/A</v>
      </c>
    </row>
    <row r="391" customFormat="false" ht="15" hidden="false" customHeight="false" outlineLevel="0" collapsed="false">
      <c r="A391" s="14" t="str">
        <f aca="false">IF(B391="","",COUNT($B$5:B391))</f>
        <v/>
      </c>
      <c r="B391" s="15"/>
      <c r="C391" s="13"/>
      <c r="D391" s="16"/>
      <c r="E391" s="17"/>
      <c r="F391" s="17"/>
      <c r="G391" s="17"/>
      <c r="H391" s="17"/>
      <c r="I391" s="18"/>
      <c r="J391" s="18"/>
      <c r="K391" s="16"/>
      <c r="L391" s="13"/>
      <c r="M391" s="19" t="str">
        <f aca="false">IF(OR(E391="",F391=""),"",ABS(E391-F391))</f>
        <v/>
      </c>
      <c r="N391" s="20" t="str">
        <f aca="false">IF(OR(G391="",M391="",M391=0),"",ABS(G391-E391)/M391)</f>
        <v/>
      </c>
      <c r="O391" s="20" t="str">
        <f aca="false">IF(OR(H391="",M391="",M391=0),"",IF(D391="Short",E391-H391,H391-E391)/M391*IF(I391="",1,I391)-IF(J391="",0,J391))</f>
        <v/>
      </c>
      <c r="P391" s="21" t="str">
        <f aca="false">IF(O391="","",O391*'Setup rules'!$B$7)</f>
        <v/>
      </c>
      <c r="Q391" s="14" t="str">
        <f aca="false">IF(O391="","",IF(O391&gt;0,"Win",IF(O391&lt;0,"Loss","Breakeven")))</f>
        <v/>
      </c>
      <c r="R391" s="20" t="str">
        <f aca="false">IF(O391="","",SUM($O$5:O391))</f>
        <v/>
      </c>
      <c r="S391" s="20" t="str">
        <f aca="false">IF(R391="","",MAX(0,MAX($R$5:R391)))</f>
        <v/>
      </c>
      <c r="T391" s="20" t="str">
        <f aca="false">IF(R391="","",R391-S391)</f>
        <v/>
      </c>
      <c r="U391" s="14" t="str">
        <f aca="false">IF(O391="","",IF(O391&lt;0,N(U390)+1,0))</f>
        <v/>
      </c>
      <c r="V391" s="22" t="e">
        <f aca="false">IF(R391="",NA(),R391)</f>
        <v>#N/A</v>
      </c>
    </row>
    <row r="392" customFormat="false" ht="15" hidden="false" customHeight="false" outlineLevel="0" collapsed="false">
      <c r="A392" s="14" t="str">
        <f aca="false">IF(B392="","",COUNT($B$5:B392))</f>
        <v/>
      </c>
      <c r="B392" s="15"/>
      <c r="C392" s="13"/>
      <c r="D392" s="16"/>
      <c r="E392" s="17"/>
      <c r="F392" s="17"/>
      <c r="G392" s="17"/>
      <c r="H392" s="17"/>
      <c r="I392" s="18"/>
      <c r="J392" s="18"/>
      <c r="K392" s="16"/>
      <c r="L392" s="13"/>
      <c r="M392" s="19" t="str">
        <f aca="false">IF(OR(E392="",F392=""),"",ABS(E392-F392))</f>
        <v/>
      </c>
      <c r="N392" s="20" t="str">
        <f aca="false">IF(OR(G392="",M392="",M392=0),"",ABS(G392-E392)/M392)</f>
        <v/>
      </c>
      <c r="O392" s="20" t="str">
        <f aca="false">IF(OR(H392="",M392="",M392=0),"",IF(D392="Short",E392-H392,H392-E392)/M392*IF(I392="",1,I392)-IF(J392="",0,J392))</f>
        <v/>
      </c>
      <c r="P392" s="21" t="str">
        <f aca="false">IF(O392="","",O392*'Setup rules'!$B$7)</f>
        <v/>
      </c>
      <c r="Q392" s="14" t="str">
        <f aca="false">IF(O392="","",IF(O392&gt;0,"Win",IF(O392&lt;0,"Loss","Breakeven")))</f>
        <v/>
      </c>
      <c r="R392" s="20" t="str">
        <f aca="false">IF(O392="","",SUM($O$5:O392))</f>
        <v/>
      </c>
      <c r="S392" s="20" t="str">
        <f aca="false">IF(R392="","",MAX(0,MAX($R$5:R392)))</f>
        <v/>
      </c>
      <c r="T392" s="20" t="str">
        <f aca="false">IF(R392="","",R392-S392)</f>
        <v/>
      </c>
      <c r="U392" s="14" t="str">
        <f aca="false">IF(O392="","",IF(O392&lt;0,N(U391)+1,0))</f>
        <v/>
      </c>
      <c r="V392" s="22" t="e">
        <f aca="false">IF(R392="",NA(),R392)</f>
        <v>#N/A</v>
      </c>
    </row>
    <row r="393" customFormat="false" ht="15" hidden="false" customHeight="false" outlineLevel="0" collapsed="false">
      <c r="A393" s="14" t="str">
        <f aca="false">IF(B393="","",COUNT($B$5:B393))</f>
        <v/>
      </c>
      <c r="B393" s="15"/>
      <c r="C393" s="13"/>
      <c r="D393" s="16"/>
      <c r="E393" s="17"/>
      <c r="F393" s="17"/>
      <c r="G393" s="17"/>
      <c r="H393" s="17"/>
      <c r="I393" s="18"/>
      <c r="J393" s="18"/>
      <c r="K393" s="16"/>
      <c r="L393" s="13"/>
      <c r="M393" s="19" t="str">
        <f aca="false">IF(OR(E393="",F393=""),"",ABS(E393-F393))</f>
        <v/>
      </c>
      <c r="N393" s="20" t="str">
        <f aca="false">IF(OR(G393="",M393="",M393=0),"",ABS(G393-E393)/M393)</f>
        <v/>
      </c>
      <c r="O393" s="20" t="str">
        <f aca="false">IF(OR(H393="",M393="",M393=0),"",IF(D393="Short",E393-H393,H393-E393)/M393*IF(I393="",1,I393)-IF(J393="",0,J393))</f>
        <v/>
      </c>
      <c r="P393" s="21" t="str">
        <f aca="false">IF(O393="","",O393*'Setup rules'!$B$7)</f>
        <v/>
      </c>
      <c r="Q393" s="14" t="str">
        <f aca="false">IF(O393="","",IF(O393&gt;0,"Win",IF(O393&lt;0,"Loss","Breakeven")))</f>
        <v/>
      </c>
      <c r="R393" s="20" t="str">
        <f aca="false">IF(O393="","",SUM($O$5:O393))</f>
        <v/>
      </c>
      <c r="S393" s="20" t="str">
        <f aca="false">IF(R393="","",MAX(0,MAX($R$5:R393)))</f>
        <v/>
      </c>
      <c r="T393" s="20" t="str">
        <f aca="false">IF(R393="","",R393-S393)</f>
        <v/>
      </c>
      <c r="U393" s="14" t="str">
        <f aca="false">IF(O393="","",IF(O393&lt;0,N(U392)+1,0))</f>
        <v/>
      </c>
      <c r="V393" s="22" t="e">
        <f aca="false">IF(R393="",NA(),R393)</f>
        <v>#N/A</v>
      </c>
    </row>
    <row r="394" customFormat="false" ht="15" hidden="false" customHeight="false" outlineLevel="0" collapsed="false">
      <c r="A394" s="14" t="str">
        <f aca="false">IF(B394="","",COUNT($B$5:B394))</f>
        <v/>
      </c>
      <c r="B394" s="15"/>
      <c r="C394" s="13"/>
      <c r="D394" s="16"/>
      <c r="E394" s="17"/>
      <c r="F394" s="17"/>
      <c r="G394" s="17"/>
      <c r="H394" s="17"/>
      <c r="I394" s="18"/>
      <c r="J394" s="18"/>
      <c r="K394" s="16"/>
      <c r="L394" s="13"/>
      <c r="M394" s="19" t="str">
        <f aca="false">IF(OR(E394="",F394=""),"",ABS(E394-F394))</f>
        <v/>
      </c>
      <c r="N394" s="20" t="str">
        <f aca="false">IF(OR(G394="",M394="",M394=0),"",ABS(G394-E394)/M394)</f>
        <v/>
      </c>
      <c r="O394" s="20" t="str">
        <f aca="false">IF(OR(H394="",M394="",M394=0),"",IF(D394="Short",E394-H394,H394-E394)/M394*IF(I394="",1,I394)-IF(J394="",0,J394))</f>
        <v/>
      </c>
      <c r="P394" s="21" t="str">
        <f aca="false">IF(O394="","",O394*'Setup rules'!$B$7)</f>
        <v/>
      </c>
      <c r="Q394" s="14" t="str">
        <f aca="false">IF(O394="","",IF(O394&gt;0,"Win",IF(O394&lt;0,"Loss","Breakeven")))</f>
        <v/>
      </c>
      <c r="R394" s="20" t="str">
        <f aca="false">IF(O394="","",SUM($O$5:O394))</f>
        <v/>
      </c>
      <c r="S394" s="20" t="str">
        <f aca="false">IF(R394="","",MAX(0,MAX($R$5:R394)))</f>
        <v/>
      </c>
      <c r="T394" s="20" t="str">
        <f aca="false">IF(R394="","",R394-S394)</f>
        <v/>
      </c>
      <c r="U394" s="14" t="str">
        <f aca="false">IF(O394="","",IF(O394&lt;0,N(U393)+1,0))</f>
        <v/>
      </c>
      <c r="V394" s="22" t="e">
        <f aca="false">IF(R394="",NA(),R394)</f>
        <v>#N/A</v>
      </c>
    </row>
    <row r="395" customFormat="false" ht="15" hidden="false" customHeight="false" outlineLevel="0" collapsed="false">
      <c r="A395" s="14" t="str">
        <f aca="false">IF(B395="","",COUNT($B$5:B395))</f>
        <v/>
      </c>
      <c r="B395" s="15"/>
      <c r="C395" s="13"/>
      <c r="D395" s="16"/>
      <c r="E395" s="17"/>
      <c r="F395" s="17"/>
      <c r="G395" s="17"/>
      <c r="H395" s="17"/>
      <c r="I395" s="18"/>
      <c r="J395" s="18"/>
      <c r="K395" s="16"/>
      <c r="L395" s="13"/>
      <c r="M395" s="19" t="str">
        <f aca="false">IF(OR(E395="",F395=""),"",ABS(E395-F395))</f>
        <v/>
      </c>
      <c r="N395" s="20" t="str">
        <f aca="false">IF(OR(G395="",M395="",M395=0),"",ABS(G395-E395)/M395)</f>
        <v/>
      </c>
      <c r="O395" s="20" t="str">
        <f aca="false">IF(OR(H395="",M395="",M395=0),"",IF(D395="Short",E395-H395,H395-E395)/M395*IF(I395="",1,I395)-IF(J395="",0,J395))</f>
        <v/>
      </c>
      <c r="P395" s="21" t="str">
        <f aca="false">IF(O395="","",O395*'Setup rules'!$B$7)</f>
        <v/>
      </c>
      <c r="Q395" s="14" t="str">
        <f aca="false">IF(O395="","",IF(O395&gt;0,"Win",IF(O395&lt;0,"Loss","Breakeven")))</f>
        <v/>
      </c>
      <c r="R395" s="20" t="str">
        <f aca="false">IF(O395="","",SUM($O$5:O395))</f>
        <v/>
      </c>
      <c r="S395" s="20" t="str">
        <f aca="false">IF(R395="","",MAX(0,MAX($R$5:R395)))</f>
        <v/>
      </c>
      <c r="T395" s="20" t="str">
        <f aca="false">IF(R395="","",R395-S395)</f>
        <v/>
      </c>
      <c r="U395" s="14" t="str">
        <f aca="false">IF(O395="","",IF(O395&lt;0,N(U394)+1,0))</f>
        <v/>
      </c>
      <c r="V395" s="22" t="e">
        <f aca="false">IF(R395="",NA(),R395)</f>
        <v>#N/A</v>
      </c>
    </row>
    <row r="396" customFormat="false" ht="15" hidden="false" customHeight="false" outlineLevel="0" collapsed="false">
      <c r="A396" s="14" t="str">
        <f aca="false">IF(B396="","",COUNT($B$5:B396))</f>
        <v/>
      </c>
      <c r="B396" s="15"/>
      <c r="C396" s="13"/>
      <c r="D396" s="16"/>
      <c r="E396" s="17"/>
      <c r="F396" s="17"/>
      <c r="G396" s="17"/>
      <c r="H396" s="17"/>
      <c r="I396" s="18"/>
      <c r="J396" s="18"/>
      <c r="K396" s="16"/>
      <c r="L396" s="13"/>
      <c r="M396" s="19" t="str">
        <f aca="false">IF(OR(E396="",F396=""),"",ABS(E396-F396))</f>
        <v/>
      </c>
      <c r="N396" s="20" t="str">
        <f aca="false">IF(OR(G396="",M396="",M396=0),"",ABS(G396-E396)/M396)</f>
        <v/>
      </c>
      <c r="O396" s="20" t="str">
        <f aca="false">IF(OR(H396="",M396="",M396=0),"",IF(D396="Short",E396-H396,H396-E396)/M396*IF(I396="",1,I396)-IF(J396="",0,J396))</f>
        <v/>
      </c>
      <c r="P396" s="21" t="str">
        <f aca="false">IF(O396="","",O396*'Setup rules'!$B$7)</f>
        <v/>
      </c>
      <c r="Q396" s="14" t="str">
        <f aca="false">IF(O396="","",IF(O396&gt;0,"Win",IF(O396&lt;0,"Loss","Breakeven")))</f>
        <v/>
      </c>
      <c r="R396" s="20" t="str">
        <f aca="false">IF(O396="","",SUM($O$5:O396))</f>
        <v/>
      </c>
      <c r="S396" s="20" t="str">
        <f aca="false">IF(R396="","",MAX(0,MAX($R$5:R396)))</f>
        <v/>
      </c>
      <c r="T396" s="20" t="str">
        <f aca="false">IF(R396="","",R396-S396)</f>
        <v/>
      </c>
      <c r="U396" s="14" t="str">
        <f aca="false">IF(O396="","",IF(O396&lt;0,N(U395)+1,0))</f>
        <v/>
      </c>
      <c r="V396" s="22" t="e">
        <f aca="false">IF(R396="",NA(),R396)</f>
        <v>#N/A</v>
      </c>
    </row>
    <row r="397" customFormat="false" ht="15" hidden="false" customHeight="false" outlineLevel="0" collapsed="false">
      <c r="A397" s="14" t="str">
        <f aca="false">IF(B397="","",COUNT($B$5:B397))</f>
        <v/>
      </c>
      <c r="B397" s="15"/>
      <c r="C397" s="13"/>
      <c r="D397" s="16"/>
      <c r="E397" s="17"/>
      <c r="F397" s="17"/>
      <c r="G397" s="17"/>
      <c r="H397" s="17"/>
      <c r="I397" s="18"/>
      <c r="J397" s="18"/>
      <c r="K397" s="16"/>
      <c r="L397" s="13"/>
      <c r="M397" s="19" t="str">
        <f aca="false">IF(OR(E397="",F397=""),"",ABS(E397-F397))</f>
        <v/>
      </c>
      <c r="N397" s="20" t="str">
        <f aca="false">IF(OR(G397="",M397="",M397=0),"",ABS(G397-E397)/M397)</f>
        <v/>
      </c>
      <c r="O397" s="20" t="str">
        <f aca="false">IF(OR(H397="",M397="",M397=0),"",IF(D397="Short",E397-H397,H397-E397)/M397*IF(I397="",1,I397)-IF(J397="",0,J397))</f>
        <v/>
      </c>
      <c r="P397" s="21" t="str">
        <f aca="false">IF(O397="","",O397*'Setup rules'!$B$7)</f>
        <v/>
      </c>
      <c r="Q397" s="14" t="str">
        <f aca="false">IF(O397="","",IF(O397&gt;0,"Win",IF(O397&lt;0,"Loss","Breakeven")))</f>
        <v/>
      </c>
      <c r="R397" s="20" t="str">
        <f aca="false">IF(O397="","",SUM($O$5:O397))</f>
        <v/>
      </c>
      <c r="S397" s="20" t="str">
        <f aca="false">IF(R397="","",MAX(0,MAX($R$5:R397)))</f>
        <v/>
      </c>
      <c r="T397" s="20" t="str">
        <f aca="false">IF(R397="","",R397-S397)</f>
        <v/>
      </c>
      <c r="U397" s="14" t="str">
        <f aca="false">IF(O397="","",IF(O397&lt;0,N(U396)+1,0))</f>
        <v/>
      </c>
      <c r="V397" s="22" t="e">
        <f aca="false">IF(R397="",NA(),R397)</f>
        <v>#N/A</v>
      </c>
    </row>
    <row r="398" customFormat="false" ht="15" hidden="false" customHeight="false" outlineLevel="0" collapsed="false">
      <c r="A398" s="14" t="str">
        <f aca="false">IF(B398="","",COUNT($B$5:B398))</f>
        <v/>
      </c>
      <c r="B398" s="15"/>
      <c r="C398" s="13"/>
      <c r="D398" s="16"/>
      <c r="E398" s="17"/>
      <c r="F398" s="17"/>
      <c r="G398" s="17"/>
      <c r="H398" s="17"/>
      <c r="I398" s="18"/>
      <c r="J398" s="18"/>
      <c r="K398" s="16"/>
      <c r="L398" s="13"/>
      <c r="M398" s="19" t="str">
        <f aca="false">IF(OR(E398="",F398=""),"",ABS(E398-F398))</f>
        <v/>
      </c>
      <c r="N398" s="20" t="str">
        <f aca="false">IF(OR(G398="",M398="",M398=0),"",ABS(G398-E398)/M398)</f>
        <v/>
      </c>
      <c r="O398" s="20" t="str">
        <f aca="false">IF(OR(H398="",M398="",M398=0),"",IF(D398="Short",E398-H398,H398-E398)/M398*IF(I398="",1,I398)-IF(J398="",0,J398))</f>
        <v/>
      </c>
      <c r="P398" s="21" t="str">
        <f aca="false">IF(O398="","",O398*'Setup rules'!$B$7)</f>
        <v/>
      </c>
      <c r="Q398" s="14" t="str">
        <f aca="false">IF(O398="","",IF(O398&gt;0,"Win",IF(O398&lt;0,"Loss","Breakeven")))</f>
        <v/>
      </c>
      <c r="R398" s="20" t="str">
        <f aca="false">IF(O398="","",SUM($O$5:O398))</f>
        <v/>
      </c>
      <c r="S398" s="20" t="str">
        <f aca="false">IF(R398="","",MAX(0,MAX($R$5:R398)))</f>
        <v/>
      </c>
      <c r="T398" s="20" t="str">
        <f aca="false">IF(R398="","",R398-S398)</f>
        <v/>
      </c>
      <c r="U398" s="14" t="str">
        <f aca="false">IF(O398="","",IF(O398&lt;0,N(U397)+1,0))</f>
        <v/>
      </c>
      <c r="V398" s="22" t="e">
        <f aca="false">IF(R398="",NA(),R398)</f>
        <v>#N/A</v>
      </c>
    </row>
    <row r="399" customFormat="false" ht="15" hidden="false" customHeight="false" outlineLevel="0" collapsed="false">
      <c r="A399" s="14" t="str">
        <f aca="false">IF(B399="","",COUNT($B$5:B399))</f>
        <v/>
      </c>
      <c r="B399" s="15"/>
      <c r="C399" s="13"/>
      <c r="D399" s="16"/>
      <c r="E399" s="17"/>
      <c r="F399" s="17"/>
      <c r="G399" s="17"/>
      <c r="H399" s="17"/>
      <c r="I399" s="18"/>
      <c r="J399" s="18"/>
      <c r="K399" s="16"/>
      <c r="L399" s="13"/>
      <c r="M399" s="19" t="str">
        <f aca="false">IF(OR(E399="",F399=""),"",ABS(E399-F399))</f>
        <v/>
      </c>
      <c r="N399" s="20" t="str">
        <f aca="false">IF(OR(G399="",M399="",M399=0),"",ABS(G399-E399)/M399)</f>
        <v/>
      </c>
      <c r="O399" s="20" t="str">
        <f aca="false">IF(OR(H399="",M399="",M399=0),"",IF(D399="Short",E399-H399,H399-E399)/M399*IF(I399="",1,I399)-IF(J399="",0,J399))</f>
        <v/>
      </c>
      <c r="P399" s="21" t="str">
        <f aca="false">IF(O399="","",O399*'Setup rules'!$B$7)</f>
        <v/>
      </c>
      <c r="Q399" s="14" t="str">
        <f aca="false">IF(O399="","",IF(O399&gt;0,"Win",IF(O399&lt;0,"Loss","Breakeven")))</f>
        <v/>
      </c>
      <c r="R399" s="20" t="str">
        <f aca="false">IF(O399="","",SUM($O$5:O399))</f>
        <v/>
      </c>
      <c r="S399" s="20" t="str">
        <f aca="false">IF(R399="","",MAX(0,MAX($R$5:R399)))</f>
        <v/>
      </c>
      <c r="T399" s="20" t="str">
        <f aca="false">IF(R399="","",R399-S399)</f>
        <v/>
      </c>
      <c r="U399" s="14" t="str">
        <f aca="false">IF(O399="","",IF(O399&lt;0,N(U398)+1,0))</f>
        <v/>
      </c>
      <c r="V399" s="22" t="e">
        <f aca="false">IF(R399="",NA(),R399)</f>
        <v>#N/A</v>
      </c>
    </row>
    <row r="400" customFormat="false" ht="15" hidden="false" customHeight="false" outlineLevel="0" collapsed="false">
      <c r="A400" s="14" t="str">
        <f aca="false">IF(B400="","",COUNT($B$5:B400))</f>
        <v/>
      </c>
      <c r="B400" s="15"/>
      <c r="C400" s="13"/>
      <c r="D400" s="16"/>
      <c r="E400" s="17"/>
      <c r="F400" s="17"/>
      <c r="G400" s="17"/>
      <c r="H400" s="17"/>
      <c r="I400" s="18"/>
      <c r="J400" s="18"/>
      <c r="K400" s="16"/>
      <c r="L400" s="13"/>
      <c r="M400" s="19" t="str">
        <f aca="false">IF(OR(E400="",F400=""),"",ABS(E400-F400))</f>
        <v/>
      </c>
      <c r="N400" s="20" t="str">
        <f aca="false">IF(OR(G400="",M400="",M400=0),"",ABS(G400-E400)/M400)</f>
        <v/>
      </c>
      <c r="O400" s="20" t="str">
        <f aca="false">IF(OR(H400="",M400="",M400=0),"",IF(D400="Short",E400-H400,H400-E400)/M400*IF(I400="",1,I400)-IF(J400="",0,J400))</f>
        <v/>
      </c>
      <c r="P400" s="21" t="str">
        <f aca="false">IF(O400="","",O400*'Setup rules'!$B$7)</f>
        <v/>
      </c>
      <c r="Q400" s="14" t="str">
        <f aca="false">IF(O400="","",IF(O400&gt;0,"Win",IF(O400&lt;0,"Loss","Breakeven")))</f>
        <v/>
      </c>
      <c r="R400" s="20" t="str">
        <f aca="false">IF(O400="","",SUM($O$5:O400))</f>
        <v/>
      </c>
      <c r="S400" s="20" t="str">
        <f aca="false">IF(R400="","",MAX(0,MAX($R$5:R400)))</f>
        <v/>
      </c>
      <c r="T400" s="20" t="str">
        <f aca="false">IF(R400="","",R400-S400)</f>
        <v/>
      </c>
      <c r="U400" s="14" t="str">
        <f aca="false">IF(O400="","",IF(O400&lt;0,N(U399)+1,0))</f>
        <v/>
      </c>
      <c r="V400" s="22" t="e">
        <f aca="false">IF(R400="",NA(),R400)</f>
        <v>#N/A</v>
      </c>
    </row>
    <row r="401" customFormat="false" ht="15" hidden="false" customHeight="false" outlineLevel="0" collapsed="false">
      <c r="A401" s="14" t="str">
        <f aca="false">IF(B401="","",COUNT($B$5:B401))</f>
        <v/>
      </c>
      <c r="B401" s="15"/>
      <c r="C401" s="13"/>
      <c r="D401" s="16"/>
      <c r="E401" s="17"/>
      <c r="F401" s="17"/>
      <c r="G401" s="17"/>
      <c r="H401" s="17"/>
      <c r="I401" s="18"/>
      <c r="J401" s="18"/>
      <c r="K401" s="16"/>
      <c r="L401" s="13"/>
      <c r="M401" s="19" t="str">
        <f aca="false">IF(OR(E401="",F401=""),"",ABS(E401-F401))</f>
        <v/>
      </c>
      <c r="N401" s="20" t="str">
        <f aca="false">IF(OR(G401="",M401="",M401=0),"",ABS(G401-E401)/M401)</f>
        <v/>
      </c>
      <c r="O401" s="20" t="str">
        <f aca="false">IF(OR(H401="",M401="",M401=0),"",IF(D401="Short",E401-H401,H401-E401)/M401*IF(I401="",1,I401)-IF(J401="",0,J401))</f>
        <v/>
      </c>
      <c r="P401" s="21" t="str">
        <f aca="false">IF(O401="","",O401*'Setup rules'!$B$7)</f>
        <v/>
      </c>
      <c r="Q401" s="14" t="str">
        <f aca="false">IF(O401="","",IF(O401&gt;0,"Win",IF(O401&lt;0,"Loss","Breakeven")))</f>
        <v/>
      </c>
      <c r="R401" s="20" t="str">
        <f aca="false">IF(O401="","",SUM($O$5:O401))</f>
        <v/>
      </c>
      <c r="S401" s="20" t="str">
        <f aca="false">IF(R401="","",MAX(0,MAX($R$5:R401)))</f>
        <v/>
      </c>
      <c r="T401" s="20" t="str">
        <f aca="false">IF(R401="","",R401-S401)</f>
        <v/>
      </c>
      <c r="U401" s="14" t="str">
        <f aca="false">IF(O401="","",IF(O401&lt;0,N(U400)+1,0))</f>
        <v/>
      </c>
      <c r="V401" s="22" t="e">
        <f aca="false">IF(R401="",NA(),R401)</f>
        <v>#N/A</v>
      </c>
    </row>
    <row r="402" customFormat="false" ht="15" hidden="false" customHeight="false" outlineLevel="0" collapsed="false">
      <c r="A402" s="14" t="str">
        <f aca="false">IF(B402="","",COUNT($B$5:B402))</f>
        <v/>
      </c>
      <c r="B402" s="15"/>
      <c r="C402" s="13"/>
      <c r="D402" s="16"/>
      <c r="E402" s="17"/>
      <c r="F402" s="17"/>
      <c r="G402" s="17"/>
      <c r="H402" s="17"/>
      <c r="I402" s="18"/>
      <c r="J402" s="18"/>
      <c r="K402" s="16"/>
      <c r="L402" s="13"/>
      <c r="M402" s="19" t="str">
        <f aca="false">IF(OR(E402="",F402=""),"",ABS(E402-F402))</f>
        <v/>
      </c>
      <c r="N402" s="20" t="str">
        <f aca="false">IF(OR(G402="",M402="",M402=0),"",ABS(G402-E402)/M402)</f>
        <v/>
      </c>
      <c r="O402" s="20" t="str">
        <f aca="false">IF(OR(H402="",M402="",M402=0),"",IF(D402="Short",E402-H402,H402-E402)/M402*IF(I402="",1,I402)-IF(J402="",0,J402))</f>
        <v/>
      </c>
      <c r="P402" s="21" t="str">
        <f aca="false">IF(O402="","",O402*'Setup rules'!$B$7)</f>
        <v/>
      </c>
      <c r="Q402" s="14" t="str">
        <f aca="false">IF(O402="","",IF(O402&gt;0,"Win",IF(O402&lt;0,"Loss","Breakeven")))</f>
        <v/>
      </c>
      <c r="R402" s="20" t="str">
        <f aca="false">IF(O402="","",SUM($O$5:O402))</f>
        <v/>
      </c>
      <c r="S402" s="20" t="str">
        <f aca="false">IF(R402="","",MAX(0,MAX($R$5:R402)))</f>
        <v/>
      </c>
      <c r="T402" s="20" t="str">
        <f aca="false">IF(R402="","",R402-S402)</f>
        <v/>
      </c>
      <c r="U402" s="14" t="str">
        <f aca="false">IF(O402="","",IF(O402&lt;0,N(U401)+1,0))</f>
        <v/>
      </c>
      <c r="V402" s="22" t="e">
        <f aca="false">IF(R402="",NA(),R402)</f>
        <v>#N/A</v>
      </c>
    </row>
    <row r="403" customFormat="false" ht="15" hidden="false" customHeight="false" outlineLevel="0" collapsed="false">
      <c r="A403" s="14" t="str">
        <f aca="false">IF(B403="","",COUNT($B$5:B403))</f>
        <v/>
      </c>
      <c r="B403" s="15"/>
      <c r="C403" s="13"/>
      <c r="D403" s="16"/>
      <c r="E403" s="17"/>
      <c r="F403" s="17"/>
      <c r="G403" s="17"/>
      <c r="H403" s="17"/>
      <c r="I403" s="18"/>
      <c r="J403" s="18"/>
      <c r="K403" s="16"/>
      <c r="L403" s="13"/>
      <c r="M403" s="19" t="str">
        <f aca="false">IF(OR(E403="",F403=""),"",ABS(E403-F403))</f>
        <v/>
      </c>
      <c r="N403" s="20" t="str">
        <f aca="false">IF(OR(G403="",M403="",M403=0),"",ABS(G403-E403)/M403)</f>
        <v/>
      </c>
      <c r="O403" s="20" t="str">
        <f aca="false">IF(OR(H403="",M403="",M403=0),"",IF(D403="Short",E403-H403,H403-E403)/M403*IF(I403="",1,I403)-IF(J403="",0,J403))</f>
        <v/>
      </c>
      <c r="P403" s="21" t="str">
        <f aca="false">IF(O403="","",O403*'Setup rules'!$B$7)</f>
        <v/>
      </c>
      <c r="Q403" s="14" t="str">
        <f aca="false">IF(O403="","",IF(O403&gt;0,"Win",IF(O403&lt;0,"Loss","Breakeven")))</f>
        <v/>
      </c>
      <c r="R403" s="20" t="str">
        <f aca="false">IF(O403="","",SUM($O$5:O403))</f>
        <v/>
      </c>
      <c r="S403" s="20" t="str">
        <f aca="false">IF(R403="","",MAX(0,MAX($R$5:R403)))</f>
        <v/>
      </c>
      <c r="T403" s="20" t="str">
        <f aca="false">IF(R403="","",R403-S403)</f>
        <v/>
      </c>
      <c r="U403" s="14" t="str">
        <f aca="false">IF(O403="","",IF(O403&lt;0,N(U402)+1,0))</f>
        <v/>
      </c>
      <c r="V403" s="22" t="e">
        <f aca="false">IF(R403="",NA(),R403)</f>
        <v>#N/A</v>
      </c>
    </row>
    <row r="404" customFormat="false" ht="15" hidden="false" customHeight="false" outlineLevel="0" collapsed="false">
      <c r="A404" s="14" t="str">
        <f aca="false">IF(B404="","",COUNT($B$5:B404))</f>
        <v/>
      </c>
      <c r="B404" s="15"/>
      <c r="C404" s="13"/>
      <c r="D404" s="16"/>
      <c r="E404" s="17"/>
      <c r="F404" s="17"/>
      <c r="G404" s="17"/>
      <c r="H404" s="17"/>
      <c r="I404" s="18"/>
      <c r="J404" s="18"/>
      <c r="K404" s="16"/>
      <c r="L404" s="13"/>
      <c r="M404" s="19" t="str">
        <f aca="false">IF(OR(E404="",F404=""),"",ABS(E404-F404))</f>
        <v/>
      </c>
      <c r="N404" s="20" t="str">
        <f aca="false">IF(OR(G404="",M404="",M404=0),"",ABS(G404-E404)/M404)</f>
        <v/>
      </c>
      <c r="O404" s="20" t="str">
        <f aca="false">IF(OR(H404="",M404="",M404=0),"",IF(D404="Short",E404-H404,H404-E404)/M404*IF(I404="",1,I404)-IF(J404="",0,J404))</f>
        <v/>
      </c>
      <c r="P404" s="21" t="str">
        <f aca="false">IF(O404="","",O404*'Setup rules'!$B$7)</f>
        <v/>
      </c>
      <c r="Q404" s="14" t="str">
        <f aca="false">IF(O404="","",IF(O404&gt;0,"Win",IF(O404&lt;0,"Loss","Breakeven")))</f>
        <v/>
      </c>
      <c r="R404" s="20" t="str">
        <f aca="false">IF(O404="","",SUM($O$5:O404))</f>
        <v/>
      </c>
      <c r="S404" s="20" t="str">
        <f aca="false">IF(R404="","",MAX(0,MAX($R$5:R404)))</f>
        <v/>
      </c>
      <c r="T404" s="20" t="str">
        <f aca="false">IF(R404="","",R404-S404)</f>
        <v/>
      </c>
      <c r="U404" s="14" t="str">
        <f aca="false">IF(O404="","",IF(O404&lt;0,N(U403)+1,0))</f>
        <v/>
      </c>
      <c r="V404" s="22" t="e">
        <f aca="false">IF(R404="",NA(),R404)</f>
        <v>#N/A</v>
      </c>
    </row>
    <row r="405" customFormat="false" ht="15" hidden="false" customHeight="false" outlineLevel="0" collapsed="false">
      <c r="A405" s="14" t="str">
        <f aca="false">IF(B405="","",COUNT($B$5:B405))</f>
        <v/>
      </c>
      <c r="B405" s="15"/>
      <c r="C405" s="13"/>
      <c r="D405" s="16"/>
      <c r="E405" s="17"/>
      <c r="F405" s="17"/>
      <c r="G405" s="17"/>
      <c r="H405" s="17"/>
      <c r="I405" s="18"/>
      <c r="J405" s="18"/>
      <c r="K405" s="16"/>
      <c r="L405" s="13"/>
      <c r="M405" s="19" t="str">
        <f aca="false">IF(OR(E405="",F405=""),"",ABS(E405-F405))</f>
        <v/>
      </c>
      <c r="N405" s="20" t="str">
        <f aca="false">IF(OR(G405="",M405="",M405=0),"",ABS(G405-E405)/M405)</f>
        <v/>
      </c>
      <c r="O405" s="20" t="str">
        <f aca="false">IF(OR(H405="",M405="",M405=0),"",IF(D405="Short",E405-H405,H405-E405)/M405*IF(I405="",1,I405)-IF(J405="",0,J405))</f>
        <v/>
      </c>
      <c r="P405" s="21" t="str">
        <f aca="false">IF(O405="","",O405*'Setup rules'!$B$7)</f>
        <v/>
      </c>
      <c r="Q405" s="14" t="str">
        <f aca="false">IF(O405="","",IF(O405&gt;0,"Win",IF(O405&lt;0,"Loss","Breakeven")))</f>
        <v/>
      </c>
      <c r="R405" s="20" t="str">
        <f aca="false">IF(O405="","",SUM($O$5:O405))</f>
        <v/>
      </c>
      <c r="S405" s="20" t="str">
        <f aca="false">IF(R405="","",MAX(0,MAX($R$5:R405)))</f>
        <v/>
      </c>
      <c r="T405" s="20" t="str">
        <f aca="false">IF(R405="","",R405-S405)</f>
        <v/>
      </c>
      <c r="U405" s="14" t="str">
        <f aca="false">IF(O405="","",IF(O405&lt;0,N(U404)+1,0))</f>
        <v/>
      </c>
      <c r="V405" s="22" t="e">
        <f aca="false">IF(R405="",NA(),R405)</f>
        <v>#N/A</v>
      </c>
    </row>
    <row r="406" customFormat="false" ht="15" hidden="false" customHeight="false" outlineLevel="0" collapsed="false">
      <c r="A406" s="14" t="str">
        <f aca="false">IF(B406="","",COUNT($B$5:B406))</f>
        <v/>
      </c>
      <c r="B406" s="15"/>
      <c r="C406" s="13"/>
      <c r="D406" s="16"/>
      <c r="E406" s="17"/>
      <c r="F406" s="17"/>
      <c r="G406" s="17"/>
      <c r="H406" s="17"/>
      <c r="I406" s="18"/>
      <c r="J406" s="18"/>
      <c r="K406" s="16"/>
      <c r="L406" s="13"/>
      <c r="M406" s="19" t="str">
        <f aca="false">IF(OR(E406="",F406=""),"",ABS(E406-F406))</f>
        <v/>
      </c>
      <c r="N406" s="20" t="str">
        <f aca="false">IF(OR(G406="",M406="",M406=0),"",ABS(G406-E406)/M406)</f>
        <v/>
      </c>
      <c r="O406" s="20" t="str">
        <f aca="false">IF(OR(H406="",M406="",M406=0),"",IF(D406="Short",E406-H406,H406-E406)/M406*IF(I406="",1,I406)-IF(J406="",0,J406))</f>
        <v/>
      </c>
      <c r="P406" s="21" t="str">
        <f aca="false">IF(O406="","",O406*'Setup rules'!$B$7)</f>
        <v/>
      </c>
      <c r="Q406" s="14" t="str">
        <f aca="false">IF(O406="","",IF(O406&gt;0,"Win",IF(O406&lt;0,"Loss","Breakeven")))</f>
        <v/>
      </c>
      <c r="R406" s="20" t="str">
        <f aca="false">IF(O406="","",SUM($O$5:O406))</f>
        <v/>
      </c>
      <c r="S406" s="20" t="str">
        <f aca="false">IF(R406="","",MAX(0,MAX($R$5:R406)))</f>
        <v/>
      </c>
      <c r="T406" s="20" t="str">
        <f aca="false">IF(R406="","",R406-S406)</f>
        <v/>
      </c>
      <c r="U406" s="14" t="str">
        <f aca="false">IF(O406="","",IF(O406&lt;0,N(U405)+1,0))</f>
        <v/>
      </c>
      <c r="V406" s="22" t="e">
        <f aca="false">IF(R406="",NA(),R406)</f>
        <v>#N/A</v>
      </c>
    </row>
    <row r="407" customFormat="false" ht="15" hidden="false" customHeight="false" outlineLevel="0" collapsed="false">
      <c r="A407" s="14" t="str">
        <f aca="false">IF(B407="","",COUNT($B$5:B407))</f>
        <v/>
      </c>
      <c r="B407" s="15"/>
      <c r="C407" s="13"/>
      <c r="D407" s="16"/>
      <c r="E407" s="17"/>
      <c r="F407" s="17"/>
      <c r="G407" s="17"/>
      <c r="H407" s="17"/>
      <c r="I407" s="18"/>
      <c r="J407" s="18"/>
      <c r="K407" s="16"/>
      <c r="L407" s="13"/>
      <c r="M407" s="19" t="str">
        <f aca="false">IF(OR(E407="",F407=""),"",ABS(E407-F407))</f>
        <v/>
      </c>
      <c r="N407" s="20" t="str">
        <f aca="false">IF(OR(G407="",M407="",M407=0),"",ABS(G407-E407)/M407)</f>
        <v/>
      </c>
      <c r="O407" s="20" t="str">
        <f aca="false">IF(OR(H407="",M407="",M407=0),"",IF(D407="Short",E407-H407,H407-E407)/M407*IF(I407="",1,I407)-IF(J407="",0,J407))</f>
        <v/>
      </c>
      <c r="P407" s="21" t="str">
        <f aca="false">IF(O407="","",O407*'Setup rules'!$B$7)</f>
        <v/>
      </c>
      <c r="Q407" s="14" t="str">
        <f aca="false">IF(O407="","",IF(O407&gt;0,"Win",IF(O407&lt;0,"Loss","Breakeven")))</f>
        <v/>
      </c>
      <c r="R407" s="20" t="str">
        <f aca="false">IF(O407="","",SUM($O$5:O407))</f>
        <v/>
      </c>
      <c r="S407" s="20" t="str">
        <f aca="false">IF(R407="","",MAX(0,MAX($R$5:R407)))</f>
        <v/>
      </c>
      <c r="T407" s="20" t="str">
        <f aca="false">IF(R407="","",R407-S407)</f>
        <v/>
      </c>
      <c r="U407" s="14" t="str">
        <f aca="false">IF(O407="","",IF(O407&lt;0,N(U406)+1,0))</f>
        <v/>
      </c>
      <c r="V407" s="22" t="e">
        <f aca="false">IF(R407="",NA(),R407)</f>
        <v>#N/A</v>
      </c>
    </row>
    <row r="408" customFormat="false" ht="15" hidden="false" customHeight="false" outlineLevel="0" collapsed="false">
      <c r="A408" s="14" t="str">
        <f aca="false">IF(B408="","",COUNT($B$5:B408))</f>
        <v/>
      </c>
      <c r="B408" s="15"/>
      <c r="C408" s="13"/>
      <c r="D408" s="16"/>
      <c r="E408" s="17"/>
      <c r="F408" s="17"/>
      <c r="G408" s="17"/>
      <c r="H408" s="17"/>
      <c r="I408" s="18"/>
      <c r="J408" s="18"/>
      <c r="K408" s="16"/>
      <c r="L408" s="13"/>
      <c r="M408" s="19" t="str">
        <f aca="false">IF(OR(E408="",F408=""),"",ABS(E408-F408))</f>
        <v/>
      </c>
      <c r="N408" s="20" t="str">
        <f aca="false">IF(OR(G408="",M408="",M408=0),"",ABS(G408-E408)/M408)</f>
        <v/>
      </c>
      <c r="O408" s="20" t="str">
        <f aca="false">IF(OR(H408="",M408="",M408=0),"",IF(D408="Short",E408-H408,H408-E408)/M408*IF(I408="",1,I408)-IF(J408="",0,J408))</f>
        <v/>
      </c>
      <c r="P408" s="21" t="str">
        <f aca="false">IF(O408="","",O408*'Setup rules'!$B$7)</f>
        <v/>
      </c>
      <c r="Q408" s="14" t="str">
        <f aca="false">IF(O408="","",IF(O408&gt;0,"Win",IF(O408&lt;0,"Loss","Breakeven")))</f>
        <v/>
      </c>
      <c r="R408" s="20" t="str">
        <f aca="false">IF(O408="","",SUM($O$5:O408))</f>
        <v/>
      </c>
      <c r="S408" s="20" t="str">
        <f aca="false">IF(R408="","",MAX(0,MAX($R$5:R408)))</f>
        <v/>
      </c>
      <c r="T408" s="20" t="str">
        <f aca="false">IF(R408="","",R408-S408)</f>
        <v/>
      </c>
      <c r="U408" s="14" t="str">
        <f aca="false">IF(O408="","",IF(O408&lt;0,N(U407)+1,0))</f>
        <v/>
      </c>
      <c r="V408" s="22" t="e">
        <f aca="false">IF(R408="",NA(),R408)</f>
        <v>#N/A</v>
      </c>
    </row>
    <row r="409" customFormat="false" ht="15" hidden="false" customHeight="false" outlineLevel="0" collapsed="false">
      <c r="A409" s="14" t="str">
        <f aca="false">IF(B409="","",COUNT($B$5:B409))</f>
        <v/>
      </c>
      <c r="B409" s="15"/>
      <c r="C409" s="13"/>
      <c r="D409" s="16"/>
      <c r="E409" s="17"/>
      <c r="F409" s="17"/>
      <c r="G409" s="17"/>
      <c r="H409" s="17"/>
      <c r="I409" s="18"/>
      <c r="J409" s="18"/>
      <c r="K409" s="16"/>
      <c r="L409" s="13"/>
      <c r="M409" s="19" t="str">
        <f aca="false">IF(OR(E409="",F409=""),"",ABS(E409-F409))</f>
        <v/>
      </c>
      <c r="N409" s="20" t="str">
        <f aca="false">IF(OR(G409="",M409="",M409=0),"",ABS(G409-E409)/M409)</f>
        <v/>
      </c>
      <c r="O409" s="20" t="str">
        <f aca="false">IF(OR(H409="",M409="",M409=0),"",IF(D409="Short",E409-H409,H409-E409)/M409*IF(I409="",1,I409)-IF(J409="",0,J409))</f>
        <v/>
      </c>
      <c r="P409" s="21" t="str">
        <f aca="false">IF(O409="","",O409*'Setup rules'!$B$7)</f>
        <v/>
      </c>
      <c r="Q409" s="14" t="str">
        <f aca="false">IF(O409="","",IF(O409&gt;0,"Win",IF(O409&lt;0,"Loss","Breakeven")))</f>
        <v/>
      </c>
      <c r="R409" s="20" t="str">
        <f aca="false">IF(O409="","",SUM($O$5:O409))</f>
        <v/>
      </c>
      <c r="S409" s="20" t="str">
        <f aca="false">IF(R409="","",MAX(0,MAX($R$5:R409)))</f>
        <v/>
      </c>
      <c r="T409" s="20" t="str">
        <f aca="false">IF(R409="","",R409-S409)</f>
        <v/>
      </c>
      <c r="U409" s="14" t="str">
        <f aca="false">IF(O409="","",IF(O409&lt;0,N(U408)+1,0))</f>
        <v/>
      </c>
      <c r="V409" s="22" t="e">
        <f aca="false">IF(R409="",NA(),R409)</f>
        <v>#N/A</v>
      </c>
    </row>
    <row r="410" customFormat="false" ht="15" hidden="false" customHeight="false" outlineLevel="0" collapsed="false">
      <c r="A410" s="14" t="str">
        <f aca="false">IF(B410="","",COUNT($B$5:B410))</f>
        <v/>
      </c>
      <c r="B410" s="15"/>
      <c r="C410" s="13"/>
      <c r="D410" s="16"/>
      <c r="E410" s="17"/>
      <c r="F410" s="17"/>
      <c r="G410" s="17"/>
      <c r="H410" s="17"/>
      <c r="I410" s="18"/>
      <c r="J410" s="18"/>
      <c r="K410" s="16"/>
      <c r="L410" s="13"/>
      <c r="M410" s="19" t="str">
        <f aca="false">IF(OR(E410="",F410=""),"",ABS(E410-F410))</f>
        <v/>
      </c>
      <c r="N410" s="20" t="str">
        <f aca="false">IF(OR(G410="",M410="",M410=0),"",ABS(G410-E410)/M410)</f>
        <v/>
      </c>
      <c r="O410" s="20" t="str">
        <f aca="false">IF(OR(H410="",M410="",M410=0),"",IF(D410="Short",E410-H410,H410-E410)/M410*IF(I410="",1,I410)-IF(J410="",0,J410))</f>
        <v/>
      </c>
      <c r="P410" s="21" t="str">
        <f aca="false">IF(O410="","",O410*'Setup rules'!$B$7)</f>
        <v/>
      </c>
      <c r="Q410" s="14" t="str">
        <f aca="false">IF(O410="","",IF(O410&gt;0,"Win",IF(O410&lt;0,"Loss","Breakeven")))</f>
        <v/>
      </c>
      <c r="R410" s="20" t="str">
        <f aca="false">IF(O410="","",SUM($O$5:O410))</f>
        <v/>
      </c>
      <c r="S410" s="20" t="str">
        <f aca="false">IF(R410="","",MAX(0,MAX($R$5:R410)))</f>
        <v/>
      </c>
      <c r="T410" s="20" t="str">
        <f aca="false">IF(R410="","",R410-S410)</f>
        <v/>
      </c>
      <c r="U410" s="14" t="str">
        <f aca="false">IF(O410="","",IF(O410&lt;0,N(U409)+1,0))</f>
        <v/>
      </c>
      <c r="V410" s="22" t="e">
        <f aca="false">IF(R410="",NA(),R410)</f>
        <v>#N/A</v>
      </c>
    </row>
    <row r="411" customFormat="false" ht="15" hidden="false" customHeight="false" outlineLevel="0" collapsed="false">
      <c r="A411" s="14" t="str">
        <f aca="false">IF(B411="","",COUNT($B$5:B411))</f>
        <v/>
      </c>
      <c r="B411" s="15"/>
      <c r="C411" s="13"/>
      <c r="D411" s="16"/>
      <c r="E411" s="17"/>
      <c r="F411" s="17"/>
      <c r="G411" s="17"/>
      <c r="H411" s="17"/>
      <c r="I411" s="18"/>
      <c r="J411" s="18"/>
      <c r="K411" s="16"/>
      <c r="L411" s="13"/>
      <c r="M411" s="19" t="str">
        <f aca="false">IF(OR(E411="",F411=""),"",ABS(E411-F411))</f>
        <v/>
      </c>
      <c r="N411" s="20" t="str">
        <f aca="false">IF(OR(G411="",M411="",M411=0),"",ABS(G411-E411)/M411)</f>
        <v/>
      </c>
      <c r="O411" s="20" t="str">
        <f aca="false">IF(OR(H411="",M411="",M411=0),"",IF(D411="Short",E411-H411,H411-E411)/M411*IF(I411="",1,I411)-IF(J411="",0,J411))</f>
        <v/>
      </c>
      <c r="P411" s="21" t="str">
        <f aca="false">IF(O411="","",O411*'Setup rules'!$B$7)</f>
        <v/>
      </c>
      <c r="Q411" s="14" t="str">
        <f aca="false">IF(O411="","",IF(O411&gt;0,"Win",IF(O411&lt;0,"Loss","Breakeven")))</f>
        <v/>
      </c>
      <c r="R411" s="20" t="str">
        <f aca="false">IF(O411="","",SUM($O$5:O411))</f>
        <v/>
      </c>
      <c r="S411" s="20" t="str">
        <f aca="false">IF(R411="","",MAX(0,MAX($R$5:R411)))</f>
        <v/>
      </c>
      <c r="T411" s="20" t="str">
        <f aca="false">IF(R411="","",R411-S411)</f>
        <v/>
      </c>
      <c r="U411" s="14" t="str">
        <f aca="false">IF(O411="","",IF(O411&lt;0,N(U410)+1,0))</f>
        <v/>
      </c>
      <c r="V411" s="22" t="e">
        <f aca="false">IF(R411="",NA(),R411)</f>
        <v>#N/A</v>
      </c>
    </row>
    <row r="412" customFormat="false" ht="15" hidden="false" customHeight="false" outlineLevel="0" collapsed="false">
      <c r="A412" s="14" t="str">
        <f aca="false">IF(B412="","",COUNT($B$5:B412))</f>
        <v/>
      </c>
      <c r="B412" s="15"/>
      <c r="C412" s="13"/>
      <c r="D412" s="16"/>
      <c r="E412" s="17"/>
      <c r="F412" s="17"/>
      <c r="G412" s="17"/>
      <c r="H412" s="17"/>
      <c r="I412" s="18"/>
      <c r="J412" s="18"/>
      <c r="K412" s="16"/>
      <c r="L412" s="13"/>
      <c r="M412" s="19" t="str">
        <f aca="false">IF(OR(E412="",F412=""),"",ABS(E412-F412))</f>
        <v/>
      </c>
      <c r="N412" s="20" t="str">
        <f aca="false">IF(OR(G412="",M412="",M412=0),"",ABS(G412-E412)/M412)</f>
        <v/>
      </c>
      <c r="O412" s="20" t="str">
        <f aca="false">IF(OR(H412="",M412="",M412=0),"",IF(D412="Short",E412-H412,H412-E412)/M412*IF(I412="",1,I412)-IF(J412="",0,J412))</f>
        <v/>
      </c>
      <c r="P412" s="21" t="str">
        <f aca="false">IF(O412="","",O412*'Setup rules'!$B$7)</f>
        <v/>
      </c>
      <c r="Q412" s="14" t="str">
        <f aca="false">IF(O412="","",IF(O412&gt;0,"Win",IF(O412&lt;0,"Loss","Breakeven")))</f>
        <v/>
      </c>
      <c r="R412" s="20" t="str">
        <f aca="false">IF(O412="","",SUM($O$5:O412))</f>
        <v/>
      </c>
      <c r="S412" s="20" t="str">
        <f aca="false">IF(R412="","",MAX(0,MAX($R$5:R412)))</f>
        <v/>
      </c>
      <c r="T412" s="20" t="str">
        <f aca="false">IF(R412="","",R412-S412)</f>
        <v/>
      </c>
      <c r="U412" s="14" t="str">
        <f aca="false">IF(O412="","",IF(O412&lt;0,N(U411)+1,0))</f>
        <v/>
      </c>
      <c r="V412" s="22" t="e">
        <f aca="false">IF(R412="",NA(),R412)</f>
        <v>#N/A</v>
      </c>
    </row>
    <row r="413" customFormat="false" ht="15" hidden="false" customHeight="false" outlineLevel="0" collapsed="false">
      <c r="A413" s="14" t="str">
        <f aca="false">IF(B413="","",COUNT($B$5:B413))</f>
        <v/>
      </c>
      <c r="B413" s="15"/>
      <c r="C413" s="13"/>
      <c r="D413" s="16"/>
      <c r="E413" s="17"/>
      <c r="F413" s="17"/>
      <c r="G413" s="17"/>
      <c r="H413" s="17"/>
      <c r="I413" s="18"/>
      <c r="J413" s="18"/>
      <c r="K413" s="16"/>
      <c r="L413" s="13"/>
      <c r="M413" s="19" t="str">
        <f aca="false">IF(OR(E413="",F413=""),"",ABS(E413-F413))</f>
        <v/>
      </c>
      <c r="N413" s="20" t="str">
        <f aca="false">IF(OR(G413="",M413="",M413=0),"",ABS(G413-E413)/M413)</f>
        <v/>
      </c>
      <c r="O413" s="20" t="str">
        <f aca="false">IF(OR(H413="",M413="",M413=0),"",IF(D413="Short",E413-H413,H413-E413)/M413*IF(I413="",1,I413)-IF(J413="",0,J413))</f>
        <v/>
      </c>
      <c r="P413" s="21" t="str">
        <f aca="false">IF(O413="","",O413*'Setup rules'!$B$7)</f>
        <v/>
      </c>
      <c r="Q413" s="14" t="str">
        <f aca="false">IF(O413="","",IF(O413&gt;0,"Win",IF(O413&lt;0,"Loss","Breakeven")))</f>
        <v/>
      </c>
      <c r="R413" s="20" t="str">
        <f aca="false">IF(O413="","",SUM($O$5:O413))</f>
        <v/>
      </c>
      <c r="S413" s="20" t="str">
        <f aca="false">IF(R413="","",MAX(0,MAX($R$5:R413)))</f>
        <v/>
      </c>
      <c r="T413" s="20" t="str">
        <f aca="false">IF(R413="","",R413-S413)</f>
        <v/>
      </c>
      <c r="U413" s="14" t="str">
        <f aca="false">IF(O413="","",IF(O413&lt;0,N(U412)+1,0))</f>
        <v/>
      </c>
      <c r="V413" s="22" t="e">
        <f aca="false">IF(R413="",NA(),R413)</f>
        <v>#N/A</v>
      </c>
    </row>
    <row r="414" customFormat="false" ht="15" hidden="false" customHeight="false" outlineLevel="0" collapsed="false">
      <c r="A414" s="14" t="str">
        <f aca="false">IF(B414="","",COUNT($B$5:B414))</f>
        <v/>
      </c>
      <c r="B414" s="15"/>
      <c r="C414" s="13"/>
      <c r="D414" s="16"/>
      <c r="E414" s="17"/>
      <c r="F414" s="17"/>
      <c r="G414" s="17"/>
      <c r="H414" s="17"/>
      <c r="I414" s="18"/>
      <c r="J414" s="18"/>
      <c r="K414" s="16"/>
      <c r="L414" s="13"/>
      <c r="M414" s="19" t="str">
        <f aca="false">IF(OR(E414="",F414=""),"",ABS(E414-F414))</f>
        <v/>
      </c>
      <c r="N414" s="20" t="str">
        <f aca="false">IF(OR(G414="",M414="",M414=0),"",ABS(G414-E414)/M414)</f>
        <v/>
      </c>
      <c r="O414" s="20" t="str">
        <f aca="false">IF(OR(H414="",M414="",M414=0),"",IF(D414="Short",E414-H414,H414-E414)/M414*IF(I414="",1,I414)-IF(J414="",0,J414))</f>
        <v/>
      </c>
      <c r="P414" s="21" t="str">
        <f aca="false">IF(O414="","",O414*'Setup rules'!$B$7)</f>
        <v/>
      </c>
      <c r="Q414" s="14" t="str">
        <f aca="false">IF(O414="","",IF(O414&gt;0,"Win",IF(O414&lt;0,"Loss","Breakeven")))</f>
        <v/>
      </c>
      <c r="R414" s="20" t="str">
        <f aca="false">IF(O414="","",SUM($O$5:O414))</f>
        <v/>
      </c>
      <c r="S414" s="20" t="str">
        <f aca="false">IF(R414="","",MAX(0,MAX($R$5:R414)))</f>
        <v/>
      </c>
      <c r="T414" s="20" t="str">
        <f aca="false">IF(R414="","",R414-S414)</f>
        <v/>
      </c>
      <c r="U414" s="14" t="str">
        <f aca="false">IF(O414="","",IF(O414&lt;0,N(U413)+1,0))</f>
        <v/>
      </c>
      <c r="V414" s="22" t="e">
        <f aca="false">IF(R414="",NA(),R414)</f>
        <v>#N/A</v>
      </c>
    </row>
    <row r="415" customFormat="false" ht="15" hidden="false" customHeight="false" outlineLevel="0" collapsed="false">
      <c r="A415" s="14" t="str">
        <f aca="false">IF(B415="","",COUNT($B$5:B415))</f>
        <v/>
      </c>
      <c r="B415" s="15"/>
      <c r="C415" s="13"/>
      <c r="D415" s="16"/>
      <c r="E415" s="17"/>
      <c r="F415" s="17"/>
      <c r="G415" s="17"/>
      <c r="H415" s="17"/>
      <c r="I415" s="18"/>
      <c r="J415" s="18"/>
      <c r="K415" s="16"/>
      <c r="L415" s="13"/>
      <c r="M415" s="19" t="str">
        <f aca="false">IF(OR(E415="",F415=""),"",ABS(E415-F415))</f>
        <v/>
      </c>
      <c r="N415" s="20" t="str">
        <f aca="false">IF(OR(G415="",M415="",M415=0),"",ABS(G415-E415)/M415)</f>
        <v/>
      </c>
      <c r="O415" s="20" t="str">
        <f aca="false">IF(OR(H415="",M415="",M415=0),"",IF(D415="Short",E415-H415,H415-E415)/M415*IF(I415="",1,I415)-IF(J415="",0,J415))</f>
        <v/>
      </c>
      <c r="P415" s="21" t="str">
        <f aca="false">IF(O415="","",O415*'Setup rules'!$B$7)</f>
        <v/>
      </c>
      <c r="Q415" s="14" t="str">
        <f aca="false">IF(O415="","",IF(O415&gt;0,"Win",IF(O415&lt;0,"Loss","Breakeven")))</f>
        <v/>
      </c>
      <c r="R415" s="20" t="str">
        <f aca="false">IF(O415="","",SUM($O$5:O415))</f>
        <v/>
      </c>
      <c r="S415" s="20" t="str">
        <f aca="false">IF(R415="","",MAX(0,MAX($R$5:R415)))</f>
        <v/>
      </c>
      <c r="T415" s="20" t="str">
        <f aca="false">IF(R415="","",R415-S415)</f>
        <v/>
      </c>
      <c r="U415" s="14" t="str">
        <f aca="false">IF(O415="","",IF(O415&lt;0,N(U414)+1,0))</f>
        <v/>
      </c>
      <c r="V415" s="22" t="e">
        <f aca="false">IF(R415="",NA(),R415)</f>
        <v>#N/A</v>
      </c>
    </row>
    <row r="416" customFormat="false" ht="15" hidden="false" customHeight="false" outlineLevel="0" collapsed="false">
      <c r="A416" s="14" t="str">
        <f aca="false">IF(B416="","",COUNT($B$5:B416))</f>
        <v/>
      </c>
      <c r="B416" s="15"/>
      <c r="C416" s="13"/>
      <c r="D416" s="16"/>
      <c r="E416" s="17"/>
      <c r="F416" s="17"/>
      <c r="G416" s="17"/>
      <c r="H416" s="17"/>
      <c r="I416" s="18"/>
      <c r="J416" s="18"/>
      <c r="K416" s="16"/>
      <c r="L416" s="13"/>
      <c r="M416" s="19" t="str">
        <f aca="false">IF(OR(E416="",F416=""),"",ABS(E416-F416))</f>
        <v/>
      </c>
      <c r="N416" s="20" t="str">
        <f aca="false">IF(OR(G416="",M416="",M416=0),"",ABS(G416-E416)/M416)</f>
        <v/>
      </c>
      <c r="O416" s="20" t="str">
        <f aca="false">IF(OR(H416="",M416="",M416=0),"",IF(D416="Short",E416-H416,H416-E416)/M416*IF(I416="",1,I416)-IF(J416="",0,J416))</f>
        <v/>
      </c>
      <c r="P416" s="21" t="str">
        <f aca="false">IF(O416="","",O416*'Setup rules'!$B$7)</f>
        <v/>
      </c>
      <c r="Q416" s="14" t="str">
        <f aca="false">IF(O416="","",IF(O416&gt;0,"Win",IF(O416&lt;0,"Loss","Breakeven")))</f>
        <v/>
      </c>
      <c r="R416" s="20" t="str">
        <f aca="false">IF(O416="","",SUM($O$5:O416))</f>
        <v/>
      </c>
      <c r="S416" s="20" t="str">
        <f aca="false">IF(R416="","",MAX(0,MAX($R$5:R416)))</f>
        <v/>
      </c>
      <c r="T416" s="20" t="str">
        <f aca="false">IF(R416="","",R416-S416)</f>
        <v/>
      </c>
      <c r="U416" s="14" t="str">
        <f aca="false">IF(O416="","",IF(O416&lt;0,N(U415)+1,0))</f>
        <v/>
      </c>
      <c r="V416" s="22" t="e">
        <f aca="false">IF(R416="",NA(),R416)</f>
        <v>#N/A</v>
      </c>
    </row>
    <row r="417" customFormat="false" ht="15" hidden="false" customHeight="false" outlineLevel="0" collapsed="false">
      <c r="A417" s="14" t="str">
        <f aca="false">IF(B417="","",COUNT($B$5:B417))</f>
        <v/>
      </c>
      <c r="B417" s="15"/>
      <c r="C417" s="13"/>
      <c r="D417" s="16"/>
      <c r="E417" s="17"/>
      <c r="F417" s="17"/>
      <c r="G417" s="17"/>
      <c r="H417" s="17"/>
      <c r="I417" s="18"/>
      <c r="J417" s="18"/>
      <c r="K417" s="16"/>
      <c r="L417" s="13"/>
      <c r="M417" s="19" t="str">
        <f aca="false">IF(OR(E417="",F417=""),"",ABS(E417-F417))</f>
        <v/>
      </c>
      <c r="N417" s="20" t="str">
        <f aca="false">IF(OR(G417="",M417="",M417=0),"",ABS(G417-E417)/M417)</f>
        <v/>
      </c>
      <c r="O417" s="20" t="str">
        <f aca="false">IF(OR(H417="",M417="",M417=0),"",IF(D417="Short",E417-H417,H417-E417)/M417*IF(I417="",1,I417)-IF(J417="",0,J417))</f>
        <v/>
      </c>
      <c r="P417" s="21" t="str">
        <f aca="false">IF(O417="","",O417*'Setup rules'!$B$7)</f>
        <v/>
      </c>
      <c r="Q417" s="14" t="str">
        <f aca="false">IF(O417="","",IF(O417&gt;0,"Win",IF(O417&lt;0,"Loss","Breakeven")))</f>
        <v/>
      </c>
      <c r="R417" s="20" t="str">
        <f aca="false">IF(O417="","",SUM($O$5:O417))</f>
        <v/>
      </c>
      <c r="S417" s="20" t="str">
        <f aca="false">IF(R417="","",MAX(0,MAX($R$5:R417)))</f>
        <v/>
      </c>
      <c r="T417" s="20" t="str">
        <f aca="false">IF(R417="","",R417-S417)</f>
        <v/>
      </c>
      <c r="U417" s="14" t="str">
        <f aca="false">IF(O417="","",IF(O417&lt;0,N(U416)+1,0))</f>
        <v/>
      </c>
      <c r="V417" s="22" t="e">
        <f aca="false">IF(R417="",NA(),R417)</f>
        <v>#N/A</v>
      </c>
    </row>
    <row r="418" customFormat="false" ht="15" hidden="false" customHeight="false" outlineLevel="0" collapsed="false">
      <c r="A418" s="14" t="str">
        <f aca="false">IF(B418="","",COUNT($B$5:B418))</f>
        <v/>
      </c>
      <c r="B418" s="15"/>
      <c r="C418" s="13"/>
      <c r="D418" s="16"/>
      <c r="E418" s="17"/>
      <c r="F418" s="17"/>
      <c r="G418" s="17"/>
      <c r="H418" s="17"/>
      <c r="I418" s="18"/>
      <c r="J418" s="18"/>
      <c r="K418" s="16"/>
      <c r="L418" s="13"/>
      <c r="M418" s="19" t="str">
        <f aca="false">IF(OR(E418="",F418=""),"",ABS(E418-F418))</f>
        <v/>
      </c>
      <c r="N418" s="20" t="str">
        <f aca="false">IF(OR(G418="",M418="",M418=0),"",ABS(G418-E418)/M418)</f>
        <v/>
      </c>
      <c r="O418" s="20" t="str">
        <f aca="false">IF(OR(H418="",M418="",M418=0),"",IF(D418="Short",E418-H418,H418-E418)/M418*IF(I418="",1,I418)-IF(J418="",0,J418))</f>
        <v/>
      </c>
      <c r="P418" s="21" t="str">
        <f aca="false">IF(O418="","",O418*'Setup rules'!$B$7)</f>
        <v/>
      </c>
      <c r="Q418" s="14" t="str">
        <f aca="false">IF(O418="","",IF(O418&gt;0,"Win",IF(O418&lt;0,"Loss","Breakeven")))</f>
        <v/>
      </c>
      <c r="R418" s="20" t="str">
        <f aca="false">IF(O418="","",SUM($O$5:O418))</f>
        <v/>
      </c>
      <c r="S418" s="20" t="str">
        <f aca="false">IF(R418="","",MAX(0,MAX($R$5:R418)))</f>
        <v/>
      </c>
      <c r="T418" s="20" t="str">
        <f aca="false">IF(R418="","",R418-S418)</f>
        <v/>
      </c>
      <c r="U418" s="14" t="str">
        <f aca="false">IF(O418="","",IF(O418&lt;0,N(U417)+1,0))</f>
        <v/>
      </c>
      <c r="V418" s="22" t="e">
        <f aca="false">IF(R418="",NA(),R418)</f>
        <v>#N/A</v>
      </c>
    </row>
    <row r="419" customFormat="false" ht="15" hidden="false" customHeight="false" outlineLevel="0" collapsed="false">
      <c r="A419" s="14" t="str">
        <f aca="false">IF(B419="","",COUNT($B$5:B419))</f>
        <v/>
      </c>
      <c r="B419" s="15"/>
      <c r="C419" s="13"/>
      <c r="D419" s="16"/>
      <c r="E419" s="17"/>
      <c r="F419" s="17"/>
      <c r="G419" s="17"/>
      <c r="H419" s="17"/>
      <c r="I419" s="18"/>
      <c r="J419" s="18"/>
      <c r="K419" s="16"/>
      <c r="L419" s="13"/>
      <c r="M419" s="19" t="str">
        <f aca="false">IF(OR(E419="",F419=""),"",ABS(E419-F419))</f>
        <v/>
      </c>
      <c r="N419" s="20" t="str">
        <f aca="false">IF(OR(G419="",M419="",M419=0),"",ABS(G419-E419)/M419)</f>
        <v/>
      </c>
      <c r="O419" s="20" t="str">
        <f aca="false">IF(OR(H419="",M419="",M419=0),"",IF(D419="Short",E419-H419,H419-E419)/M419*IF(I419="",1,I419)-IF(J419="",0,J419))</f>
        <v/>
      </c>
      <c r="P419" s="21" t="str">
        <f aca="false">IF(O419="","",O419*'Setup rules'!$B$7)</f>
        <v/>
      </c>
      <c r="Q419" s="14" t="str">
        <f aca="false">IF(O419="","",IF(O419&gt;0,"Win",IF(O419&lt;0,"Loss","Breakeven")))</f>
        <v/>
      </c>
      <c r="R419" s="20" t="str">
        <f aca="false">IF(O419="","",SUM($O$5:O419))</f>
        <v/>
      </c>
      <c r="S419" s="20" t="str">
        <f aca="false">IF(R419="","",MAX(0,MAX($R$5:R419)))</f>
        <v/>
      </c>
      <c r="T419" s="20" t="str">
        <f aca="false">IF(R419="","",R419-S419)</f>
        <v/>
      </c>
      <c r="U419" s="14" t="str">
        <f aca="false">IF(O419="","",IF(O419&lt;0,N(U418)+1,0))</f>
        <v/>
      </c>
      <c r="V419" s="22" t="e">
        <f aca="false">IF(R419="",NA(),R419)</f>
        <v>#N/A</v>
      </c>
    </row>
    <row r="420" customFormat="false" ht="15" hidden="false" customHeight="false" outlineLevel="0" collapsed="false">
      <c r="A420" s="14" t="str">
        <f aca="false">IF(B420="","",COUNT($B$5:B420))</f>
        <v/>
      </c>
      <c r="B420" s="15"/>
      <c r="C420" s="13"/>
      <c r="D420" s="16"/>
      <c r="E420" s="17"/>
      <c r="F420" s="17"/>
      <c r="G420" s="17"/>
      <c r="H420" s="17"/>
      <c r="I420" s="18"/>
      <c r="J420" s="18"/>
      <c r="K420" s="16"/>
      <c r="L420" s="13"/>
      <c r="M420" s="19" t="str">
        <f aca="false">IF(OR(E420="",F420=""),"",ABS(E420-F420))</f>
        <v/>
      </c>
      <c r="N420" s="20" t="str">
        <f aca="false">IF(OR(G420="",M420="",M420=0),"",ABS(G420-E420)/M420)</f>
        <v/>
      </c>
      <c r="O420" s="20" t="str">
        <f aca="false">IF(OR(H420="",M420="",M420=0),"",IF(D420="Short",E420-H420,H420-E420)/M420*IF(I420="",1,I420)-IF(J420="",0,J420))</f>
        <v/>
      </c>
      <c r="P420" s="21" t="str">
        <f aca="false">IF(O420="","",O420*'Setup rules'!$B$7)</f>
        <v/>
      </c>
      <c r="Q420" s="14" t="str">
        <f aca="false">IF(O420="","",IF(O420&gt;0,"Win",IF(O420&lt;0,"Loss","Breakeven")))</f>
        <v/>
      </c>
      <c r="R420" s="20" t="str">
        <f aca="false">IF(O420="","",SUM($O$5:O420))</f>
        <v/>
      </c>
      <c r="S420" s="20" t="str">
        <f aca="false">IF(R420="","",MAX(0,MAX($R$5:R420)))</f>
        <v/>
      </c>
      <c r="T420" s="20" t="str">
        <f aca="false">IF(R420="","",R420-S420)</f>
        <v/>
      </c>
      <c r="U420" s="14" t="str">
        <f aca="false">IF(O420="","",IF(O420&lt;0,N(U419)+1,0))</f>
        <v/>
      </c>
      <c r="V420" s="22" t="e">
        <f aca="false">IF(R420="",NA(),R420)</f>
        <v>#N/A</v>
      </c>
    </row>
    <row r="421" customFormat="false" ht="15" hidden="false" customHeight="false" outlineLevel="0" collapsed="false">
      <c r="A421" s="14" t="str">
        <f aca="false">IF(B421="","",COUNT($B$5:B421))</f>
        <v/>
      </c>
      <c r="B421" s="15"/>
      <c r="C421" s="13"/>
      <c r="D421" s="16"/>
      <c r="E421" s="17"/>
      <c r="F421" s="17"/>
      <c r="G421" s="17"/>
      <c r="H421" s="17"/>
      <c r="I421" s="18"/>
      <c r="J421" s="18"/>
      <c r="K421" s="16"/>
      <c r="L421" s="13"/>
      <c r="M421" s="19" t="str">
        <f aca="false">IF(OR(E421="",F421=""),"",ABS(E421-F421))</f>
        <v/>
      </c>
      <c r="N421" s="20" t="str">
        <f aca="false">IF(OR(G421="",M421="",M421=0),"",ABS(G421-E421)/M421)</f>
        <v/>
      </c>
      <c r="O421" s="20" t="str">
        <f aca="false">IF(OR(H421="",M421="",M421=0),"",IF(D421="Short",E421-H421,H421-E421)/M421*IF(I421="",1,I421)-IF(J421="",0,J421))</f>
        <v/>
      </c>
      <c r="P421" s="21" t="str">
        <f aca="false">IF(O421="","",O421*'Setup rules'!$B$7)</f>
        <v/>
      </c>
      <c r="Q421" s="14" t="str">
        <f aca="false">IF(O421="","",IF(O421&gt;0,"Win",IF(O421&lt;0,"Loss","Breakeven")))</f>
        <v/>
      </c>
      <c r="R421" s="20" t="str">
        <f aca="false">IF(O421="","",SUM($O$5:O421))</f>
        <v/>
      </c>
      <c r="S421" s="20" t="str">
        <f aca="false">IF(R421="","",MAX(0,MAX($R$5:R421)))</f>
        <v/>
      </c>
      <c r="T421" s="20" t="str">
        <f aca="false">IF(R421="","",R421-S421)</f>
        <v/>
      </c>
      <c r="U421" s="14" t="str">
        <f aca="false">IF(O421="","",IF(O421&lt;0,N(U420)+1,0))</f>
        <v/>
      </c>
      <c r="V421" s="22" t="e">
        <f aca="false">IF(R421="",NA(),R421)</f>
        <v>#N/A</v>
      </c>
    </row>
    <row r="422" customFormat="false" ht="15" hidden="false" customHeight="false" outlineLevel="0" collapsed="false">
      <c r="A422" s="14" t="str">
        <f aca="false">IF(B422="","",COUNT($B$5:B422))</f>
        <v/>
      </c>
      <c r="B422" s="15"/>
      <c r="C422" s="13"/>
      <c r="D422" s="16"/>
      <c r="E422" s="17"/>
      <c r="F422" s="17"/>
      <c r="G422" s="17"/>
      <c r="H422" s="17"/>
      <c r="I422" s="18"/>
      <c r="J422" s="18"/>
      <c r="K422" s="16"/>
      <c r="L422" s="13"/>
      <c r="M422" s="19" t="str">
        <f aca="false">IF(OR(E422="",F422=""),"",ABS(E422-F422))</f>
        <v/>
      </c>
      <c r="N422" s="20" t="str">
        <f aca="false">IF(OR(G422="",M422="",M422=0),"",ABS(G422-E422)/M422)</f>
        <v/>
      </c>
      <c r="O422" s="20" t="str">
        <f aca="false">IF(OR(H422="",M422="",M422=0),"",IF(D422="Short",E422-H422,H422-E422)/M422*IF(I422="",1,I422)-IF(J422="",0,J422))</f>
        <v/>
      </c>
      <c r="P422" s="21" t="str">
        <f aca="false">IF(O422="","",O422*'Setup rules'!$B$7)</f>
        <v/>
      </c>
      <c r="Q422" s="14" t="str">
        <f aca="false">IF(O422="","",IF(O422&gt;0,"Win",IF(O422&lt;0,"Loss","Breakeven")))</f>
        <v/>
      </c>
      <c r="R422" s="20" t="str">
        <f aca="false">IF(O422="","",SUM($O$5:O422))</f>
        <v/>
      </c>
      <c r="S422" s="20" t="str">
        <f aca="false">IF(R422="","",MAX(0,MAX($R$5:R422)))</f>
        <v/>
      </c>
      <c r="T422" s="20" t="str">
        <f aca="false">IF(R422="","",R422-S422)</f>
        <v/>
      </c>
      <c r="U422" s="14" t="str">
        <f aca="false">IF(O422="","",IF(O422&lt;0,N(U421)+1,0))</f>
        <v/>
      </c>
      <c r="V422" s="22" t="e">
        <f aca="false">IF(R422="",NA(),R422)</f>
        <v>#N/A</v>
      </c>
    </row>
    <row r="423" customFormat="false" ht="15" hidden="false" customHeight="false" outlineLevel="0" collapsed="false">
      <c r="A423" s="14" t="str">
        <f aca="false">IF(B423="","",COUNT($B$5:B423))</f>
        <v/>
      </c>
      <c r="B423" s="15"/>
      <c r="C423" s="13"/>
      <c r="D423" s="16"/>
      <c r="E423" s="17"/>
      <c r="F423" s="17"/>
      <c r="G423" s="17"/>
      <c r="H423" s="17"/>
      <c r="I423" s="18"/>
      <c r="J423" s="18"/>
      <c r="K423" s="16"/>
      <c r="L423" s="13"/>
      <c r="M423" s="19" t="str">
        <f aca="false">IF(OR(E423="",F423=""),"",ABS(E423-F423))</f>
        <v/>
      </c>
      <c r="N423" s="20" t="str">
        <f aca="false">IF(OR(G423="",M423="",M423=0),"",ABS(G423-E423)/M423)</f>
        <v/>
      </c>
      <c r="O423" s="20" t="str">
        <f aca="false">IF(OR(H423="",M423="",M423=0),"",IF(D423="Short",E423-H423,H423-E423)/M423*IF(I423="",1,I423)-IF(J423="",0,J423))</f>
        <v/>
      </c>
      <c r="P423" s="21" t="str">
        <f aca="false">IF(O423="","",O423*'Setup rules'!$B$7)</f>
        <v/>
      </c>
      <c r="Q423" s="14" t="str">
        <f aca="false">IF(O423="","",IF(O423&gt;0,"Win",IF(O423&lt;0,"Loss","Breakeven")))</f>
        <v/>
      </c>
      <c r="R423" s="20" t="str">
        <f aca="false">IF(O423="","",SUM($O$5:O423))</f>
        <v/>
      </c>
      <c r="S423" s="20" t="str">
        <f aca="false">IF(R423="","",MAX(0,MAX($R$5:R423)))</f>
        <v/>
      </c>
      <c r="T423" s="20" t="str">
        <f aca="false">IF(R423="","",R423-S423)</f>
        <v/>
      </c>
      <c r="U423" s="14" t="str">
        <f aca="false">IF(O423="","",IF(O423&lt;0,N(U422)+1,0))</f>
        <v/>
      </c>
      <c r="V423" s="22" t="e">
        <f aca="false">IF(R423="",NA(),R423)</f>
        <v>#N/A</v>
      </c>
    </row>
    <row r="424" customFormat="false" ht="15" hidden="false" customHeight="false" outlineLevel="0" collapsed="false">
      <c r="A424" s="14" t="str">
        <f aca="false">IF(B424="","",COUNT($B$5:B424))</f>
        <v/>
      </c>
      <c r="B424" s="15"/>
      <c r="C424" s="13"/>
      <c r="D424" s="16"/>
      <c r="E424" s="17"/>
      <c r="F424" s="17"/>
      <c r="G424" s="17"/>
      <c r="H424" s="17"/>
      <c r="I424" s="18"/>
      <c r="J424" s="18"/>
      <c r="K424" s="16"/>
      <c r="L424" s="13"/>
      <c r="M424" s="19" t="str">
        <f aca="false">IF(OR(E424="",F424=""),"",ABS(E424-F424))</f>
        <v/>
      </c>
      <c r="N424" s="20" t="str">
        <f aca="false">IF(OR(G424="",M424="",M424=0),"",ABS(G424-E424)/M424)</f>
        <v/>
      </c>
      <c r="O424" s="20" t="str">
        <f aca="false">IF(OR(H424="",M424="",M424=0),"",IF(D424="Short",E424-H424,H424-E424)/M424*IF(I424="",1,I424)-IF(J424="",0,J424))</f>
        <v/>
      </c>
      <c r="P424" s="21" t="str">
        <f aca="false">IF(O424="","",O424*'Setup rules'!$B$7)</f>
        <v/>
      </c>
      <c r="Q424" s="14" t="str">
        <f aca="false">IF(O424="","",IF(O424&gt;0,"Win",IF(O424&lt;0,"Loss","Breakeven")))</f>
        <v/>
      </c>
      <c r="R424" s="20" t="str">
        <f aca="false">IF(O424="","",SUM($O$5:O424))</f>
        <v/>
      </c>
      <c r="S424" s="20" t="str">
        <f aca="false">IF(R424="","",MAX(0,MAX($R$5:R424)))</f>
        <v/>
      </c>
      <c r="T424" s="20" t="str">
        <f aca="false">IF(R424="","",R424-S424)</f>
        <v/>
      </c>
      <c r="U424" s="14" t="str">
        <f aca="false">IF(O424="","",IF(O424&lt;0,N(U423)+1,0))</f>
        <v/>
      </c>
      <c r="V424" s="22" t="e">
        <f aca="false">IF(R424="",NA(),R424)</f>
        <v>#N/A</v>
      </c>
    </row>
    <row r="425" customFormat="false" ht="15" hidden="false" customHeight="false" outlineLevel="0" collapsed="false">
      <c r="A425" s="14" t="str">
        <f aca="false">IF(B425="","",COUNT($B$5:B425))</f>
        <v/>
      </c>
      <c r="B425" s="15"/>
      <c r="C425" s="13"/>
      <c r="D425" s="16"/>
      <c r="E425" s="17"/>
      <c r="F425" s="17"/>
      <c r="G425" s="17"/>
      <c r="H425" s="17"/>
      <c r="I425" s="18"/>
      <c r="J425" s="18"/>
      <c r="K425" s="16"/>
      <c r="L425" s="13"/>
      <c r="M425" s="19" t="str">
        <f aca="false">IF(OR(E425="",F425=""),"",ABS(E425-F425))</f>
        <v/>
      </c>
      <c r="N425" s="20" t="str">
        <f aca="false">IF(OR(G425="",M425="",M425=0),"",ABS(G425-E425)/M425)</f>
        <v/>
      </c>
      <c r="O425" s="20" t="str">
        <f aca="false">IF(OR(H425="",M425="",M425=0),"",IF(D425="Short",E425-H425,H425-E425)/M425*IF(I425="",1,I425)-IF(J425="",0,J425))</f>
        <v/>
      </c>
      <c r="P425" s="21" t="str">
        <f aca="false">IF(O425="","",O425*'Setup rules'!$B$7)</f>
        <v/>
      </c>
      <c r="Q425" s="14" t="str">
        <f aca="false">IF(O425="","",IF(O425&gt;0,"Win",IF(O425&lt;0,"Loss","Breakeven")))</f>
        <v/>
      </c>
      <c r="R425" s="20" t="str">
        <f aca="false">IF(O425="","",SUM($O$5:O425))</f>
        <v/>
      </c>
      <c r="S425" s="20" t="str">
        <f aca="false">IF(R425="","",MAX(0,MAX($R$5:R425)))</f>
        <v/>
      </c>
      <c r="T425" s="20" t="str">
        <f aca="false">IF(R425="","",R425-S425)</f>
        <v/>
      </c>
      <c r="U425" s="14" t="str">
        <f aca="false">IF(O425="","",IF(O425&lt;0,N(U424)+1,0))</f>
        <v/>
      </c>
      <c r="V425" s="22" t="e">
        <f aca="false">IF(R425="",NA(),R425)</f>
        <v>#N/A</v>
      </c>
    </row>
    <row r="426" customFormat="false" ht="15" hidden="false" customHeight="false" outlineLevel="0" collapsed="false">
      <c r="A426" s="14" t="str">
        <f aca="false">IF(B426="","",COUNT($B$5:B426))</f>
        <v/>
      </c>
      <c r="B426" s="15"/>
      <c r="C426" s="13"/>
      <c r="D426" s="16"/>
      <c r="E426" s="17"/>
      <c r="F426" s="17"/>
      <c r="G426" s="17"/>
      <c r="H426" s="17"/>
      <c r="I426" s="18"/>
      <c r="J426" s="18"/>
      <c r="K426" s="16"/>
      <c r="L426" s="13"/>
      <c r="M426" s="19" t="str">
        <f aca="false">IF(OR(E426="",F426=""),"",ABS(E426-F426))</f>
        <v/>
      </c>
      <c r="N426" s="20" t="str">
        <f aca="false">IF(OR(G426="",M426="",M426=0),"",ABS(G426-E426)/M426)</f>
        <v/>
      </c>
      <c r="O426" s="20" t="str">
        <f aca="false">IF(OR(H426="",M426="",M426=0),"",IF(D426="Short",E426-H426,H426-E426)/M426*IF(I426="",1,I426)-IF(J426="",0,J426))</f>
        <v/>
      </c>
      <c r="P426" s="21" t="str">
        <f aca="false">IF(O426="","",O426*'Setup rules'!$B$7)</f>
        <v/>
      </c>
      <c r="Q426" s="14" t="str">
        <f aca="false">IF(O426="","",IF(O426&gt;0,"Win",IF(O426&lt;0,"Loss","Breakeven")))</f>
        <v/>
      </c>
      <c r="R426" s="20" t="str">
        <f aca="false">IF(O426="","",SUM($O$5:O426))</f>
        <v/>
      </c>
      <c r="S426" s="20" t="str">
        <f aca="false">IF(R426="","",MAX(0,MAX($R$5:R426)))</f>
        <v/>
      </c>
      <c r="T426" s="20" t="str">
        <f aca="false">IF(R426="","",R426-S426)</f>
        <v/>
      </c>
      <c r="U426" s="14" t="str">
        <f aca="false">IF(O426="","",IF(O426&lt;0,N(U425)+1,0))</f>
        <v/>
      </c>
      <c r="V426" s="22" t="e">
        <f aca="false">IF(R426="",NA(),R426)</f>
        <v>#N/A</v>
      </c>
    </row>
    <row r="427" customFormat="false" ht="15" hidden="false" customHeight="false" outlineLevel="0" collapsed="false">
      <c r="A427" s="14" t="str">
        <f aca="false">IF(B427="","",COUNT($B$5:B427))</f>
        <v/>
      </c>
      <c r="B427" s="15"/>
      <c r="C427" s="13"/>
      <c r="D427" s="16"/>
      <c r="E427" s="17"/>
      <c r="F427" s="17"/>
      <c r="G427" s="17"/>
      <c r="H427" s="17"/>
      <c r="I427" s="18"/>
      <c r="J427" s="18"/>
      <c r="K427" s="16"/>
      <c r="L427" s="13"/>
      <c r="M427" s="19" t="str">
        <f aca="false">IF(OR(E427="",F427=""),"",ABS(E427-F427))</f>
        <v/>
      </c>
      <c r="N427" s="20" t="str">
        <f aca="false">IF(OR(G427="",M427="",M427=0),"",ABS(G427-E427)/M427)</f>
        <v/>
      </c>
      <c r="O427" s="20" t="str">
        <f aca="false">IF(OR(H427="",M427="",M427=0),"",IF(D427="Short",E427-H427,H427-E427)/M427*IF(I427="",1,I427)-IF(J427="",0,J427))</f>
        <v/>
      </c>
      <c r="P427" s="21" t="str">
        <f aca="false">IF(O427="","",O427*'Setup rules'!$B$7)</f>
        <v/>
      </c>
      <c r="Q427" s="14" t="str">
        <f aca="false">IF(O427="","",IF(O427&gt;0,"Win",IF(O427&lt;0,"Loss","Breakeven")))</f>
        <v/>
      </c>
      <c r="R427" s="20" t="str">
        <f aca="false">IF(O427="","",SUM($O$5:O427))</f>
        <v/>
      </c>
      <c r="S427" s="20" t="str">
        <f aca="false">IF(R427="","",MAX(0,MAX($R$5:R427)))</f>
        <v/>
      </c>
      <c r="T427" s="20" t="str">
        <f aca="false">IF(R427="","",R427-S427)</f>
        <v/>
      </c>
      <c r="U427" s="14" t="str">
        <f aca="false">IF(O427="","",IF(O427&lt;0,N(U426)+1,0))</f>
        <v/>
      </c>
      <c r="V427" s="22" t="e">
        <f aca="false">IF(R427="",NA(),R427)</f>
        <v>#N/A</v>
      </c>
    </row>
    <row r="428" customFormat="false" ht="15" hidden="false" customHeight="false" outlineLevel="0" collapsed="false">
      <c r="A428" s="14" t="str">
        <f aca="false">IF(B428="","",COUNT($B$5:B428))</f>
        <v/>
      </c>
      <c r="B428" s="15"/>
      <c r="C428" s="13"/>
      <c r="D428" s="16"/>
      <c r="E428" s="17"/>
      <c r="F428" s="17"/>
      <c r="G428" s="17"/>
      <c r="H428" s="17"/>
      <c r="I428" s="18"/>
      <c r="J428" s="18"/>
      <c r="K428" s="16"/>
      <c r="L428" s="13"/>
      <c r="M428" s="19" t="str">
        <f aca="false">IF(OR(E428="",F428=""),"",ABS(E428-F428))</f>
        <v/>
      </c>
      <c r="N428" s="20" t="str">
        <f aca="false">IF(OR(G428="",M428="",M428=0),"",ABS(G428-E428)/M428)</f>
        <v/>
      </c>
      <c r="O428" s="20" t="str">
        <f aca="false">IF(OR(H428="",M428="",M428=0),"",IF(D428="Short",E428-H428,H428-E428)/M428*IF(I428="",1,I428)-IF(J428="",0,J428))</f>
        <v/>
      </c>
      <c r="P428" s="21" t="str">
        <f aca="false">IF(O428="","",O428*'Setup rules'!$B$7)</f>
        <v/>
      </c>
      <c r="Q428" s="14" t="str">
        <f aca="false">IF(O428="","",IF(O428&gt;0,"Win",IF(O428&lt;0,"Loss","Breakeven")))</f>
        <v/>
      </c>
      <c r="R428" s="20" t="str">
        <f aca="false">IF(O428="","",SUM($O$5:O428))</f>
        <v/>
      </c>
      <c r="S428" s="20" t="str">
        <f aca="false">IF(R428="","",MAX(0,MAX($R$5:R428)))</f>
        <v/>
      </c>
      <c r="T428" s="20" t="str">
        <f aca="false">IF(R428="","",R428-S428)</f>
        <v/>
      </c>
      <c r="U428" s="14" t="str">
        <f aca="false">IF(O428="","",IF(O428&lt;0,N(U427)+1,0))</f>
        <v/>
      </c>
      <c r="V428" s="22" t="e">
        <f aca="false">IF(R428="",NA(),R428)</f>
        <v>#N/A</v>
      </c>
    </row>
    <row r="429" customFormat="false" ht="15" hidden="false" customHeight="false" outlineLevel="0" collapsed="false">
      <c r="A429" s="14" t="str">
        <f aca="false">IF(B429="","",COUNT($B$5:B429))</f>
        <v/>
      </c>
      <c r="B429" s="15"/>
      <c r="C429" s="13"/>
      <c r="D429" s="16"/>
      <c r="E429" s="17"/>
      <c r="F429" s="17"/>
      <c r="G429" s="17"/>
      <c r="H429" s="17"/>
      <c r="I429" s="18"/>
      <c r="J429" s="18"/>
      <c r="K429" s="16"/>
      <c r="L429" s="13"/>
      <c r="M429" s="19" t="str">
        <f aca="false">IF(OR(E429="",F429=""),"",ABS(E429-F429))</f>
        <v/>
      </c>
      <c r="N429" s="20" t="str">
        <f aca="false">IF(OR(G429="",M429="",M429=0),"",ABS(G429-E429)/M429)</f>
        <v/>
      </c>
      <c r="O429" s="20" t="str">
        <f aca="false">IF(OR(H429="",M429="",M429=0),"",IF(D429="Short",E429-H429,H429-E429)/M429*IF(I429="",1,I429)-IF(J429="",0,J429))</f>
        <v/>
      </c>
      <c r="P429" s="21" t="str">
        <f aca="false">IF(O429="","",O429*'Setup rules'!$B$7)</f>
        <v/>
      </c>
      <c r="Q429" s="14" t="str">
        <f aca="false">IF(O429="","",IF(O429&gt;0,"Win",IF(O429&lt;0,"Loss","Breakeven")))</f>
        <v/>
      </c>
      <c r="R429" s="20" t="str">
        <f aca="false">IF(O429="","",SUM($O$5:O429))</f>
        <v/>
      </c>
      <c r="S429" s="20" t="str">
        <f aca="false">IF(R429="","",MAX(0,MAX($R$5:R429)))</f>
        <v/>
      </c>
      <c r="T429" s="20" t="str">
        <f aca="false">IF(R429="","",R429-S429)</f>
        <v/>
      </c>
      <c r="U429" s="14" t="str">
        <f aca="false">IF(O429="","",IF(O429&lt;0,N(U428)+1,0))</f>
        <v/>
      </c>
      <c r="V429" s="22" t="e">
        <f aca="false">IF(R429="",NA(),R429)</f>
        <v>#N/A</v>
      </c>
    </row>
    <row r="430" customFormat="false" ht="15" hidden="false" customHeight="false" outlineLevel="0" collapsed="false">
      <c r="A430" s="14" t="str">
        <f aca="false">IF(B430="","",COUNT($B$5:B430))</f>
        <v/>
      </c>
      <c r="B430" s="15"/>
      <c r="C430" s="13"/>
      <c r="D430" s="16"/>
      <c r="E430" s="17"/>
      <c r="F430" s="17"/>
      <c r="G430" s="17"/>
      <c r="H430" s="17"/>
      <c r="I430" s="18"/>
      <c r="J430" s="18"/>
      <c r="K430" s="16"/>
      <c r="L430" s="13"/>
      <c r="M430" s="19" t="str">
        <f aca="false">IF(OR(E430="",F430=""),"",ABS(E430-F430))</f>
        <v/>
      </c>
      <c r="N430" s="20" t="str">
        <f aca="false">IF(OR(G430="",M430="",M430=0),"",ABS(G430-E430)/M430)</f>
        <v/>
      </c>
      <c r="O430" s="20" t="str">
        <f aca="false">IF(OR(H430="",M430="",M430=0),"",IF(D430="Short",E430-H430,H430-E430)/M430*IF(I430="",1,I430)-IF(J430="",0,J430))</f>
        <v/>
      </c>
      <c r="P430" s="21" t="str">
        <f aca="false">IF(O430="","",O430*'Setup rules'!$B$7)</f>
        <v/>
      </c>
      <c r="Q430" s="14" t="str">
        <f aca="false">IF(O430="","",IF(O430&gt;0,"Win",IF(O430&lt;0,"Loss","Breakeven")))</f>
        <v/>
      </c>
      <c r="R430" s="20" t="str">
        <f aca="false">IF(O430="","",SUM($O$5:O430))</f>
        <v/>
      </c>
      <c r="S430" s="20" t="str">
        <f aca="false">IF(R430="","",MAX(0,MAX($R$5:R430)))</f>
        <v/>
      </c>
      <c r="T430" s="20" t="str">
        <f aca="false">IF(R430="","",R430-S430)</f>
        <v/>
      </c>
      <c r="U430" s="14" t="str">
        <f aca="false">IF(O430="","",IF(O430&lt;0,N(U429)+1,0))</f>
        <v/>
      </c>
      <c r="V430" s="22" t="e">
        <f aca="false">IF(R430="",NA(),R430)</f>
        <v>#N/A</v>
      </c>
    </row>
    <row r="431" customFormat="false" ht="15" hidden="false" customHeight="false" outlineLevel="0" collapsed="false">
      <c r="A431" s="14" t="str">
        <f aca="false">IF(B431="","",COUNT($B$5:B431))</f>
        <v/>
      </c>
      <c r="B431" s="15"/>
      <c r="C431" s="13"/>
      <c r="D431" s="16"/>
      <c r="E431" s="17"/>
      <c r="F431" s="17"/>
      <c r="G431" s="17"/>
      <c r="H431" s="17"/>
      <c r="I431" s="18"/>
      <c r="J431" s="18"/>
      <c r="K431" s="16"/>
      <c r="L431" s="13"/>
      <c r="M431" s="19" t="str">
        <f aca="false">IF(OR(E431="",F431=""),"",ABS(E431-F431))</f>
        <v/>
      </c>
      <c r="N431" s="20" t="str">
        <f aca="false">IF(OR(G431="",M431="",M431=0),"",ABS(G431-E431)/M431)</f>
        <v/>
      </c>
      <c r="O431" s="20" t="str">
        <f aca="false">IF(OR(H431="",M431="",M431=0),"",IF(D431="Short",E431-H431,H431-E431)/M431*IF(I431="",1,I431)-IF(J431="",0,J431))</f>
        <v/>
      </c>
      <c r="P431" s="21" t="str">
        <f aca="false">IF(O431="","",O431*'Setup rules'!$B$7)</f>
        <v/>
      </c>
      <c r="Q431" s="14" t="str">
        <f aca="false">IF(O431="","",IF(O431&gt;0,"Win",IF(O431&lt;0,"Loss","Breakeven")))</f>
        <v/>
      </c>
      <c r="R431" s="20" t="str">
        <f aca="false">IF(O431="","",SUM($O$5:O431))</f>
        <v/>
      </c>
      <c r="S431" s="20" t="str">
        <f aca="false">IF(R431="","",MAX(0,MAX($R$5:R431)))</f>
        <v/>
      </c>
      <c r="T431" s="20" t="str">
        <f aca="false">IF(R431="","",R431-S431)</f>
        <v/>
      </c>
      <c r="U431" s="14" t="str">
        <f aca="false">IF(O431="","",IF(O431&lt;0,N(U430)+1,0))</f>
        <v/>
      </c>
      <c r="V431" s="22" t="e">
        <f aca="false">IF(R431="",NA(),R431)</f>
        <v>#N/A</v>
      </c>
    </row>
    <row r="432" customFormat="false" ht="15" hidden="false" customHeight="false" outlineLevel="0" collapsed="false">
      <c r="A432" s="14" t="str">
        <f aca="false">IF(B432="","",COUNT($B$5:B432))</f>
        <v/>
      </c>
      <c r="B432" s="15"/>
      <c r="C432" s="13"/>
      <c r="D432" s="16"/>
      <c r="E432" s="17"/>
      <c r="F432" s="17"/>
      <c r="G432" s="17"/>
      <c r="H432" s="17"/>
      <c r="I432" s="18"/>
      <c r="J432" s="18"/>
      <c r="K432" s="16"/>
      <c r="L432" s="13"/>
      <c r="M432" s="19" t="str">
        <f aca="false">IF(OR(E432="",F432=""),"",ABS(E432-F432))</f>
        <v/>
      </c>
      <c r="N432" s="20" t="str">
        <f aca="false">IF(OR(G432="",M432="",M432=0),"",ABS(G432-E432)/M432)</f>
        <v/>
      </c>
      <c r="O432" s="20" t="str">
        <f aca="false">IF(OR(H432="",M432="",M432=0),"",IF(D432="Short",E432-H432,H432-E432)/M432*IF(I432="",1,I432)-IF(J432="",0,J432))</f>
        <v/>
      </c>
      <c r="P432" s="21" t="str">
        <f aca="false">IF(O432="","",O432*'Setup rules'!$B$7)</f>
        <v/>
      </c>
      <c r="Q432" s="14" t="str">
        <f aca="false">IF(O432="","",IF(O432&gt;0,"Win",IF(O432&lt;0,"Loss","Breakeven")))</f>
        <v/>
      </c>
      <c r="R432" s="20" t="str">
        <f aca="false">IF(O432="","",SUM($O$5:O432))</f>
        <v/>
      </c>
      <c r="S432" s="20" t="str">
        <f aca="false">IF(R432="","",MAX(0,MAX($R$5:R432)))</f>
        <v/>
      </c>
      <c r="T432" s="20" t="str">
        <f aca="false">IF(R432="","",R432-S432)</f>
        <v/>
      </c>
      <c r="U432" s="14" t="str">
        <f aca="false">IF(O432="","",IF(O432&lt;0,N(U431)+1,0))</f>
        <v/>
      </c>
      <c r="V432" s="22" t="e">
        <f aca="false">IF(R432="",NA(),R432)</f>
        <v>#N/A</v>
      </c>
    </row>
    <row r="433" customFormat="false" ht="15" hidden="false" customHeight="false" outlineLevel="0" collapsed="false">
      <c r="A433" s="14" t="str">
        <f aca="false">IF(B433="","",COUNT($B$5:B433))</f>
        <v/>
      </c>
      <c r="B433" s="15"/>
      <c r="C433" s="13"/>
      <c r="D433" s="16"/>
      <c r="E433" s="17"/>
      <c r="F433" s="17"/>
      <c r="G433" s="17"/>
      <c r="H433" s="17"/>
      <c r="I433" s="18"/>
      <c r="J433" s="18"/>
      <c r="K433" s="16"/>
      <c r="L433" s="13"/>
      <c r="M433" s="19" t="str">
        <f aca="false">IF(OR(E433="",F433=""),"",ABS(E433-F433))</f>
        <v/>
      </c>
      <c r="N433" s="20" t="str">
        <f aca="false">IF(OR(G433="",M433="",M433=0),"",ABS(G433-E433)/M433)</f>
        <v/>
      </c>
      <c r="O433" s="20" t="str">
        <f aca="false">IF(OR(H433="",M433="",M433=0),"",IF(D433="Short",E433-H433,H433-E433)/M433*IF(I433="",1,I433)-IF(J433="",0,J433))</f>
        <v/>
      </c>
      <c r="P433" s="21" t="str">
        <f aca="false">IF(O433="","",O433*'Setup rules'!$B$7)</f>
        <v/>
      </c>
      <c r="Q433" s="14" t="str">
        <f aca="false">IF(O433="","",IF(O433&gt;0,"Win",IF(O433&lt;0,"Loss","Breakeven")))</f>
        <v/>
      </c>
      <c r="R433" s="20" t="str">
        <f aca="false">IF(O433="","",SUM($O$5:O433))</f>
        <v/>
      </c>
      <c r="S433" s="20" t="str">
        <f aca="false">IF(R433="","",MAX(0,MAX($R$5:R433)))</f>
        <v/>
      </c>
      <c r="T433" s="20" t="str">
        <f aca="false">IF(R433="","",R433-S433)</f>
        <v/>
      </c>
      <c r="U433" s="14" t="str">
        <f aca="false">IF(O433="","",IF(O433&lt;0,N(U432)+1,0))</f>
        <v/>
      </c>
      <c r="V433" s="22" t="e">
        <f aca="false">IF(R433="",NA(),R433)</f>
        <v>#N/A</v>
      </c>
    </row>
    <row r="434" customFormat="false" ht="15" hidden="false" customHeight="false" outlineLevel="0" collapsed="false">
      <c r="A434" s="14" t="str">
        <f aca="false">IF(B434="","",COUNT($B$5:B434))</f>
        <v/>
      </c>
      <c r="B434" s="15"/>
      <c r="C434" s="13"/>
      <c r="D434" s="16"/>
      <c r="E434" s="17"/>
      <c r="F434" s="17"/>
      <c r="G434" s="17"/>
      <c r="H434" s="17"/>
      <c r="I434" s="18"/>
      <c r="J434" s="18"/>
      <c r="K434" s="16"/>
      <c r="L434" s="13"/>
      <c r="M434" s="19" t="str">
        <f aca="false">IF(OR(E434="",F434=""),"",ABS(E434-F434))</f>
        <v/>
      </c>
      <c r="N434" s="20" t="str">
        <f aca="false">IF(OR(G434="",M434="",M434=0),"",ABS(G434-E434)/M434)</f>
        <v/>
      </c>
      <c r="O434" s="20" t="str">
        <f aca="false">IF(OR(H434="",M434="",M434=0),"",IF(D434="Short",E434-H434,H434-E434)/M434*IF(I434="",1,I434)-IF(J434="",0,J434))</f>
        <v/>
      </c>
      <c r="P434" s="21" t="str">
        <f aca="false">IF(O434="","",O434*'Setup rules'!$B$7)</f>
        <v/>
      </c>
      <c r="Q434" s="14" t="str">
        <f aca="false">IF(O434="","",IF(O434&gt;0,"Win",IF(O434&lt;0,"Loss","Breakeven")))</f>
        <v/>
      </c>
      <c r="R434" s="20" t="str">
        <f aca="false">IF(O434="","",SUM($O$5:O434))</f>
        <v/>
      </c>
      <c r="S434" s="20" t="str">
        <f aca="false">IF(R434="","",MAX(0,MAX($R$5:R434)))</f>
        <v/>
      </c>
      <c r="T434" s="20" t="str">
        <f aca="false">IF(R434="","",R434-S434)</f>
        <v/>
      </c>
      <c r="U434" s="14" t="str">
        <f aca="false">IF(O434="","",IF(O434&lt;0,N(U433)+1,0))</f>
        <v/>
      </c>
      <c r="V434" s="22" t="e">
        <f aca="false">IF(R434="",NA(),R434)</f>
        <v>#N/A</v>
      </c>
    </row>
    <row r="435" customFormat="false" ht="15" hidden="false" customHeight="false" outlineLevel="0" collapsed="false">
      <c r="A435" s="14" t="str">
        <f aca="false">IF(B435="","",COUNT($B$5:B435))</f>
        <v/>
      </c>
      <c r="B435" s="15"/>
      <c r="C435" s="13"/>
      <c r="D435" s="16"/>
      <c r="E435" s="17"/>
      <c r="F435" s="17"/>
      <c r="G435" s="17"/>
      <c r="H435" s="17"/>
      <c r="I435" s="18"/>
      <c r="J435" s="18"/>
      <c r="K435" s="16"/>
      <c r="L435" s="13"/>
      <c r="M435" s="19" t="str">
        <f aca="false">IF(OR(E435="",F435=""),"",ABS(E435-F435))</f>
        <v/>
      </c>
      <c r="N435" s="20" t="str">
        <f aca="false">IF(OR(G435="",M435="",M435=0),"",ABS(G435-E435)/M435)</f>
        <v/>
      </c>
      <c r="O435" s="20" t="str">
        <f aca="false">IF(OR(H435="",M435="",M435=0),"",IF(D435="Short",E435-H435,H435-E435)/M435*IF(I435="",1,I435)-IF(J435="",0,J435))</f>
        <v/>
      </c>
      <c r="P435" s="21" t="str">
        <f aca="false">IF(O435="","",O435*'Setup rules'!$B$7)</f>
        <v/>
      </c>
      <c r="Q435" s="14" t="str">
        <f aca="false">IF(O435="","",IF(O435&gt;0,"Win",IF(O435&lt;0,"Loss","Breakeven")))</f>
        <v/>
      </c>
      <c r="R435" s="20" t="str">
        <f aca="false">IF(O435="","",SUM($O$5:O435))</f>
        <v/>
      </c>
      <c r="S435" s="20" t="str">
        <f aca="false">IF(R435="","",MAX(0,MAX($R$5:R435)))</f>
        <v/>
      </c>
      <c r="T435" s="20" t="str">
        <f aca="false">IF(R435="","",R435-S435)</f>
        <v/>
      </c>
      <c r="U435" s="14" t="str">
        <f aca="false">IF(O435="","",IF(O435&lt;0,N(U434)+1,0))</f>
        <v/>
      </c>
      <c r="V435" s="22" t="e">
        <f aca="false">IF(R435="",NA(),R435)</f>
        <v>#N/A</v>
      </c>
    </row>
    <row r="436" customFormat="false" ht="15" hidden="false" customHeight="false" outlineLevel="0" collapsed="false">
      <c r="A436" s="14" t="str">
        <f aca="false">IF(B436="","",COUNT($B$5:B436))</f>
        <v/>
      </c>
      <c r="B436" s="15"/>
      <c r="C436" s="13"/>
      <c r="D436" s="16"/>
      <c r="E436" s="17"/>
      <c r="F436" s="17"/>
      <c r="G436" s="17"/>
      <c r="H436" s="17"/>
      <c r="I436" s="18"/>
      <c r="J436" s="18"/>
      <c r="K436" s="16"/>
      <c r="L436" s="13"/>
      <c r="M436" s="19" t="str">
        <f aca="false">IF(OR(E436="",F436=""),"",ABS(E436-F436))</f>
        <v/>
      </c>
      <c r="N436" s="20" t="str">
        <f aca="false">IF(OR(G436="",M436="",M436=0),"",ABS(G436-E436)/M436)</f>
        <v/>
      </c>
      <c r="O436" s="20" t="str">
        <f aca="false">IF(OR(H436="",M436="",M436=0),"",IF(D436="Short",E436-H436,H436-E436)/M436*IF(I436="",1,I436)-IF(J436="",0,J436))</f>
        <v/>
      </c>
      <c r="P436" s="21" t="str">
        <f aca="false">IF(O436="","",O436*'Setup rules'!$B$7)</f>
        <v/>
      </c>
      <c r="Q436" s="14" t="str">
        <f aca="false">IF(O436="","",IF(O436&gt;0,"Win",IF(O436&lt;0,"Loss","Breakeven")))</f>
        <v/>
      </c>
      <c r="R436" s="20" t="str">
        <f aca="false">IF(O436="","",SUM($O$5:O436))</f>
        <v/>
      </c>
      <c r="S436" s="20" t="str">
        <f aca="false">IF(R436="","",MAX(0,MAX($R$5:R436)))</f>
        <v/>
      </c>
      <c r="T436" s="20" t="str">
        <f aca="false">IF(R436="","",R436-S436)</f>
        <v/>
      </c>
      <c r="U436" s="14" t="str">
        <f aca="false">IF(O436="","",IF(O436&lt;0,N(U435)+1,0))</f>
        <v/>
      </c>
      <c r="V436" s="22" t="e">
        <f aca="false">IF(R436="",NA(),R436)</f>
        <v>#N/A</v>
      </c>
    </row>
    <row r="437" customFormat="false" ht="15" hidden="false" customHeight="false" outlineLevel="0" collapsed="false">
      <c r="A437" s="14" t="str">
        <f aca="false">IF(B437="","",COUNT($B$5:B437))</f>
        <v/>
      </c>
      <c r="B437" s="15"/>
      <c r="C437" s="13"/>
      <c r="D437" s="16"/>
      <c r="E437" s="17"/>
      <c r="F437" s="17"/>
      <c r="G437" s="17"/>
      <c r="H437" s="17"/>
      <c r="I437" s="18"/>
      <c r="J437" s="18"/>
      <c r="K437" s="16"/>
      <c r="L437" s="13"/>
      <c r="M437" s="19" t="str">
        <f aca="false">IF(OR(E437="",F437=""),"",ABS(E437-F437))</f>
        <v/>
      </c>
      <c r="N437" s="20" t="str">
        <f aca="false">IF(OR(G437="",M437="",M437=0),"",ABS(G437-E437)/M437)</f>
        <v/>
      </c>
      <c r="O437" s="20" t="str">
        <f aca="false">IF(OR(H437="",M437="",M437=0),"",IF(D437="Short",E437-H437,H437-E437)/M437*IF(I437="",1,I437)-IF(J437="",0,J437))</f>
        <v/>
      </c>
      <c r="P437" s="21" t="str">
        <f aca="false">IF(O437="","",O437*'Setup rules'!$B$7)</f>
        <v/>
      </c>
      <c r="Q437" s="14" t="str">
        <f aca="false">IF(O437="","",IF(O437&gt;0,"Win",IF(O437&lt;0,"Loss","Breakeven")))</f>
        <v/>
      </c>
      <c r="R437" s="20" t="str">
        <f aca="false">IF(O437="","",SUM($O$5:O437))</f>
        <v/>
      </c>
      <c r="S437" s="20" t="str">
        <f aca="false">IF(R437="","",MAX(0,MAX($R$5:R437)))</f>
        <v/>
      </c>
      <c r="T437" s="20" t="str">
        <f aca="false">IF(R437="","",R437-S437)</f>
        <v/>
      </c>
      <c r="U437" s="14" t="str">
        <f aca="false">IF(O437="","",IF(O437&lt;0,N(U436)+1,0))</f>
        <v/>
      </c>
      <c r="V437" s="22" t="e">
        <f aca="false">IF(R437="",NA(),R437)</f>
        <v>#N/A</v>
      </c>
    </row>
    <row r="438" customFormat="false" ht="15" hidden="false" customHeight="false" outlineLevel="0" collapsed="false">
      <c r="A438" s="14" t="str">
        <f aca="false">IF(B438="","",COUNT($B$5:B438))</f>
        <v/>
      </c>
      <c r="B438" s="15"/>
      <c r="C438" s="13"/>
      <c r="D438" s="16"/>
      <c r="E438" s="17"/>
      <c r="F438" s="17"/>
      <c r="G438" s="17"/>
      <c r="H438" s="17"/>
      <c r="I438" s="18"/>
      <c r="J438" s="18"/>
      <c r="K438" s="16"/>
      <c r="L438" s="13"/>
      <c r="M438" s="19" t="str">
        <f aca="false">IF(OR(E438="",F438=""),"",ABS(E438-F438))</f>
        <v/>
      </c>
      <c r="N438" s="20" t="str">
        <f aca="false">IF(OR(G438="",M438="",M438=0),"",ABS(G438-E438)/M438)</f>
        <v/>
      </c>
      <c r="O438" s="20" t="str">
        <f aca="false">IF(OR(H438="",M438="",M438=0),"",IF(D438="Short",E438-H438,H438-E438)/M438*IF(I438="",1,I438)-IF(J438="",0,J438))</f>
        <v/>
      </c>
      <c r="P438" s="21" t="str">
        <f aca="false">IF(O438="","",O438*'Setup rules'!$B$7)</f>
        <v/>
      </c>
      <c r="Q438" s="14" t="str">
        <f aca="false">IF(O438="","",IF(O438&gt;0,"Win",IF(O438&lt;0,"Loss","Breakeven")))</f>
        <v/>
      </c>
      <c r="R438" s="20" t="str">
        <f aca="false">IF(O438="","",SUM($O$5:O438))</f>
        <v/>
      </c>
      <c r="S438" s="20" t="str">
        <f aca="false">IF(R438="","",MAX(0,MAX($R$5:R438)))</f>
        <v/>
      </c>
      <c r="T438" s="20" t="str">
        <f aca="false">IF(R438="","",R438-S438)</f>
        <v/>
      </c>
      <c r="U438" s="14" t="str">
        <f aca="false">IF(O438="","",IF(O438&lt;0,N(U437)+1,0))</f>
        <v/>
      </c>
      <c r="V438" s="22" t="e">
        <f aca="false">IF(R438="",NA(),R438)</f>
        <v>#N/A</v>
      </c>
    </row>
    <row r="439" customFormat="false" ht="15" hidden="false" customHeight="false" outlineLevel="0" collapsed="false">
      <c r="A439" s="14" t="str">
        <f aca="false">IF(B439="","",COUNT($B$5:B439))</f>
        <v/>
      </c>
      <c r="B439" s="15"/>
      <c r="C439" s="13"/>
      <c r="D439" s="16"/>
      <c r="E439" s="17"/>
      <c r="F439" s="17"/>
      <c r="G439" s="17"/>
      <c r="H439" s="17"/>
      <c r="I439" s="18"/>
      <c r="J439" s="18"/>
      <c r="K439" s="16"/>
      <c r="L439" s="13"/>
      <c r="M439" s="19" t="str">
        <f aca="false">IF(OR(E439="",F439=""),"",ABS(E439-F439))</f>
        <v/>
      </c>
      <c r="N439" s="20" t="str">
        <f aca="false">IF(OR(G439="",M439="",M439=0),"",ABS(G439-E439)/M439)</f>
        <v/>
      </c>
      <c r="O439" s="20" t="str">
        <f aca="false">IF(OR(H439="",M439="",M439=0),"",IF(D439="Short",E439-H439,H439-E439)/M439*IF(I439="",1,I439)-IF(J439="",0,J439))</f>
        <v/>
      </c>
      <c r="P439" s="21" t="str">
        <f aca="false">IF(O439="","",O439*'Setup rules'!$B$7)</f>
        <v/>
      </c>
      <c r="Q439" s="14" t="str">
        <f aca="false">IF(O439="","",IF(O439&gt;0,"Win",IF(O439&lt;0,"Loss","Breakeven")))</f>
        <v/>
      </c>
      <c r="R439" s="20" t="str">
        <f aca="false">IF(O439="","",SUM($O$5:O439))</f>
        <v/>
      </c>
      <c r="S439" s="20" t="str">
        <f aca="false">IF(R439="","",MAX(0,MAX($R$5:R439)))</f>
        <v/>
      </c>
      <c r="T439" s="20" t="str">
        <f aca="false">IF(R439="","",R439-S439)</f>
        <v/>
      </c>
      <c r="U439" s="14" t="str">
        <f aca="false">IF(O439="","",IF(O439&lt;0,N(U438)+1,0))</f>
        <v/>
      </c>
      <c r="V439" s="22" t="e">
        <f aca="false">IF(R439="",NA(),R439)</f>
        <v>#N/A</v>
      </c>
    </row>
    <row r="440" customFormat="false" ht="15" hidden="false" customHeight="false" outlineLevel="0" collapsed="false">
      <c r="A440" s="14" t="str">
        <f aca="false">IF(B440="","",COUNT($B$5:B440))</f>
        <v/>
      </c>
      <c r="B440" s="15"/>
      <c r="C440" s="13"/>
      <c r="D440" s="16"/>
      <c r="E440" s="17"/>
      <c r="F440" s="17"/>
      <c r="G440" s="17"/>
      <c r="H440" s="17"/>
      <c r="I440" s="18"/>
      <c r="J440" s="18"/>
      <c r="K440" s="16"/>
      <c r="L440" s="13"/>
      <c r="M440" s="19" t="str">
        <f aca="false">IF(OR(E440="",F440=""),"",ABS(E440-F440))</f>
        <v/>
      </c>
      <c r="N440" s="20" t="str">
        <f aca="false">IF(OR(G440="",M440="",M440=0),"",ABS(G440-E440)/M440)</f>
        <v/>
      </c>
      <c r="O440" s="20" t="str">
        <f aca="false">IF(OR(H440="",M440="",M440=0),"",IF(D440="Short",E440-H440,H440-E440)/M440*IF(I440="",1,I440)-IF(J440="",0,J440))</f>
        <v/>
      </c>
      <c r="P440" s="21" t="str">
        <f aca="false">IF(O440="","",O440*'Setup rules'!$B$7)</f>
        <v/>
      </c>
      <c r="Q440" s="14" t="str">
        <f aca="false">IF(O440="","",IF(O440&gt;0,"Win",IF(O440&lt;0,"Loss","Breakeven")))</f>
        <v/>
      </c>
      <c r="R440" s="20" t="str">
        <f aca="false">IF(O440="","",SUM($O$5:O440))</f>
        <v/>
      </c>
      <c r="S440" s="20" t="str">
        <f aca="false">IF(R440="","",MAX(0,MAX($R$5:R440)))</f>
        <v/>
      </c>
      <c r="T440" s="20" t="str">
        <f aca="false">IF(R440="","",R440-S440)</f>
        <v/>
      </c>
      <c r="U440" s="14" t="str">
        <f aca="false">IF(O440="","",IF(O440&lt;0,N(U439)+1,0))</f>
        <v/>
      </c>
      <c r="V440" s="22" t="e">
        <f aca="false">IF(R440="",NA(),R440)</f>
        <v>#N/A</v>
      </c>
    </row>
    <row r="441" customFormat="false" ht="15" hidden="false" customHeight="false" outlineLevel="0" collapsed="false">
      <c r="A441" s="14" t="str">
        <f aca="false">IF(B441="","",COUNT($B$5:B441))</f>
        <v/>
      </c>
      <c r="B441" s="15"/>
      <c r="C441" s="13"/>
      <c r="D441" s="16"/>
      <c r="E441" s="17"/>
      <c r="F441" s="17"/>
      <c r="G441" s="17"/>
      <c r="H441" s="17"/>
      <c r="I441" s="18"/>
      <c r="J441" s="18"/>
      <c r="K441" s="16"/>
      <c r="L441" s="13"/>
      <c r="M441" s="19" t="str">
        <f aca="false">IF(OR(E441="",F441=""),"",ABS(E441-F441))</f>
        <v/>
      </c>
      <c r="N441" s="20" t="str">
        <f aca="false">IF(OR(G441="",M441="",M441=0),"",ABS(G441-E441)/M441)</f>
        <v/>
      </c>
      <c r="O441" s="20" t="str">
        <f aca="false">IF(OR(H441="",M441="",M441=0),"",IF(D441="Short",E441-H441,H441-E441)/M441*IF(I441="",1,I441)-IF(J441="",0,J441))</f>
        <v/>
      </c>
      <c r="P441" s="21" t="str">
        <f aca="false">IF(O441="","",O441*'Setup rules'!$B$7)</f>
        <v/>
      </c>
      <c r="Q441" s="14" t="str">
        <f aca="false">IF(O441="","",IF(O441&gt;0,"Win",IF(O441&lt;0,"Loss","Breakeven")))</f>
        <v/>
      </c>
      <c r="R441" s="20" t="str">
        <f aca="false">IF(O441="","",SUM($O$5:O441))</f>
        <v/>
      </c>
      <c r="S441" s="20" t="str">
        <f aca="false">IF(R441="","",MAX(0,MAX($R$5:R441)))</f>
        <v/>
      </c>
      <c r="T441" s="20" t="str">
        <f aca="false">IF(R441="","",R441-S441)</f>
        <v/>
      </c>
      <c r="U441" s="14" t="str">
        <f aca="false">IF(O441="","",IF(O441&lt;0,N(U440)+1,0))</f>
        <v/>
      </c>
      <c r="V441" s="22" t="e">
        <f aca="false">IF(R441="",NA(),R441)</f>
        <v>#N/A</v>
      </c>
    </row>
    <row r="442" customFormat="false" ht="15" hidden="false" customHeight="false" outlineLevel="0" collapsed="false">
      <c r="A442" s="14" t="str">
        <f aca="false">IF(B442="","",COUNT($B$5:B442))</f>
        <v/>
      </c>
      <c r="B442" s="15"/>
      <c r="C442" s="13"/>
      <c r="D442" s="16"/>
      <c r="E442" s="17"/>
      <c r="F442" s="17"/>
      <c r="G442" s="17"/>
      <c r="H442" s="17"/>
      <c r="I442" s="18"/>
      <c r="J442" s="18"/>
      <c r="K442" s="16"/>
      <c r="L442" s="13"/>
      <c r="M442" s="19" t="str">
        <f aca="false">IF(OR(E442="",F442=""),"",ABS(E442-F442))</f>
        <v/>
      </c>
      <c r="N442" s="20" t="str">
        <f aca="false">IF(OR(G442="",M442="",M442=0),"",ABS(G442-E442)/M442)</f>
        <v/>
      </c>
      <c r="O442" s="20" t="str">
        <f aca="false">IF(OR(H442="",M442="",M442=0),"",IF(D442="Short",E442-H442,H442-E442)/M442*IF(I442="",1,I442)-IF(J442="",0,J442))</f>
        <v/>
      </c>
      <c r="P442" s="21" t="str">
        <f aca="false">IF(O442="","",O442*'Setup rules'!$B$7)</f>
        <v/>
      </c>
      <c r="Q442" s="14" t="str">
        <f aca="false">IF(O442="","",IF(O442&gt;0,"Win",IF(O442&lt;0,"Loss","Breakeven")))</f>
        <v/>
      </c>
      <c r="R442" s="20" t="str">
        <f aca="false">IF(O442="","",SUM($O$5:O442))</f>
        <v/>
      </c>
      <c r="S442" s="20" t="str">
        <f aca="false">IF(R442="","",MAX(0,MAX($R$5:R442)))</f>
        <v/>
      </c>
      <c r="T442" s="20" t="str">
        <f aca="false">IF(R442="","",R442-S442)</f>
        <v/>
      </c>
      <c r="U442" s="14" t="str">
        <f aca="false">IF(O442="","",IF(O442&lt;0,N(U441)+1,0))</f>
        <v/>
      </c>
      <c r="V442" s="22" t="e">
        <f aca="false">IF(R442="",NA(),R442)</f>
        <v>#N/A</v>
      </c>
    </row>
    <row r="443" customFormat="false" ht="15" hidden="false" customHeight="false" outlineLevel="0" collapsed="false">
      <c r="A443" s="14" t="str">
        <f aca="false">IF(B443="","",COUNT($B$5:B443))</f>
        <v/>
      </c>
      <c r="B443" s="15"/>
      <c r="C443" s="13"/>
      <c r="D443" s="16"/>
      <c r="E443" s="17"/>
      <c r="F443" s="17"/>
      <c r="G443" s="17"/>
      <c r="H443" s="17"/>
      <c r="I443" s="18"/>
      <c r="J443" s="18"/>
      <c r="K443" s="16"/>
      <c r="L443" s="13"/>
      <c r="M443" s="19" t="str">
        <f aca="false">IF(OR(E443="",F443=""),"",ABS(E443-F443))</f>
        <v/>
      </c>
      <c r="N443" s="20" t="str">
        <f aca="false">IF(OR(G443="",M443="",M443=0),"",ABS(G443-E443)/M443)</f>
        <v/>
      </c>
      <c r="O443" s="20" t="str">
        <f aca="false">IF(OR(H443="",M443="",M443=0),"",IF(D443="Short",E443-H443,H443-E443)/M443*IF(I443="",1,I443)-IF(J443="",0,J443))</f>
        <v/>
      </c>
      <c r="P443" s="21" t="str">
        <f aca="false">IF(O443="","",O443*'Setup rules'!$B$7)</f>
        <v/>
      </c>
      <c r="Q443" s="14" t="str">
        <f aca="false">IF(O443="","",IF(O443&gt;0,"Win",IF(O443&lt;0,"Loss","Breakeven")))</f>
        <v/>
      </c>
      <c r="R443" s="20" t="str">
        <f aca="false">IF(O443="","",SUM($O$5:O443))</f>
        <v/>
      </c>
      <c r="S443" s="20" t="str">
        <f aca="false">IF(R443="","",MAX(0,MAX($R$5:R443)))</f>
        <v/>
      </c>
      <c r="T443" s="20" t="str">
        <f aca="false">IF(R443="","",R443-S443)</f>
        <v/>
      </c>
      <c r="U443" s="14" t="str">
        <f aca="false">IF(O443="","",IF(O443&lt;0,N(U442)+1,0))</f>
        <v/>
      </c>
      <c r="V443" s="22" t="e">
        <f aca="false">IF(R443="",NA(),R443)</f>
        <v>#N/A</v>
      </c>
    </row>
    <row r="444" customFormat="false" ht="15" hidden="false" customHeight="false" outlineLevel="0" collapsed="false">
      <c r="A444" s="14" t="str">
        <f aca="false">IF(B444="","",COUNT($B$5:B444))</f>
        <v/>
      </c>
      <c r="B444" s="15"/>
      <c r="C444" s="13"/>
      <c r="D444" s="16"/>
      <c r="E444" s="17"/>
      <c r="F444" s="17"/>
      <c r="G444" s="17"/>
      <c r="H444" s="17"/>
      <c r="I444" s="18"/>
      <c r="J444" s="18"/>
      <c r="K444" s="16"/>
      <c r="L444" s="13"/>
      <c r="M444" s="19" t="str">
        <f aca="false">IF(OR(E444="",F444=""),"",ABS(E444-F444))</f>
        <v/>
      </c>
      <c r="N444" s="20" t="str">
        <f aca="false">IF(OR(G444="",M444="",M444=0),"",ABS(G444-E444)/M444)</f>
        <v/>
      </c>
      <c r="O444" s="20" t="str">
        <f aca="false">IF(OR(H444="",M444="",M444=0),"",IF(D444="Short",E444-H444,H444-E444)/M444*IF(I444="",1,I444)-IF(J444="",0,J444))</f>
        <v/>
      </c>
      <c r="P444" s="21" t="str">
        <f aca="false">IF(O444="","",O444*'Setup rules'!$B$7)</f>
        <v/>
      </c>
      <c r="Q444" s="14" t="str">
        <f aca="false">IF(O444="","",IF(O444&gt;0,"Win",IF(O444&lt;0,"Loss","Breakeven")))</f>
        <v/>
      </c>
      <c r="R444" s="20" t="str">
        <f aca="false">IF(O444="","",SUM($O$5:O444))</f>
        <v/>
      </c>
      <c r="S444" s="20" t="str">
        <f aca="false">IF(R444="","",MAX(0,MAX($R$5:R444)))</f>
        <v/>
      </c>
      <c r="T444" s="20" t="str">
        <f aca="false">IF(R444="","",R444-S444)</f>
        <v/>
      </c>
      <c r="U444" s="14" t="str">
        <f aca="false">IF(O444="","",IF(O444&lt;0,N(U443)+1,0))</f>
        <v/>
      </c>
      <c r="V444" s="22" t="e">
        <f aca="false">IF(R444="",NA(),R444)</f>
        <v>#N/A</v>
      </c>
    </row>
    <row r="445" customFormat="false" ht="15" hidden="false" customHeight="false" outlineLevel="0" collapsed="false">
      <c r="A445" s="14" t="str">
        <f aca="false">IF(B445="","",COUNT($B$5:B445))</f>
        <v/>
      </c>
      <c r="B445" s="15"/>
      <c r="C445" s="13"/>
      <c r="D445" s="16"/>
      <c r="E445" s="17"/>
      <c r="F445" s="17"/>
      <c r="G445" s="17"/>
      <c r="H445" s="17"/>
      <c r="I445" s="18"/>
      <c r="J445" s="18"/>
      <c r="K445" s="16"/>
      <c r="L445" s="13"/>
      <c r="M445" s="19" t="str">
        <f aca="false">IF(OR(E445="",F445=""),"",ABS(E445-F445))</f>
        <v/>
      </c>
      <c r="N445" s="20" t="str">
        <f aca="false">IF(OR(G445="",M445="",M445=0),"",ABS(G445-E445)/M445)</f>
        <v/>
      </c>
      <c r="O445" s="20" t="str">
        <f aca="false">IF(OR(H445="",M445="",M445=0),"",IF(D445="Short",E445-H445,H445-E445)/M445*IF(I445="",1,I445)-IF(J445="",0,J445))</f>
        <v/>
      </c>
      <c r="P445" s="21" t="str">
        <f aca="false">IF(O445="","",O445*'Setup rules'!$B$7)</f>
        <v/>
      </c>
      <c r="Q445" s="14" t="str">
        <f aca="false">IF(O445="","",IF(O445&gt;0,"Win",IF(O445&lt;0,"Loss","Breakeven")))</f>
        <v/>
      </c>
      <c r="R445" s="20" t="str">
        <f aca="false">IF(O445="","",SUM($O$5:O445))</f>
        <v/>
      </c>
      <c r="S445" s="20" t="str">
        <f aca="false">IF(R445="","",MAX(0,MAX($R$5:R445)))</f>
        <v/>
      </c>
      <c r="T445" s="20" t="str">
        <f aca="false">IF(R445="","",R445-S445)</f>
        <v/>
      </c>
      <c r="U445" s="14" t="str">
        <f aca="false">IF(O445="","",IF(O445&lt;0,N(U444)+1,0))</f>
        <v/>
      </c>
      <c r="V445" s="22" t="e">
        <f aca="false">IF(R445="",NA(),R445)</f>
        <v>#N/A</v>
      </c>
    </row>
    <row r="446" customFormat="false" ht="15" hidden="false" customHeight="false" outlineLevel="0" collapsed="false">
      <c r="A446" s="14" t="str">
        <f aca="false">IF(B446="","",COUNT($B$5:B446))</f>
        <v/>
      </c>
      <c r="B446" s="15"/>
      <c r="C446" s="13"/>
      <c r="D446" s="16"/>
      <c r="E446" s="17"/>
      <c r="F446" s="17"/>
      <c r="G446" s="17"/>
      <c r="H446" s="17"/>
      <c r="I446" s="18"/>
      <c r="J446" s="18"/>
      <c r="K446" s="16"/>
      <c r="L446" s="13"/>
      <c r="M446" s="19" t="str">
        <f aca="false">IF(OR(E446="",F446=""),"",ABS(E446-F446))</f>
        <v/>
      </c>
      <c r="N446" s="20" t="str">
        <f aca="false">IF(OR(G446="",M446="",M446=0),"",ABS(G446-E446)/M446)</f>
        <v/>
      </c>
      <c r="O446" s="20" t="str">
        <f aca="false">IF(OR(H446="",M446="",M446=0),"",IF(D446="Short",E446-H446,H446-E446)/M446*IF(I446="",1,I446)-IF(J446="",0,J446))</f>
        <v/>
      </c>
      <c r="P446" s="21" t="str">
        <f aca="false">IF(O446="","",O446*'Setup rules'!$B$7)</f>
        <v/>
      </c>
      <c r="Q446" s="14" t="str">
        <f aca="false">IF(O446="","",IF(O446&gt;0,"Win",IF(O446&lt;0,"Loss","Breakeven")))</f>
        <v/>
      </c>
      <c r="R446" s="20" t="str">
        <f aca="false">IF(O446="","",SUM($O$5:O446))</f>
        <v/>
      </c>
      <c r="S446" s="20" t="str">
        <f aca="false">IF(R446="","",MAX(0,MAX($R$5:R446)))</f>
        <v/>
      </c>
      <c r="T446" s="20" t="str">
        <f aca="false">IF(R446="","",R446-S446)</f>
        <v/>
      </c>
      <c r="U446" s="14" t="str">
        <f aca="false">IF(O446="","",IF(O446&lt;0,N(U445)+1,0))</f>
        <v/>
      </c>
      <c r="V446" s="22" t="e">
        <f aca="false">IF(R446="",NA(),R446)</f>
        <v>#N/A</v>
      </c>
    </row>
    <row r="447" customFormat="false" ht="15" hidden="false" customHeight="false" outlineLevel="0" collapsed="false">
      <c r="A447" s="14" t="str">
        <f aca="false">IF(B447="","",COUNT($B$5:B447))</f>
        <v/>
      </c>
      <c r="B447" s="15"/>
      <c r="C447" s="13"/>
      <c r="D447" s="16"/>
      <c r="E447" s="17"/>
      <c r="F447" s="17"/>
      <c r="G447" s="17"/>
      <c r="H447" s="17"/>
      <c r="I447" s="18"/>
      <c r="J447" s="18"/>
      <c r="K447" s="16"/>
      <c r="L447" s="13"/>
      <c r="M447" s="19" t="str">
        <f aca="false">IF(OR(E447="",F447=""),"",ABS(E447-F447))</f>
        <v/>
      </c>
      <c r="N447" s="20" t="str">
        <f aca="false">IF(OR(G447="",M447="",M447=0),"",ABS(G447-E447)/M447)</f>
        <v/>
      </c>
      <c r="O447" s="20" t="str">
        <f aca="false">IF(OR(H447="",M447="",M447=0),"",IF(D447="Short",E447-H447,H447-E447)/M447*IF(I447="",1,I447)-IF(J447="",0,J447))</f>
        <v/>
      </c>
      <c r="P447" s="21" t="str">
        <f aca="false">IF(O447="","",O447*'Setup rules'!$B$7)</f>
        <v/>
      </c>
      <c r="Q447" s="14" t="str">
        <f aca="false">IF(O447="","",IF(O447&gt;0,"Win",IF(O447&lt;0,"Loss","Breakeven")))</f>
        <v/>
      </c>
      <c r="R447" s="20" t="str">
        <f aca="false">IF(O447="","",SUM($O$5:O447))</f>
        <v/>
      </c>
      <c r="S447" s="20" t="str">
        <f aca="false">IF(R447="","",MAX(0,MAX($R$5:R447)))</f>
        <v/>
      </c>
      <c r="T447" s="20" t="str">
        <f aca="false">IF(R447="","",R447-S447)</f>
        <v/>
      </c>
      <c r="U447" s="14" t="str">
        <f aca="false">IF(O447="","",IF(O447&lt;0,N(U446)+1,0))</f>
        <v/>
      </c>
      <c r="V447" s="22" t="e">
        <f aca="false">IF(R447="",NA(),R447)</f>
        <v>#N/A</v>
      </c>
    </row>
    <row r="448" customFormat="false" ht="15" hidden="false" customHeight="false" outlineLevel="0" collapsed="false">
      <c r="A448" s="14" t="str">
        <f aca="false">IF(B448="","",COUNT($B$5:B448))</f>
        <v/>
      </c>
      <c r="B448" s="15"/>
      <c r="C448" s="13"/>
      <c r="D448" s="16"/>
      <c r="E448" s="17"/>
      <c r="F448" s="17"/>
      <c r="G448" s="17"/>
      <c r="H448" s="17"/>
      <c r="I448" s="18"/>
      <c r="J448" s="18"/>
      <c r="K448" s="16"/>
      <c r="L448" s="13"/>
      <c r="M448" s="19" t="str">
        <f aca="false">IF(OR(E448="",F448=""),"",ABS(E448-F448))</f>
        <v/>
      </c>
      <c r="N448" s="20" t="str">
        <f aca="false">IF(OR(G448="",M448="",M448=0),"",ABS(G448-E448)/M448)</f>
        <v/>
      </c>
      <c r="O448" s="20" t="str">
        <f aca="false">IF(OR(H448="",M448="",M448=0),"",IF(D448="Short",E448-H448,H448-E448)/M448*IF(I448="",1,I448)-IF(J448="",0,J448))</f>
        <v/>
      </c>
      <c r="P448" s="21" t="str">
        <f aca="false">IF(O448="","",O448*'Setup rules'!$B$7)</f>
        <v/>
      </c>
      <c r="Q448" s="14" t="str">
        <f aca="false">IF(O448="","",IF(O448&gt;0,"Win",IF(O448&lt;0,"Loss","Breakeven")))</f>
        <v/>
      </c>
      <c r="R448" s="20" t="str">
        <f aca="false">IF(O448="","",SUM($O$5:O448))</f>
        <v/>
      </c>
      <c r="S448" s="20" t="str">
        <f aca="false">IF(R448="","",MAX(0,MAX($R$5:R448)))</f>
        <v/>
      </c>
      <c r="T448" s="20" t="str">
        <f aca="false">IF(R448="","",R448-S448)</f>
        <v/>
      </c>
      <c r="U448" s="14" t="str">
        <f aca="false">IF(O448="","",IF(O448&lt;0,N(U447)+1,0))</f>
        <v/>
      </c>
      <c r="V448" s="22" t="e">
        <f aca="false">IF(R448="",NA(),R448)</f>
        <v>#N/A</v>
      </c>
    </row>
    <row r="449" customFormat="false" ht="15" hidden="false" customHeight="false" outlineLevel="0" collapsed="false">
      <c r="A449" s="14" t="str">
        <f aca="false">IF(B449="","",COUNT($B$5:B449))</f>
        <v/>
      </c>
      <c r="B449" s="15"/>
      <c r="C449" s="13"/>
      <c r="D449" s="16"/>
      <c r="E449" s="17"/>
      <c r="F449" s="17"/>
      <c r="G449" s="17"/>
      <c r="H449" s="17"/>
      <c r="I449" s="18"/>
      <c r="J449" s="18"/>
      <c r="K449" s="16"/>
      <c r="L449" s="13"/>
      <c r="M449" s="19" t="str">
        <f aca="false">IF(OR(E449="",F449=""),"",ABS(E449-F449))</f>
        <v/>
      </c>
      <c r="N449" s="20" t="str">
        <f aca="false">IF(OR(G449="",M449="",M449=0),"",ABS(G449-E449)/M449)</f>
        <v/>
      </c>
      <c r="O449" s="20" t="str">
        <f aca="false">IF(OR(H449="",M449="",M449=0),"",IF(D449="Short",E449-H449,H449-E449)/M449*IF(I449="",1,I449)-IF(J449="",0,J449))</f>
        <v/>
      </c>
      <c r="P449" s="21" t="str">
        <f aca="false">IF(O449="","",O449*'Setup rules'!$B$7)</f>
        <v/>
      </c>
      <c r="Q449" s="14" t="str">
        <f aca="false">IF(O449="","",IF(O449&gt;0,"Win",IF(O449&lt;0,"Loss","Breakeven")))</f>
        <v/>
      </c>
      <c r="R449" s="20" t="str">
        <f aca="false">IF(O449="","",SUM($O$5:O449))</f>
        <v/>
      </c>
      <c r="S449" s="20" t="str">
        <f aca="false">IF(R449="","",MAX(0,MAX($R$5:R449)))</f>
        <v/>
      </c>
      <c r="T449" s="20" t="str">
        <f aca="false">IF(R449="","",R449-S449)</f>
        <v/>
      </c>
      <c r="U449" s="14" t="str">
        <f aca="false">IF(O449="","",IF(O449&lt;0,N(U448)+1,0))</f>
        <v/>
      </c>
      <c r="V449" s="22" t="e">
        <f aca="false">IF(R449="",NA(),R449)</f>
        <v>#N/A</v>
      </c>
    </row>
    <row r="450" customFormat="false" ht="15" hidden="false" customHeight="false" outlineLevel="0" collapsed="false">
      <c r="A450" s="14" t="str">
        <f aca="false">IF(B450="","",COUNT($B$5:B450))</f>
        <v/>
      </c>
      <c r="B450" s="15"/>
      <c r="C450" s="13"/>
      <c r="D450" s="16"/>
      <c r="E450" s="17"/>
      <c r="F450" s="17"/>
      <c r="G450" s="17"/>
      <c r="H450" s="17"/>
      <c r="I450" s="18"/>
      <c r="J450" s="18"/>
      <c r="K450" s="16"/>
      <c r="L450" s="13"/>
      <c r="M450" s="19" t="str">
        <f aca="false">IF(OR(E450="",F450=""),"",ABS(E450-F450))</f>
        <v/>
      </c>
      <c r="N450" s="20" t="str">
        <f aca="false">IF(OR(G450="",M450="",M450=0),"",ABS(G450-E450)/M450)</f>
        <v/>
      </c>
      <c r="O450" s="20" t="str">
        <f aca="false">IF(OR(H450="",M450="",M450=0),"",IF(D450="Short",E450-H450,H450-E450)/M450*IF(I450="",1,I450)-IF(J450="",0,J450))</f>
        <v/>
      </c>
      <c r="P450" s="21" t="str">
        <f aca="false">IF(O450="","",O450*'Setup rules'!$B$7)</f>
        <v/>
      </c>
      <c r="Q450" s="14" t="str">
        <f aca="false">IF(O450="","",IF(O450&gt;0,"Win",IF(O450&lt;0,"Loss","Breakeven")))</f>
        <v/>
      </c>
      <c r="R450" s="20" t="str">
        <f aca="false">IF(O450="","",SUM($O$5:O450))</f>
        <v/>
      </c>
      <c r="S450" s="20" t="str">
        <f aca="false">IF(R450="","",MAX(0,MAX($R$5:R450)))</f>
        <v/>
      </c>
      <c r="T450" s="20" t="str">
        <f aca="false">IF(R450="","",R450-S450)</f>
        <v/>
      </c>
      <c r="U450" s="14" t="str">
        <f aca="false">IF(O450="","",IF(O450&lt;0,N(U449)+1,0))</f>
        <v/>
      </c>
      <c r="V450" s="22" t="e">
        <f aca="false">IF(R450="",NA(),R450)</f>
        <v>#N/A</v>
      </c>
    </row>
    <row r="451" customFormat="false" ht="15" hidden="false" customHeight="false" outlineLevel="0" collapsed="false">
      <c r="A451" s="14" t="str">
        <f aca="false">IF(B451="","",COUNT($B$5:B451))</f>
        <v/>
      </c>
      <c r="B451" s="15"/>
      <c r="C451" s="13"/>
      <c r="D451" s="16"/>
      <c r="E451" s="17"/>
      <c r="F451" s="17"/>
      <c r="G451" s="17"/>
      <c r="H451" s="17"/>
      <c r="I451" s="18"/>
      <c r="J451" s="18"/>
      <c r="K451" s="16"/>
      <c r="L451" s="13"/>
      <c r="M451" s="19" t="str">
        <f aca="false">IF(OR(E451="",F451=""),"",ABS(E451-F451))</f>
        <v/>
      </c>
      <c r="N451" s="20" t="str">
        <f aca="false">IF(OR(G451="",M451="",M451=0),"",ABS(G451-E451)/M451)</f>
        <v/>
      </c>
      <c r="O451" s="20" t="str">
        <f aca="false">IF(OR(H451="",M451="",M451=0),"",IF(D451="Short",E451-H451,H451-E451)/M451*IF(I451="",1,I451)-IF(J451="",0,J451))</f>
        <v/>
      </c>
      <c r="P451" s="21" t="str">
        <f aca="false">IF(O451="","",O451*'Setup rules'!$B$7)</f>
        <v/>
      </c>
      <c r="Q451" s="14" t="str">
        <f aca="false">IF(O451="","",IF(O451&gt;0,"Win",IF(O451&lt;0,"Loss","Breakeven")))</f>
        <v/>
      </c>
      <c r="R451" s="20" t="str">
        <f aca="false">IF(O451="","",SUM($O$5:O451))</f>
        <v/>
      </c>
      <c r="S451" s="20" t="str">
        <f aca="false">IF(R451="","",MAX(0,MAX($R$5:R451)))</f>
        <v/>
      </c>
      <c r="T451" s="20" t="str">
        <f aca="false">IF(R451="","",R451-S451)</f>
        <v/>
      </c>
      <c r="U451" s="14" t="str">
        <f aca="false">IF(O451="","",IF(O451&lt;0,N(U450)+1,0))</f>
        <v/>
      </c>
      <c r="V451" s="22" t="e">
        <f aca="false">IF(R451="",NA(),R451)</f>
        <v>#N/A</v>
      </c>
    </row>
    <row r="452" customFormat="false" ht="15" hidden="false" customHeight="false" outlineLevel="0" collapsed="false">
      <c r="A452" s="14" t="str">
        <f aca="false">IF(B452="","",COUNT($B$5:B452))</f>
        <v/>
      </c>
      <c r="B452" s="15"/>
      <c r="C452" s="13"/>
      <c r="D452" s="16"/>
      <c r="E452" s="17"/>
      <c r="F452" s="17"/>
      <c r="G452" s="17"/>
      <c r="H452" s="17"/>
      <c r="I452" s="18"/>
      <c r="J452" s="18"/>
      <c r="K452" s="16"/>
      <c r="L452" s="13"/>
      <c r="M452" s="19" t="str">
        <f aca="false">IF(OR(E452="",F452=""),"",ABS(E452-F452))</f>
        <v/>
      </c>
      <c r="N452" s="20" t="str">
        <f aca="false">IF(OR(G452="",M452="",M452=0),"",ABS(G452-E452)/M452)</f>
        <v/>
      </c>
      <c r="O452" s="20" t="str">
        <f aca="false">IF(OR(H452="",M452="",M452=0),"",IF(D452="Short",E452-H452,H452-E452)/M452*IF(I452="",1,I452)-IF(J452="",0,J452))</f>
        <v/>
      </c>
      <c r="P452" s="21" t="str">
        <f aca="false">IF(O452="","",O452*'Setup rules'!$B$7)</f>
        <v/>
      </c>
      <c r="Q452" s="14" t="str">
        <f aca="false">IF(O452="","",IF(O452&gt;0,"Win",IF(O452&lt;0,"Loss","Breakeven")))</f>
        <v/>
      </c>
      <c r="R452" s="20" t="str">
        <f aca="false">IF(O452="","",SUM($O$5:O452))</f>
        <v/>
      </c>
      <c r="S452" s="20" t="str">
        <f aca="false">IF(R452="","",MAX(0,MAX($R$5:R452)))</f>
        <v/>
      </c>
      <c r="T452" s="20" t="str">
        <f aca="false">IF(R452="","",R452-S452)</f>
        <v/>
      </c>
      <c r="U452" s="14" t="str">
        <f aca="false">IF(O452="","",IF(O452&lt;0,N(U451)+1,0))</f>
        <v/>
      </c>
      <c r="V452" s="22" t="e">
        <f aca="false">IF(R452="",NA(),R452)</f>
        <v>#N/A</v>
      </c>
    </row>
    <row r="453" customFormat="false" ht="15" hidden="false" customHeight="false" outlineLevel="0" collapsed="false">
      <c r="A453" s="14" t="str">
        <f aca="false">IF(B453="","",COUNT($B$5:B453))</f>
        <v/>
      </c>
      <c r="B453" s="15"/>
      <c r="C453" s="13"/>
      <c r="D453" s="16"/>
      <c r="E453" s="17"/>
      <c r="F453" s="17"/>
      <c r="G453" s="17"/>
      <c r="H453" s="17"/>
      <c r="I453" s="18"/>
      <c r="J453" s="18"/>
      <c r="K453" s="16"/>
      <c r="L453" s="13"/>
      <c r="M453" s="19" t="str">
        <f aca="false">IF(OR(E453="",F453=""),"",ABS(E453-F453))</f>
        <v/>
      </c>
      <c r="N453" s="20" t="str">
        <f aca="false">IF(OR(G453="",M453="",M453=0),"",ABS(G453-E453)/M453)</f>
        <v/>
      </c>
      <c r="O453" s="20" t="str">
        <f aca="false">IF(OR(H453="",M453="",M453=0),"",IF(D453="Short",E453-H453,H453-E453)/M453*IF(I453="",1,I453)-IF(J453="",0,J453))</f>
        <v/>
      </c>
      <c r="P453" s="21" t="str">
        <f aca="false">IF(O453="","",O453*'Setup rules'!$B$7)</f>
        <v/>
      </c>
      <c r="Q453" s="14" t="str">
        <f aca="false">IF(O453="","",IF(O453&gt;0,"Win",IF(O453&lt;0,"Loss","Breakeven")))</f>
        <v/>
      </c>
      <c r="R453" s="20" t="str">
        <f aca="false">IF(O453="","",SUM($O$5:O453))</f>
        <v/>
      </c>
      <c r="S453" s="20" t="str">
        <f aca="false">IF(R453="","",MAX(0,MAX($R$5:R453)))</f>
        <v/>
      </c>
      <c r="T453" s="20" t="str">
        <f aca="false">IF(R453="","",R453-S453)</f>
        <v/>
      </c>
      <c r="U453" s="14" t="str">
        <f aca="false">IF(O453="","",IF(O453&lt;0,N(U452)+1,0))</f>
        <v/>
      </c>
      <c r="V453" s="22" t="e">
        <f aca="false">IF(R453="",NA(),R453)</f>
        <v>#N/A</v>
      </c>
    </row>
    <row r="454" customFormat="false" ht="15" hidden="false" customHeight="false" outlineLevel="0" collapsed="false">
      <c r="A454" s="14" t="str">
        <f aca="false">IF(B454="","",COUNT($B$5:B454))</f>
        <v/>
      </c>
      <c r="B454" s="15"/>
      <c r="C454" s="13"/>
      <c r="D454" s="16"/>
      <c r="E454" s="17"/>
      <c r="F454" s="17"/>
      <c r="G454" s="17"/>
      <c r="H454" s="17"/>
      <c r="I454" s="18"/>
      <c r="J454" s="18"/>
      <c r="K454" s="16"/>
      <c r="L454" s="13"/>
      <c r="M454" s="19" t="str">
        <f aca="false">IF(OR(E454="",F454=""),"",ABS(E454-F454))</f>
        <v/>
      </c>
      <c r="N454" s="20" t="str">
        <f aca="false">IF(OR(G454="",M454="",M454=0),"",ABS(G454-E454)/M454)</f>
        <v/>
      </c>
      <c r="O454" s="20" t="str">
        <f aca="false">IF(OR(H454="",M454="",M454=0),"",IF(D454="Short",E454-H454,H454-E454)/M454*IF(I454="",1,I454)-IF(J454="",0,J454))</f>
        <v/>
      </c>
      <c r="P454" s="21" t="str">
        <f aca="false">IF(O454="","",O454*'Setup rules'!$B$7)</f>
        <v/>
      </c>
      <c r="Q454" s="14" t="str">
        <f aca="false">IF(O454="","",IF(O454&gt;0,"Win",IF(O454&lt;0,"Loss","Breakeven")))</f>
        <v/>
      </c>
      <c r="R454" s="20" t="str">
        <f aca="false">IF(O454="","",SUM($O$5:O454))</f>
        <v/>
      </c>
      <c r="S454" s="20" t="str">
        <f aca="false">IF(R454="","",MAX(0,MAX($R$5:R454)))</f>
        <v/>
      </c>
      <c r="T454" s="20" t="str">
        <f aca="false">IF(R454="","",R454-S454)</f>
        <v/>
      </c>
      <c r="U454" s="14" t="str">
        <f aca="false">IF(O454="","",IF(O454&lt;0,N(U453)+1,0))</f>
        <v/>
      </c>
      <c r="V454" s="22" t="e">
        <f aca="false">IF(R454="",NA(),R454)</f>
        <v>#N/A</v>
      </c>
    </row>
    <row r="455" customFormat="false" ht="15" hidden="false" customHeight="false" outlineLevel="0" collapsed="false">
      <c r="A455" s="14" t="str">
        <f aca="false">IF(B455="","",COUNT($B$5:B455))</f>
        <v/>
      </c>
      <c r="B455" s="15"/>
      <c r="C455" s="13"/>
      <c r="D455" s="16"/>
      <c r="E455" s="17"/>
      <c r="F455" s="17"/>
      <c r="G455" s="17"/>
      <c r="H455" s="17"/>
      <c r="I455" s="18"/>
      <c r="J455" s="18"/>
      <c r="K455" s="16"/>
      <c r="L455" s="13"/>
      <c r="M455" s="19" t="str">
        <f aca="false">IF(OR(E455="",F455=""),"",ABS(E455-F455))</f>
        <v/>
      </c>
      <c r="N455" s="20" t="str">
        <f aca="false">IF(OR(G455="",M455="",M455=0),"",ABS(G455-E455)/M455)</f>
        <v/>
      </c>
      <c r="O455" s="20" t="str">
        <f aca="false">IF(OR(H455="",M455="",M455=0),"",IF(D455="Short",E455-H455,H455-E455)/M455*IF(I455="",1,I455)-IF(J455="",0,J455))</f>
        <v/>
      </c>
      <c r="P455" s="21" t="str">
        <f aca="false">IF(O455="","",O455*'Setup rules'!$B$7)</f>
        <v/>
      </c>
      <c r="Q455" s="14" t="str">
        <f aca="false">IF(O455="","",IF(O455&gt;0,"Win",IF(O455&lt;0,"Loss","Breakeven")))</f>
        <v/>
      </c>
      <c r="R455" s="20" t="str">
        <f aca="false">IF(O455="","",SUM($O$5:O455))</f>
        <v/>
      </c>
      <c r="S455" s="20" t="str">
        <f aca="false">IF(R455="","",MAX(0,MAX($R$5:R455)))</f>
        <v/>
      </c>
      <c r="T455" s="20" t="str">
        <f aca="false">IF(R455="","",R455-S455)</f>
        <v/>
      </c>
      <c r="U455" s="14" t="str">
        <f aca="false">IF(O455="","",IF(O455&lt;0,N(U454)+1,0))</f>
        <v/>
      </c>
      <c r="V455" s="22" t="e">
        <f aca="false">IF(R455="",NA(),R455)</f>
        <v>#N/A</v>
      </c>
    </row>
    <row r="456" customFormat="false" ht="15" hidden="false" customHeight="false" outlineLevel="0" collapsed="false">
      <c r="A456" s="14" t="str">
        <f aca="false">IF(B456="","",COUNT($B$5:B456))</f>
        <v/>
      </c>
      <c r="B456" s="15"/>
      <c r="C456" s="13"/>
      <c r="D456" s="16"/>
      <c r="E456" s="17"/>
      <c r="F456" s="17"/>
      <c r="G456" s="17"/>
      <c r="H456" s="17"/>
      <c r="I456" s="18"/>
      <c r="J456" s="18"/>
      <c r="K456" s="16"/>
      <c r="L456" s="13"/>
      <c r="M456" s="19" t="str">
        <f aca="false">IF(OR(E456="",F456=""),"",ABS(E456-F456))</f>
        <v/>
      </c>
      <c r="N456" s="20" t="str">
        <f aca="false">IF(OR(G456="",M456="",M456=0),"",ABS(G456-E456)/M456)</f>
        <v/>
      </c>
      <c r="O456" s="20" t="str">
        <f aca="false">IF(OR(H456="",M456="",M456=0),"",IF(D456="Short",E456-H456,H456-E456)/M456*IF(I456="",1,I456)-IF(J456="",0,J456))</f>
        <v/>
      </c>
      <c r="P456" s="21" t="str">
        <f aca="false">IF(O456="","",O456*'Setup rules'!$B$7)</f>
        <v/>
      </c>
      <c r="Q456" s="14" t="str">
        <f aca="false">IF(O456="","",IF(O456&gt;0,"Win",IF(O456&lt;0,"Loss","Breakeven")))</f>
        <v/>
      </c>
      <c r="R456" s="20" t="str">
        <f aca="false">IF(O456="","",SUM($O$5:O456))</f>
        <v/>
      </c>
      <c r="S456" s="20" t="str">
        <f aca="false">IF(R456="","",MAX(0,MAX($R$5:R456)))</f>
        <v/>
      </c>
      <c r="T456" s="20" t="str">
        <f aca="false">IF(R456="","",R456-S456)</f>
        <v/>
      </c>
      <c r="U456" s="14" t="str">
        <f aca="false">IF(O456="","",IF(O456&lt;0,N(U455)+1,0))</f>
        <v/>
      </c>
      <c r="V456" s="22" t="e">
        <f aca="false">IF(R456="",NA(),R456)</f>
        <v>#N/A</v>
      </c>
    </row>
    <row r="457" customFormat="false" ht="15" hidden="false" customHeight="false" outlineLevel="0" collapsed="false">
      <c r="A457" s="14" t="str">
        <f aca="false">IF(B457="","",COUNT($B$5:B457))</f>
        <v/>
      </c>
      <c r="B457" s="15"/>
      <c r="C457" s="13"/>
      <c r="D457" s="16"/>
      <c r="E457" s="17"/>
      <c r="F457" s="17"/>
      <c r="G457" s="17"/>
      <c r="H457" s="17"/>
      <c r="I457" s="18"/>
      <c r="J457" s="18"/>
      <c r="K457" s="16"/>
      <c r="L457" s="13"/>
      <c r="M457" s="19" t="str">
        <f aca="false">IF(OR(E457="",F457=""),"",ABS(E457-F457))</f>
        <v/>
      </c>
      <c r="N457" s="20" t="str">
        <f aca="false">IF(OR(G457="",M457="",M457=0),"",ABS(G457-E457)/M457)</f>
        <v/>
      </c>
      <c r="O457" s="20" t="str">
        <f aca="false">IF(OR(H457="",M457="",M457=0),"",IF(D457="Short",E457-H457,H457-E457)/M457*IF(I457="",1,I457)-IF(J457="",0,J457))</f>
        <v/>
      </c>
      <c r="P457" s="21" t="str">
        <f aca="false">IF(O457="","",O457*'Setup rules'!$B$7)</f>
        <v/>
      </c>
      <c r="Q457" s="14" t="str">
        <f aca="false">IF(O457="","",IF(O457&gt;0,"Win",IF(O457&lt;0,"Loss","Breakeven")))</f>
        <v/>
      </c>
      <c r="R457" s="20" t="str">
        <f aca="false">IF(O457="","",SUM($O$5:O457))</f>
        <v/>
      </c>
      <c r="S457" s="20" t="str">
        <f aca="false">IF(R457="","",MAX(0,MAX($R$5:R457)))</f>
        <v/>
      </c>
      <c r="T457" s="20" t="str">
        <f aca="false">IF(R457="","",R457-S457)</f>
        <v/>
      </c>
      <c r="U457" s="14" t="str">
        <f aca="false">IF(O457="","",IF(O457&lt;0,N(U456)+1,0))</f>
        <v/>
      </c>
      <c r="V457" s="22" t="e">
        <f aca="false">IF(R457="",NA(),R457)</f>
        <v>#N/A</v>
      </c>
    </row>
    <row r="458" customFormat="false" ht="15" hidden="false" customHeight="false" outlineLevel="0" collapsed="false">
      <c r="A458" s="14" t="str">
        <f aca="false">IF(B458="","",COUNT($B$5:B458))</f>
        <v/>
      </c>
      <c r="B458" s="15"/>
      <c r="C458" s="13"/>
      <c r="D458" s="16"/>
      <c r="E458" s="17"/>
      <c r="F458" s="17"/>
      <c r="G458" s="17"/>
      <c r="H458" s="17"/>
      <c r="I458" s="18"/>
      <c r="J458" s="18"/>
      <c r="K458" s="16"/>
      <c r="L458" s="13"/>
      <c r="M458" s="19" t="str">
        <f aca="false">IF(OR(E458="",F458=""),"",ABS(E458-F458))</f>
        <v/>
      </c>
      <c r="N458" s="20" t="str">
        <f aca="false">IF(OR(G458="",M458="",M458=0),"",ABS(G458-E458)/M458)</f>
        <v/>
      </c>
      <c r="O458" s="20" t="str">
        <f aca="false">IF(OR(H458="",M458="",M458=0),"",IF(D458="Short",E458-H458,H458-E458)/M458*IF(I458="",1,I458)-IF(J458="",0,J458))</f>
        <v/>
      </c>
      <c r="P458" s="21" t="str">
        <f aca="false">IF(O458="","",O458*'Setup rules'!$B$7)</f>
        <v/>
      </c>
      <c r="Q458" s="14" t="str">
        <f aca="false">IF(O458="","",IF(O458&gt;0,"Win",IF(O458&lt;0,"Loss","Breakeven")))</f>
        <v/>
      </c>
      <c r="R458" s="20" t="str">
        <f aca="false">IF(O458="","",SUM($O$5:O458))</f>
        <v/>
      </c>
      <c r="S458" s="20" t="str">
        <f aca="false">IF(R458="","",MAX(0,MAX($R$5:R458)))</f>
        <v/>
      </c>
      <c r="T458" s="20" t="str">
        <f aca="false">IF(R458="","",R458-S458)</f>
        <v/>
      </c>
      <c r="U458" s="14" t="str">
        <f aca="false">IF(O458="","",IF(O458&lt;0,N(U457)+1,0))</f>
        <v/>
      </c>
      <c r="V458" s="22" t="e">
        <f aca="false">IF(R458="",NA(),R458)</f>
        <v>#N/A</v>
      </c>
    </row>
    <row r="459" customFormat="false" ht="15" hidden="false" customHeight="false" outlineLevel="0" collapsed="false">
      <c r="A459" s="14" t="str">
        <f aca="false">IF(B459="","",COUNT($B$5:B459))</f>
        <v/>
      </c>
      <c r="B459" s="15"/>
      <c r="C459" s="13"/>
      <c r="D459" s="16"/>
      <c r="E459" s="17"/>
      <c r="F459" s="17"/>
      <c r="G459" s="17"/>
      <c r="H459" s="17"/>
      <c r="I459" s="18"/>
      <c r="J459" s="18"/>
      <c r="K459" s="16"/>
      <c r="L459" s="13"/>
      <c r="M459" s="19" t="str">
        <f aca="false">IF(OR(E459="",F459=""),"",ABS(E459-F459))</f>
        <v/>
      </c>
      <c r="N459" s="20" t="str">
        <f aca="false">IF(OR(G459="",M459="",M459=0),"",ABS(G459-E459)/M459)</f>
        <v/>
      </c>
      <c r="O459" s="20" t="str">
        <f aca="false">IF(OR(H459="",M459="",M459=0),"",IF(D459="Short",E459-H459,H459-E459)/M459*IF(I459="",1,I459)-IF(J459="",0,J459))</f>
        <v/>
      </c>
      <c r="P459" s="21" t="str">
        <f aca="false">IF(O459="","",O459*'Setup rules'!$B$7)</f>
        <v/>
      </c>
      <c r="Q459" s="14" t="str">
        <f aca="false">IF(O459="","",IF(O459&gt;0,"Win",IF(O459&lt;0,"Loss","Breakeven")))</f>
        <v/>
      </c>
      <c r="R459" s="20" t="str">
        <f aca="false">IF(O459="","",SUM($O$5:O459))</f>
        <v/>
      </c>
      <c r="S459" s="20" t="str">
        <f aca="false">IF(R459="","",MAX(0,MAX($R$5:R459)))</f>
        <v/>
      </c>
      <c r="T459" s="20" t="str">
        <f aca="false">IF(R459="","",R459-S459)</f>
        <v/>
      </c>
      <c r="U459" s="14" t="str">
        <f aca="false">IF(O459="","",IF(O459&lt;0,N(U458)+1,0))</f>
        <v/>
      </c>
      <c r="V459" s="22" t="e">
        <f aca="false">IF(R459="",NA(),R459)</f>
        <v>#N/A</v>
      </c>
    </row>
    <row r="460" customFormat="false" ht="15" hidden="false" customHeight="false" outlineLevel="0" collapsed="false">
      <c r="A460" s="14" t="str">
        <f aca="false">IF(B460="","",COUNT($B$5:B460))</f>
        <v/>
      </c>
      <c r="B460" s="15"/>
      <c r="C460" s="13"/>
      <c r="D460" s="16"/>
      <c r="E460" s="17"/>
      <c r="F460" s="17"/>
      <c r="G460" s="17"/>
      <c r="H460" s="17"/>
      <c r="I460" s="18"/>
      <c r="J460" s="18"/>
      <c r="K460" s="16"/>
      <c r="L460" s="13"/>
      <c r="M460" s="19" t="str">
        <f aca="false">IF(OR(E460="",F460=""),"",ABS(E460-F460))</f>
        <v/>
      </c>
      <c r="N460" s="20" t="str">
        <f aca="false">IF(OR(G460="",M460="",M460=0),"",ABS(G460-E460)/M460)</f>
        <v/>
      </c>
      <c r="O460" s="20" t="str">
        <f aca="false">IF(OR(H460="",M460="",M460=0),"",IF(D460="Short",E460-H460,H460-E460)/M460*IF(I460="",1,I460)-IF(J460="",0,J460))</f>
        <v/>
      </c>
      <c r="P460" s="21" t="str">
        <f aca="false">IF(O460="","",O460*'Setup rules'!$B$7)</f>
        <v/>
      </c>
      <c r="Q460" s="14" t="str">
        <f aca="false">IF(O460="","",IF(O460&gt;0,"Win",IF(O460&lt;0,"Loss","Breakeven")))</f>
        <v/>
      </c>
      <c r="R460" s="20" t="str">
        <f aca="false">IF(O460="","",SUM($O$5:O460))</f>
        <v/>
      </c>
      <c r="S460" s="20" t="str">
        <f aca="false">IF(R460="","",MAX(0,MAX($R$5:R460)))</f>
        <v/>
      </c>
      <c r="T460" s="20" t="str">
        <f aca="false">IF(R460="","",R460-S460)</f>
        <v/>
      </c>
      <c r="U460" s="14" t="str">
        <f aca="false">IF(O460="","",IF(O460&lt;0,N(U459)+1,0))</f>
        <v/>
      </c>
      <c r="V460" s="22" t="e">
        <f aca="false">IF(R460="",NA(),R460)</f>
        <v>#N/A</v>
      </c>
    </row>
    <row r="461" customFormat="false" ht="15" hidden="false" customHeight="false" outlineLevel="0" collapsed="false">
      <c r="A461" s="14" t="str">
        <f aca="false">IF(B461="","",COUNT($B$5:B461))</f>
        <v/>
      </c>
      <c r="B461" s="15"/>
      <c r="C461" s="13"/>
      <c r="D461" s="16"/>
      <c r="E461" s="17"/>
      <c r="F461" s="17"/>
      <c r="G461" s="17"/>
      <c r="H461" s="17"/>
      <c r="I461" s="18"/>
      <c r="J461" s="18"/>
      <c r="K461" s="16"/>
      <c r="L461" s="13"/>
      <c r="M461" s="19" t="str">
        <f aca="false">IF(OR(E461="",F461=""),"",ABS(E461-F461))</f>
        <v/>
      </c>
      <c r="N461" s="20" t="str">
        <f aca="false">IF(OR(G461="",M461="",M461=0),"",ABS(G461-E461)/M461)</f>
        <v/>
      </c>
      <c r="O461" s="20" t="str">
        <f aca="false">IF(OR(H461="",M461="",M461=0),"",IF(D461="Short",E461-H461,H461-E461)/M461*IF(I461="",1,I461)-IF(J461="",0,J461))</f>
        <v/>
      </c>
      <c r="P461" s="21" t="str">
        <f aca="false">IF(O461="","",O461*'Setup rules'!$B$7)</f>
        <v/>
      </c>
      <c r="Q461" s="14" t="str">
        <f aca="false">IF(O461="","",IF(O461&gt;0,"Win",IF(O461&lt;0,"Loss","Breakeven")))</f>
        <v/>
      </c>
      <c r="R461" s="20" t="str">
        <f aca="false">IF(O461="","",SUM($O$5:O461))</f>
        <v/>
      </c>
      <c r="S461" s="20" t="str">
        <f aca="false">IF(R461="","",MAX(0,MAX($R$5:R461)))</f>
        <v/>
      </c>
      <c r="T461" s="20" t="str">
        <f aca="false">IF(R461="","",R461-S461)</f>
        <v/>
      </c>
      <c r="U461" s="14" t="str">
        <f aca="false">IF(O461="","",IF(O461&lt;0,N(U460)+1,0))</f>
        <v/>
      </c>
      <c r="V461" s="22" t="e">
        <f aca="false">IF(R461="",NA(),R461)</f>
        <v>#N/A</v>
      </c>
    </row>
    <row r="462" customFormat="false" ht="15" hidden="false" customHeight="false" outlineLevel="0" collapsed="false">
      <c r="A462" s="14" t="str">
        <f aca="false">IF(B462="","",COUNT($B$5:B462))</f>
        <v/>
      </c>
      <c r="B462" s="15"/>
      <c r="C462" s="13"/>
      <c r="D462" s="16"/>
      <c r="E462" s="17"/>
      <c r="F462" s="17"/>
      <c r="G462" s="17"/>
      <c r="H462" s="17"/>
      <c r="I462" s="18"/>
      <c r="J462" s="18"/>
      <c r="K462" s="16"/>
      <c r="L462" s="13"/>
      <c r="M462" s="19" t="str">
        <f aca="false">IF(OR(E462="",F462=""),"",ABS(E462-F462))</f>
        <v/>
      </c>
      <c r="N462" s="20" t="str">
        <f aca="false">IF(OR(G462="",M462="",M462=0),"",ABS(G462-E462)/M462)</f>
        <v/>
      </c>
      <c r="O462" s="20" t="str">
        <f aca="false">IF(OR(H462="",M462="",M462=0),"",IF(D462="Short",E462-H462,H462-E462)/M462*IF(I462="",1,I462)-IF(J462="",0,J462))</f>
        <v/>
      </c>
      <c r="P462" s="21" t="str">
        <f aca="false">IF(O462="","",O462*'Setup rules'!$B$7)</f>
        <v/>
      </c>
      <c r="Q462" s="14" t="str">
        <f aca="false">IF(O462="","",IF(O462&gt;0,"Win",IF(O462&lt;0,"Loss","Breakeven")))</f>
        <v/>
      </c>
      <c r="R462" s="20" t="str">
        <f aca="false">IF(O462="","",SUM($O$5:O462))</f>
        <v/>
      </c>
      <c r="S462" s="20" t="str">
        <f aca="false">IF(R462="","",MAX(0,MAX($R$5:R462)))</f>
        <v/>
      </c>
      <c r="T462" s="20" t="str">
        <f aca="false">IF(R462="","",R462-S462)</f>
        <v/>
      </c>
      <c r="U462" s="14" t="str">
        <f aca="false">IF(O462="","",IF(O462&lt;0,N(U461)+1,0))</f>
        <v/>
      </c>
      <c r="V462" s="22" t="e">
        <f aca="false">IF(R462="",NA(),R462)</f>
        <v>#N/A</v>
      </c>
    </row>
    <row r="463" customFormat="false" ht="15" hidden="false" customHeight="false" outlineLevel="0" collapsed="false">
      <c r="A463" s="14" t="str">
        <f aca="false">IF(B463="","",COUNT($B$5:B463))</f>
        <v/>
      </c>
      <c r="B463" s="15"/>
      <c r="C463" s="13"/>
      <c r="D463" s="16"/>
      <c r="E463" s="17"/>
      <c r="F463" s="17"/>
      <c r="G463" s="17"/>
      <c r="H463" s="17"/>
      <c r="I463" s="18"/>
      <c r="J463" s="18"/>
      <c r="K463" s="16"/>
      <c r="L463" s="13"/>
      <c r="M463" s="19" t="str">
        <f aca="false">IF(OR(E463="",F463=""),"",ABS(E463-F463))</f>
        <v/>
      </c>
      <c r="N463" s="20" t="str">
        <f aca="false">IF(OR(G463="",M463="",M463=0),"",ABS(G463-E463)/M463)</f>
        <v/>
      </c>
      <c r="O463" s="20" t="str">
        <f aca="false">IF(OR(H463="",M463="",M463=0),"",IF(D463="Short",E463-H463,H463-E463)/M463*IF(I463="",1,I463)-IF(J463="",0,J463))</f>
        <v/>
      </c>
      <c r="P463" s="21" t="str">
        <f aca="false">IF(O463="","",O463*'Setup rules'!$B$7)</f>
        <v/>
      </c>
      <c r="Q463" s="14" t="str">
        <f aca="false">IF(O463="","",IF(O463&gt;0,"Win",IF(O463&lt;0,"Loss","Breakeven")))</f>
        <v/>
      </c>
      <c r="R463" s="20" t="str">
        <f aca="false">IF(O463="","",SUM($O$5:O463))</f>
        <v/>
      </c>
      <c r="S463" s="20" t="str">
        <f aca="false">IF(R463="","",MAX(0,MAX($R$5:R463)))</f>
        <v/>
      </c>
      <c r="T463" s="20" t="str">
        <f aca="false">IF(R463="","",R463-S463)</f>
        <v/>
      </c>
      <c r="U463" s="14" t="str">
        <f aca="false">IF(O463="","",IF(O463&lt;0,N(U462)+1,0))</f>
        <v/>
      </c>
      <c r="V463" s="22" t="e">
        <f aca="false">IF(R463="",NA(),R463)</f>
        <v>#N/A</v>
      </c>
    </row>
    <row r="464" customFormat="false" ht="15" hidden="false" customHeight="false" outlineLevel="0" collapsed="false">
      <c r="A464" s="14" t="str">
        <f aca="false">IF(B464="","",COUNT($B$5:B464))</f>
        <v/>
      </c>
      <c r="B464" s="15"/>
      <c r="C464" s="13"/>
      <c r="D464" s="16"/>
      <c r="E464" s="17"/>
      <c r="F464" s="17"/>
      <c r="G464" s="17"/>
      <c r="H464" s="17"/>
      <c r="I464" s="18"/>
      <c r="J464" s="18"/>
      <c r="K464" s="16"/>
      <c r="L464" s="13"/>
      <c r="M464" s="19" t="str">
        <f aca="false">IF(OR(E464="",F464=""),"",ABS(E464-F464))</f>
        <v/>
      </c>
      <c r="N464" s="20" t="str">
        <f aca="false">IF(OR(G464="",M464="",M464=0),"",ABS(G464-E464)/M464)</f>
        <v/>
      </c>
      <c r="O464" s="20" t="str">
        <f aca="false">IF(OR(H464="",M464="",M464=0),"",IF(D464="Short",E464-H464,H464-E464)/M464*IF(I464="",1,I464)-IF(J464="",0,J464))</f>
        <v/>
      </c>
      <c r="P464" s="21" t="str">
        <f aca="false">IF(O464="","",O464*'Setup rules'!$B$7)</f>
        <v/>
      </c>
      <c r="Q464" s="14" t="str">
        <f aca="false">IF(O464="","",IF(O464&gt;0,"Win",IF(O464&lt;0,"Loss","Breakeven")))</f>
        <v/>
      </c>
      <c r="R464" s="20" t="str">
        <f aca="false">IF(O464="","",SUM($O$5:O464))</f>
        <v/>
      </c>
      <c r="S464" s="20" t="str">
        <f aca="false">IF(R464="","",MAX(0,MAX($R$5:R464)))</f>
        <v/>
      </c>
      <c r="T464" s="20" t="str">
        <f aca="false">IF(R464="","",R464-S464)</f>
        <v/>
      </c>
      <c r="U464" s="14" t="str">
        <f aca="false">IF(O464="","",IF(O464&lt;0,N(U463)+1,0))</f>
        <v/>
      </c>
      <c r="V464" s="22" t="e">
        <f aca="false">IF(R464="",NA(),R464)</f>
        <v>#N/A</v>
      </c>
    </row>
    <row r="465" customFormat="false" ht="15" hidden="false" customHeight="false" outlineLevel="0" collapsed="false">
      <c r="A465" s="14" t="str">
        <f aca="false">IF(B465="","",COUNT($B$5:B465))</f>
        <v/>
      </c>
      <c r="B465" s="15"/>
      <c r="C465" s="13"/>
      <c r="D465" s="16"/>
      <c r="E465" s="17"/>
      <c r="F465" s="17"/>
      <c r="G465" s="17"/>
      <c r="H465" s="17"/>
      <c r="I465" s="18"/>
      <c r="J465" s="18"/>
      <c r="K465" s="16"/>
      <c r="L465" s="13"/>
      <c r="M465" s="19" t="str">
        <f aca="false">IF(OR(E465="",F465=""),"",ABS(E465-F465))</f>
        <v/>
      </c>
      <c r="N465" s="20" t="str">
        <f aca="false">IF(OR(G465="",M465="",M465=0),"",ABS(G465-E465)/M465)</f>
        <v/>
      </c>
      <c r="O465" s="20" t="str">
        <f aca="false">IF(OR(H465="",M465="",M465=0),"",IF(D465="Short",E465-H465,H465-E465)/M465*IF(I465="",1,I465)-IF(J465="",0,J465))</f>
        <v/>
      </c>
      <c r="P465" s="21" t="str">
        <f aca="false">IF(O465="","",O465*'Setup rules'!$B$7)</f>
        <v/>
      </c>
      <c r="Q465" s="14" t="str">
        <f aca="false">IF(O465="","",IF(O465&gt;0,"Win",IF(O465&lt;0,"Loss","Breakeven")))</f>
        <v/>
      </c>
      <c r="R465" s="20" t="str">
        <f aca="false">IF(O465="","",SUM($O$5:O465))</f>
        <v/>
      </c>
      <c r="S465" s="20" t="str">
        <f aca="false">IF(R465="","",MAX(0,MAX($R$5:R465)))</f>
        <v/>
      </c>
      <c r="T465" s="20" t="str">
        <f aca="false">IF(R465="","",R465-S465)</f>
        <v/>
      </c>
      <c r="U465" s="14" t="str">
        <f aca="false">IF(O465="","",IF(O465&lt;0,N(U464)+1,0))</f>
        <v/>
      </c>
      <c r="V465" s="22" t="e">
        <f aca="false">IF(R465="",NA(),R465)</f>
        <v>#N/A</v>
      </c>
    </row>
    <row r="466" customFormat="false" ht="15" hidden="false" customHeight="false" outlineLevel="0" collapsed="false">
      <c r="A466" s="14" t="str">
        <f aca="false">IF(B466="","",COUNT($B$5:B466))</f>
        <v/>
      </c>
      <c r="B466" s="15"/>
      <c r="C466" s="13"/>
      <c r="D466" s="16"/>
      <c r="E466" s="17"/>
      <c r="F466" s="17"/>
      <c r="G466" s="17"/>
      <c r="H466" s="17"/>
      <c r="I466" s="18"/>
      <c r="J466" s="18"/>
      <c r="K466" s="16"/>
      <c r="L466" s="13"/>
      <c r="M466" s="19" t="str">
        <f aca="false">IF(OR(E466="",F466=""),"",ABS(E466-F466))</f>
        <v/>
      </c>
      <c r="N466" s="20" t="str">
        <f aca="false">IF(OR(G466="",M466="",M466=0),"",ABS(G466-E466)/M466)</f>
        <v/>
      </c>
      <c r="O466" s="20" t="str">
        <f aca="false">IF(OR(H466="",M466="",M466=0),"",IF(D466="Short",E466-H466,H466-E466)/M466*IF(I466="",1,I466)-IF(J466="",0,J466))</f>
        <v/>
      </c>
      <c r="P466" s="21" t="str">
        <f aca="false">IF(O466="","",O466*'Setup rules'!$B$7)</f>
        <v/>
      </c>
      <c r="Q466" s="14" t="str">
        <f aca="false">IF(O466="","",IF(O466&gt;0,"Win",IF(O466&lt;0,"Loss","Breakeven")))</f>
        <v/>
      </c>
      <c r="R466" s="20" t="str">
        <f aca="false">IF(O466="","",SUM($O$5:O466))</f>
        <v/>
      </c>
      <c r="S466" s="20" t="str">
        <f aca="false">IF(R466="","",MAX(0,MAX($R$5:R466)))</f>
        <v/>
      </c>
      <c r="T466" s="20" t="str">
        <f aca="false">IF(R466="","",R466-S466)</f>
        <v/>
      </c>
      <c r="U466" s="14" t="str">
        <f aca="false">IF(O466="","",IF(O466&lt;0,N(U465)+1,0))</f>
        <v/>
      </c>
      <c r="V466" s="22" t="e">
        <f aca="false">IF(R466="",NA(),R466)</f>
        <v>#N/A</v>
      </c>
    </row>
    <row r="467" customFormat="false" ht="15" hidden="false" customHeight="false" outlineLevel="0" collapsed="false">
      <c r="A467" s="14" t="str">
        <f aca="false">IF(B467="","",COUNT($B$5:B467))</f>
        <v/>
      </c>
      <c r="B467" s="15"/>
      <c r="C467" s="13"/>
      <c r="D467" s="16"/>
      <c r="E467" s="17"/>
      <c r="F467" s="17"/>
      <c r="G467" s="17"/>
      <c r="H467" s="17"/>
      <c r="I467" s="18"/>
      <c r="J467" s="18"/>
      <c r="K467" s="16"/>
      <c r="L467" s="13"/>
      <c r="M467" s="19" t="str">
        <f aca="false">IF(OR(E467="",F467=""),"",ABS(E467-F467))</f>
        <v/>
      </c>
      <c r="N467" s="20" t="str">
        <f aca="false">IF(OR(G467="",M467="",M467=0),"",ABS(G467-E467)/M467)</f>
        <v/>
      </c>
      <c r="O467" s="20" t="str">
        <f aca="false">IF(OR(H467="",M467="",M467=0),"",IF(D467="Short",E467-H467,H467-E467)/M467*IF(I467="",1,I467)-IF(J467="",0,J467))</f>
        <v/>
      </c>
      <c r="P467" s="21" t="str">
        <f aca="false">IF(O467="","",O467*'Setup rules'!$B$7)</f>
        <v/>
      </c>
      <c r="Q467" s="14" t="str">
        <f aca="false">IF(O467="","",IF(O467&gt;0,"Win",IF(O467&lt;0,"Loss","Breakeven")))</f>
        <v/>
      </c>
      <c r="R467" s="20" t="str">
        <f aca="false">IF(O467="","",SUM($O$5:O467))</f>
        <v/>
      </c>
      <c r="S467" s="20" t="str">
        <f aca="false">IF(R467="","",MAX(0,MAX($R$5:R467)))</f>
        <v/>
      </c>
      <c r="T467" s="20" t="str">
        <f aca="false">IF(R467="","",R467-S467)</f>
        <v/>
      </c>
      <c r="U467" s="14" t="str">
        <f aca="false">IF(O467="","",IF(O467&lt;0,N(U466)+1,0))</f>
        <v/>
      </c>
      <c r="V467" s="22" t="e">
        <f aca="false">IF(R467="",NA(),R467)</f>
        <v>#N/A</v>
      </c>
    </row>
    <row r="468" customFormat="false" ht="15" hidden="false" customHeight="false" outlineLevel="0" collapsed="false">
      <c r="A468" s="14" t="str">
        <f aca="false">IF(B468="","",COUNT($B$5:B468))</f>
        <v/>
      </c>
      <c r="B468" s="15"/>
      <c r="C468" s="13"/>
      <c r="D468" s="16"/>
      <c r="E468" s="17"/>
      <c r="F468" s="17"/>
      <c r="G468" s="17"/>
      <c r="H468" s="17"/>
      <c r="I468" s="18"/>
      <c r="J468" s="18"/>
      <c r="K468" s="16"/>
      <c r="L468" s="13"/>
      <c r="M468" s="19" t="str">
        <f aca="false">IF(OR(E468="",F468=""),"",ABS(E468-F468))</f>
        <v/>
      </c>
      <c r="N468" s="20" t="str">
        <f aca="false">IF(OR(G468="",M468="",M468=0),"",ABS(G468-E468)/M468)</f>
        <v/>
      </c>
      <c r="O468" s="20" t="str">
        <f aca="false">IF(OR(H468="",M468="",M468=0),"",IF(D468="Short",E468-H468,H468-E468)/M468*IF(I468="",1,I468)-IF(J468="",0,J468))</f>
        <v/>
      </c>
      <c r="P468" s="21" t="str">
        <f aca="false">IF(O468="","",O468*'Setup rules'!$B$7)</f>
        <v/>
      </c>
      <c r="Q468" s="14" t="str">
        <f aca="false">IF(O468="","",IF(O468&gt;0,"Win",IF(O468&lt;0,"Loss","Breakeven")))</f>
        <v/>
      </c>
      <c r="R468" s="20" t="str">
        <f aca="false">IF(O468="","",SUM($O$5:O468))</f>
        <v/>
      </c>
      <c r="S468" s="20" t="str">
        <f aca="false">IF(R468="","",MAX(0,MAX($R$5:R468)))</f>
        <v/>
      </c>
      <c r="T468" s="20" t="str">
        <f aca="false">IF(R468="","",R468-S468)</f>
        <v/>
      </c>
      <c r="U468" s="14" t="str">
        <f aca="false">IF(O468="","",IF(O468&lt;0,N(U467)+1,0))</f>
        <v/>
      </c>
      <c r="V468" s="22" t="e">
        <f aca="false">IF(R468="",NA(),R468)</f>
        <v>#N/A</v>
      </c>
    </row>
    <row r="469" customFormat="false" ht="15" hidden="false" customHeight="false" outlineLevel="0" collapsed="false">
      <c r="A469" s="14" t="str">
        <f aca="false">IF(B469="","",COUNT($B$5:B469))</f>
        <v/>
      </c>
      <c r="B469" s="15"/>
      <c r="C469" s="13"/>
      <c r="D469" s="16"/>
      <c r="E469" s="17"/>
      <c r="F469" s="17"/>
      <c r="G469" s="17"/>
      <c r="H469" s="17"/>
      <c r="I469" s="18"/>
      <c r="J469" s="18"/>
      <c r="K469" s="16"/>
      <c r="L469" s="13"/>
      <c r="M469" s="19" t="str">
        <f aca="false">IF(OR(E469="",F469=""),"",ABS(E469-F469))</f>
        <v/>
      </c>
      <c r="N469" s="20" t="str">
        <f aca="false">IF(OR(G469="",M469="",M469=0),"",ABS(G469-E469)/M469)</f>
        <v/>
      </c>
      <c r="O469" s="20" t="str">
        <f aca="false">IF(OR(H469="",M469="",M469=0),"",IF(D469="Short",E469-H469,H469-E469)/M469*IF(I469="",1,I469)-IF(J469="",0,J469))</f>
        <v/>
      </c>
      <c r="P469" s="21" t="str">
        <f aca="false">IF(O469="","",O469*'Setup rules'!$B$7)</f>
        <v/>
      </c>
      <c r="Q469" s="14" t="str">
        <f aca="false">IF(O469="","",IF(O469&gt;0,"Win",IF(O469&lt;0,"Loss","Breakeven")))</f>
        <v/>
      </c>
      <c r="R469" s="20" t="str">
        <f aca="false">IF(O469="","",SUM($O$5:O469))</f>
        <v/>
      </c>
      <c r="S469" s="20" t="str">
        <f aca="false">IF(R469="","",MAX(0,MAX($R$5:R469)))</f>
        <v/>
      </c>
      <c r="T469" s="20" t="str">
        <f aca="false">IF(R469="","",R469-S469)</f>
        <v/>
      </c>
      <c r="U469" s="14" t="str">
        <f aca="false">IF(O469="","",IF(O469&lt;0,N(U468)+1,0))</f>
        <v/>
      </c>
      <c r="V469" s="22" t="e">
        <f aca="false">IF(R469="",NA(),R469)</f>
        <v>#N/A</v>
      </c>
    </row>
    <row r="470" customFormat="false" ht="15" hidden="false" customHeight="false" outlineLevel="0" collapsed="false">
      <c r="A470" s="14" t="str">
        <f aca="false">IF(B470="","",COUNT($B$5:B470))</f>
        <v/>
      </c>
      <c r="B470" s="15"/>
      <c r="C470" s="13"/>
      <c r="D470" s="16"/>
      <c r="E470" s="17"/>
      <c r="F470" s="17"/>
      <c r="G470" s="17"/>
      <c r="H470" s="17"/>
      <c r="I470" s="18"/>
      <c r="J470" s="18"/>
      <c r="K470" s="16"/>
      <c r="L470" s="13"/>
      <c r="M470" s="19" t="str">
        <f aca="false">IF(OR(E470="",F470=""),"",ABS(E470-F470))</f>
        <v/>
      </c>
      <c r="N470" s="20" t="str">
        <f aca="false">IF(OR(G470="",M470="",M470=0),"",ABS(G470-E470)/M470)</f>
        <v/>
      </c>
      <c r="O470" s="20" t="str">
        <f aca="false">IF(OR(H470="",M470="",M470=0),"",IF(D470="Short",E470-H470,H470-E470)/M470*IF(I470="",1,I470)-IF(J470="",0,J470))</f>
        <v/>
      </c>
      <c r="P470" s="21" t="str">
        <f aca="false">IF(O470="","",O470*'Setup rules'!$B$7)</f>
        <v/>
      </c>
      <c r="Q470" s="14" t="str">
        <f aca="false">IF(O470="","",IF(O470&gt;0,"Win",IF(O470&lt;0,"Loss","Breakeven")))</f>
        <v/>
      </c>
      <c r="R470" s="20" t="str">
        <f aca="false">IF(O470="","",SUM($O$5:O470))</f>
        <v/>
      </c>
      <c r="S470" s="20" t="str">
        <f aca="false">IF(R470="","",MAX(0,MAX($R$5:R470)))</f>
        <v/>
      </c>
      <c r="T470" s="20" t="str">
        <f aca="false">IF(R470="","",R470-S470)</f>
        <v/>
      </c>
      <c r="U470" s="14" t="str">
        <f aca="false">IF(O470="","",IF(O470&lt;0,N(U469)+1,0))</f>
        <v/>
      </c>
      <c r="V470" s="22" t="e">
        <f aca="false">IF(R470="",NA(),R470)</f>
        <v>#N/A</v>
      </c>
    </row>
    <row r="471" customFormat="false" ht="15" hidden="false" customHeight="false" outlineLevel="0" collapsed="false">
      <c r="A471" s="14" t="str">
        <f aca="false">IF(B471="","",COUNT($B$5:B471))</f>
        <v/>
      </c>
      <c r="B471" s="15"/>
      <c r="C471" s="13"/>
      <c r="D471" s="16"/>
      <c r="E471" s="17"/>
      <c r="F471" s="17"/>
      <c r="G471" s="17"/>
      <c r="H471" s="17"/>
      <c r="I471" s="18"/>
      <c r="J471" s="18"/>
      <c r="K471" s="16"/>
      <c r="L471" s="13"/>
      <c r="M471" s="19" t="str">
        <f aca="false">IF(OR(E471="",F471=""),"",ABS(E471-F471))</f>
        <v/>
      </c>
      <c r="N471" s="20" t="str">
        <f aca="false">IF(OR(G471="",M471="",M471=0),"",ABS(G471-E471)/M471)</f>
        <v/>
      </c>
      <c r="O471" s="20" t="str">
        <f aca="false">IF(OR(H471="",M471="",M471=0),"",IF(D471="Short",E471-H471,H471-E471)/M471*IF(I471="",1,I471)-IF(J471="",0,J471))</f>
        <v/>
      </c>
      <c r="P471" s="21" t="str">
        <f aca="false">IF(O471="","",O471*'Setup rules'!$B$7)</f>
        <v/>
      </c>
      <c r="Q471" s="14" t="str">
        <f aca="false">IF(O471="","",IF(O471&gt;0,"Win",IF(O471&lt;0,"Loss","Breakeven")))</f>
        <v/>
      </c>
      <c r="R471" s="20" t="str">
        <f aca="false">IF(O471="","",SUM($O$5:O471))</f>
        <v/>
      </c>
      <c r="S471" s="20" t="str">
        <f aca="false">IF(R471="","",MAX(0,MAX($R$5:R471)))</f>
        <v/>
      </c>
      <c r="T471" s="20" t="str">
        <f aca="false">IF(R471="","",R471-S471)</f>
        <v/>
      </c>
      <c r="U471" s="14" t="str">
        <f aca="false">IF(O471="","",IF(O471&lt;0,N(U470)+1,0))</f>
        <v/>
      </c>
      <c r="V471" s="22" t="e">
        <f aca="false">IF(R471="",NA(),R471)</f>
        <v>#N/A</v>
      </c>
    </row>
    <row r="472" customFormat="false" ht="15" hidden="false" customHeight="false" outlineLevel="0" collapsed="false">
      <c r="A472" s="14" t="str">
        <f aca="false">IF(B472="","",COUNT($B$5:B472))</f>
        <v/>
      </c>
      <c r="B472" s="15"/>
      <c r="C472" s="13"/>
      <c r="D472" s="16"/>
      <c r="E472" s="17"/>
      <c r="F472" s="17"/>
      <c r="G472" s="17"/>
      <c r="H472" s="17"/>
      <c r="I472" s="18"/>
      <c r="J472" s="18"/>
      <c r="K472" s="16"/>
      <c r="L472" s="13"/>
      <c r="M472" s="19" t="str">
        <f aca="false">IF(OR(E472="",F472=""),"",ABS(E472-F472))</f>
        <v/>
      </c>
      <c r="N472" s="20" t="str">
        <f aca="false">IF(OR(G472="",M472="",M472=0),"",ABS(G472-E472)/M472)</f>
        <v/>
      </c>
      <c r="O472" s="20" t="str">
        <f aca="false">IF(OR(H472="",M472="",M472=0),"",IF(D472="Short",E472-H472,H472-E472)/M472*IF(I472="",1,I472)-IF(J472="",0,J472))</f>
        <v/>
      </c>
      <c r="P472" s="21" t="str">
        <f aca="false">IF(O472="","",O472*'Setup rules'!$B$7)</f>
        <v/>
      </c>
      <c r="Q472" s="14" t="str">
        <f aca="false">IF(O472="","",IF(O472&gt;0,"Win",IF(O472&lt;0,"Loss","Breakeven")))</f>
        <v/>
      </c>
      <c r="R472" s="20" t="str">
        <f aca="false">IF(O472="","",SUM($O$5:O472))</f>
        <v/>
      </c>
      <c r="S472" s="20" t="str">
        <f aca="false">IF(R472="","",MAX(0,MAX($R$5:R472)))</f>
        <v/>
      </c>
      <c r="T472" s="20" t="str">
        <f aca="false">IF(R472="","",R472-S472)</f>
        <v/>
      </c>
      <c r="U472" s="14" t="str">
        <f aca="false">IF(O472="","",IF(O472&lt;0,N(U471)+1,0))</f>
        <v/>
      </c>
      <c r="V472" s="22" t="e">
        <f aca="false">IF(R472="",NA(),R472)</f>
        <v>#N/A</v>
      </c>
    </row>
    <row r="473" customFormat="false" ht="15" hidden="false" customHeight="false" outlineLevel="0" collapsed="false">
      <c r="A473" s="14" t="str">
        <f aca="false">IF(B473="","",COUNT($B$5:B473))</f>
        <v/>
      </c>
      <c r="B473" s="15"/>
      <c r="C473" s="13"/>
      <c r="D473" s="16"/>
      <c r="E473" s="17"/>
      <c r="F473" s="17"/>
      <c r="G473" s="17"/>
      <c r="H473" s="17"/>
      <c r="I473" s="18"/>
      <c r="J473" s="18"/>
      <c r="K473" s="16"/>
      <c r="L473" s="13"/>
      <c r="M473" s="19" t="str">
        <f aca="false">IF(OR(E473="",F473=""),"",ABS(E473-F473))</f>
        <v/>
      </c>
      <c r="N473" s="20" t="str">
        <f aca="false">IF(OR(G473="",M473="",M473=0),"",ABS(G473-E473)/M473)</f>
        <v/>
      </c>
      <c r="O473" s="20" t="str">
        <f aca="false">IF(OR(H473="",M473="",M473=0),"",IF(D473="Short",E473-H473,H473-E473)/M473*IF(I473="",1,I473)-IF(J473="",0,J473))</f>
        <v/>
      </c>
      <c r="P473" s="21" t="str">
        <f aca="false">IF(O473="","",O473*'Setup rules'!$B$7)</f>
        <v/>
      </c>
      <c r="Q473" s="14" t="str">
        <f aca="false">IF(O473="","",IF(O473&gt;0,"Win",IF(O473&lt;0,"Loss","Breakeven")))</f>
        <v/>
      </c>
      <c r="R473" s="20" t="str">
        <f aca="false">IF(O473="","",SUM($O$5:O473))</f>
        <v/>
      </c>
      <c r="S473" s="20" t="str">
        <f aca="false">IF(R473="","",MAX(0,MAX($R$5:R473)))</f>
        <v/>
      </c>
      <c r="T473" s="20" t="str">
        <f aca="false">IF(R473="","",R473-S473)</f>
        <v/>
      </c>
      <c r="U473" s="14" t="str">
        <f aca="false">IF(O473="","",IF(O473&lt;0,N(U472)+1,0))</f>
        <v/>
      </c>
      <c r="V473" s="22" t="e">
        <f aca="false">IF(R473="",NA(),R473)</f>
        <v>#N/A</v>
      </c>
    </row>
    <row r="474" customFormat="false" ht="15" hidden="false" customHeight="false" outlineLevel="0" collapsed="false">
      <c r="A474" s="14" t="str">
        <f aca="false">IF(B474="","",COUNT($B$5:B474))</f>
        <v/>
      </c>
      <c r="B474" s="15"/>
      <c r="C474" s="13"/>
      <c r="D474" s="16"/>
      <c r="E474" s="17"/>
      <c r="F474" s="17"/>
      <c r="G474" s="17"/>
      <c r="H474" s="17"/>
      <c r="I474" s="18"/>
      <c r="J474" s="18"/>
      <c r="K474" s="16"/>
      <c r="L474" s="13"/>
      <c r="M474" s="19" t="str">
        <f aca="false">IF(OR(E474="",F474=""),"",ABS(E474-F474))</f>
        <v/>
      </c>
      <c r="N474" s="20" t="str">
        <f aca="false">IF(OR(G474="",M474="",M474=0),"",ABS(G474-E474)/M474)</f>
        <v/>
      </c>
      <c r="O474" s="20" t="str">
        <f aca="false">IF(OR(H474="",M474="",M474=0),"",IF(D474="Short",E474-H474,H474-E474)/M474*IF(I474="",1,I474)-IF(J474="",0,J474))</f>
        <v/>
      </c>
      <c r="P474" s="21" t="str">
        <f aca="false">IF(O474="","",O474*'Setup rules'!$B$7)</f>
        <v/>
      </c>
      <c r="Q474" s="14" t="str">
        <f aca="false">IF(O474="","",IF(O474&gt;0,"Win",IF(O474&lt;0,"Loss","Breakeven")))</f>
        <v/>
      </c>
      <c r="R474" s="20" t="str">
        <f aca="false">IF(O474="","",SUM($O$5:O474))</f>
        <v/>
      </c>
      <c r="S474" s="20" t="str">
        <f aca="false">IF(R474="","",MAX(0,MAX($R$5:R474)))</f>
        <v/>
      </c>
      <c r="T474" s="20" t="str">
        <f aca="false">IF(R474="","",R474-S474)</f>
        <v/>
      </c>
      <c r="U474" s="14" t="str">
        <f aca="false">IF(O474="","",IF(O474&lt;0,N(U473)+1,0))</f>
        <v/>
      </c>
      <c r="V474" s="22" t="e">
        <f aca="false">IF(R474="",NA(),R474)</f>
        <v>#N/A</v>
      </c>
    </row>
    <row r="475" customFormat="false" ht="15" hidden="false" customHeight="false" outlineLevel="0" collapsed="false">
      <c r="A475" s="14" t="str">
        <f aca="false">IF(B475="","",COUNT($B$5:B475))</f>
        <v/>
      </c>
      <c r="B475" s="15"/>
      <c r="C475" s="13"/>
      <c r="D475" s="16"/>
      <c r="E475" s="17"/>
      <c r="F475" s="17"/>
      <c r="G475" s="17"/>
      <c r="H475" s="17"/>
      <c r="I475" s="18"/>
      <c r="J475" s="18"/>
      <c r="K475" s="16"/>
      <c r="L475" s="13"/>
      <c r="M475" s="19" t="str">
        <f aca="false">IF(OR(E475="",F475=""),"",ABS(E475-F475))</f>
        <v/>
      </c>
      <c r="N475" s="20" t="str">
        <f aca="false">IF(OR(G475="",M475="",M475=0),"",ABS(G475-E475)/M475)</f>
        <v/>
      </c>
      <c r="O475" s="20" t="str">
        <f aca="false">IF(OR(H475="",M475="",M475=0),"",IF(D475="Short",E475-H475,H475-E475)/M475*IF(I475="",1,I475)-IF(J475="",0,J475))</f>
        <v/>
      </c>
      <c r="P475" s="21" t="str">
        <f aca="false">IF(O475="","",O475*'Setup rules'!$B$7)</f>
        <v/>
      </c>
      <c r="Q475" s="14" t="str">
        <f aca="false">IF(O475="","",IF(O475&gt;0,"Win",IF(O475&lt;0,"Loss","Breakeven")))</f>
        <v/>
      </c>
      <c r="R475" s="20" t="str">
        <f aca="false">IF(O475="","",SUM($O$5:O475))</f>
        <v/>
      </c>
      <c r="S475" s="20" t="str">
        <f aca="false">IF(R475="","",MAX(0,MAX($R$5:R475)))</f>
        <v/>
      </c>
      <c r="T475" s="20" t="str">
        <f aca="false">IF(R475="","",R475-S475)</f>
        <v/>
      </c>
      <c r="U475" s="14" t="str">
        <f aca="false">IF(O475="","",IF(O475&lt;0,N(U474)+1,0))</f>
        <v/>
      </c>
      <c r="V475" s="22" t="e">
        <f aca="false">IF(R475="",NA(),R475)</f>
        <v>#N/A</v>
      </c>
    </row>
    <row r="476" customFormat="false" ht="15" hidden="false" customHeight="false" outlineLevel="0" collapsed="false">
      <c r="A476" s="14" t="str">
        <f aca="false">IF(B476="","",COUNT($B$5:B476))</f>
        <v/>
      </c>
      <c r="B476" s="15"/>
      <c r="C476" s="13"/>
      <c r="D476" s="16"/>
      <c r="E476" s="17"/>
      <c r="F476" s="17"/>
      <c r="G476" s="17"/>
      <c r="H476" s="17"/>
      <c r="I476" s="18"/>
      <c r="J476" s="18"/>
      <c r="K476" s="16"/>
      <c r="L476" s="13"/>
      <c r="M476" s="19" t="str">
        <f aca="false">IF(OR(E476="",F476=""),"",ABS(E476-F476))</f>
        <v/>
      </c>
      <c r="N476" s="20" t="str">
        <f aca="false">IF(OR(G476="",M476="",M476=0),"",ABS(G476-E476)/M476)</f>
        <v/>
      </c>
      <c r="O476" s="20" t="str">
        <f aca="false">IF(OR(H476="",M476="",M476=0),"",IF(D476="Short",E476-H476,H476-E476)/M476*IF(I476="",1,I476)-IF(J476="",0,J476))</f>
        <v/>
      </c>
      <c r="P476" s="21" t="str">
        <f aca="false">IF(O476="","",O476*'Setup rules'!$B$7)</f>
        <v/>
      </c>
      <c r="Q476" s="14" t="str">
        <f aca="false">IF(O476="","",IF(O476&gt;0,"Win",IF(O476&lt;0,"Loss","Breakeven")))</f>
        <v/>
      </c>
      <c r="R476" s="20" t="str">
        <f aca="false">IF(O476="","",SUM($O$5:O476))</f>
        <v/>
      </c>
      <c r="S476" s="20" t="str">
        <f aca="false">IF(R476="","",MAX(0,MAX($R$5:R476)))</f>
        <v/>
      </c>
      <c r="T476" s="20" t="str">
        <f aca="false">IF(R476="","",R476-S476)</f>
        <v/>
      </c>
      <c r="U476" s="14" t="str">
        <f aca="false">IF(O476="","",IF(O476&lt;0,N(U475)+1,0))</f>
        <v/>
      </c>
      <c r="V476" s="22" t="e">
        <f aca="false">IF(R476="",NA(),R476)</f>
        <v>#N/A</v>
      </c>
    </row>
    <row r="477" customFormat="false" ht="15" hidden="false" customHeight="false" outlineLevel="0" collapsed="false">
      <c r="A477" s="14" t="str">
        <f aca="false">IF(B477="","",COUNT($B$5:B477))</f>
        <v/>
      </c>
      <c r="B477" s="15"/>
      <c r="C477" s="13"/>
      <c r="D477" s="16"/>
      <c r="E477" s="17"/>
      <c r="F477" s="17"/>
      <c r="G477" s="17"/>
      <c r="H477" s="17"/>
      <c r="I477" s="18"/>
      <c r="J477" s="18"/>
      <c r="K477" s="16"/>
      <c r="L477" s="13"/>
      <c r="M477" s="19" t="str">
        <f aca="false">IF(OR(E477="",F477=""),"",ABS(E477-F477))</f>
        <v/>
      </c>
      <c r="N477" s="20" t="str">
        <f aca="false">IF(OR(G477="",M477="",M477=0),"",ABS(G477-E477)/M477)</f>
        <v/>
      </c>
      <c r="O477" s="20" t="str">
        <f aca="false">IF(OR(H477="",M477="",M477=0),"",IF(D477="Short",E477-H477,H477-E477)/M477*IF(I477="",1,I477)-IF(J477="",0,J477))</f>
        <v/>
      </c>
      <c r="P477" s="21" t="str">
        <f aca="false">IF(O477="","",O477*'Setup rules'!$B$7)</f>
        <v/>
      </c>
      <c r="Q477" s="14" t="str">
        <f aca="false">IF(O477="","",IF(O477&gt;0,"Win",IF(O477&lt;0,"Loss","Breakeven")))</f>
        <v/>
      </c>
      <c r="R477" s="20" t="str">
        <f aca="false">IF(O477="","",SUM($O$5:O477))</f>
        <v/>
      </c>
      <c r="S477" s="20" t="str">
        <f aca="false">IF(R477="","",MAX(0,MAX($R$5:R477)))</f>
        <v/>
      </c>
      <c r="T477" s="20" t="str">
        <f aca="false">IF(R477="","",R477-S477)</f>
        <v/>
      </c>
      <c r="U477" s="14" t="str">
        <f aca="false">IF(O477="","",IF(O477&lt;0,N(U476)+1,0))</f>
        <v/>
      </c>
      <c r="V477" s="22" t="e">
        <f aca="false">IF(R477="",NA(),R477)</f>
        <v>#N/A</v>
      </c>
    </row>
    <row r="478" customFormat="false" ht="15" hidden="false" customHeight="false" outlineLevel="0" collapsed="false">
      <c r="A478" s="14" t="str">
        <f aca="false">IF(B478="","",COUNT($B$5:B478))</f>
        <v/>
      </c>
      <c r="B478" s="15"/>
      <c r="C478" s="13"/>
      <c r="D478" s="16"/>
      <c r="E478" s="17"/>
      <c r="F478" s="17"/>
      <c r="G478" s="17"/>
      <c r="H478" s="17"/>
      <c r="I478" s="18"/>
      <c r="J478" s="18"/>
      <c r="K478" s="16"/>
      <c r="L478" s="13"/>
      <c r="M478" s="19" t="str">
        <f aca="false">IF(OR(E478="",F478=""),"",ABS(E478-F478))</f>
        <v/>
      </c>
      <c r="N478" s="20" t="str">
        <f aca="false">IF(OR(G478="",M478="",M478=0),"",ABS(G478-E478)/M478)</f>
        <v/>
      </c>
      <c r="O478" s="20" t="str">
        <f aca="false">IF(OR(H478="",M478="",M478=0),"",IF(D478="Short",E478-H478,H478-E478)/M478*IF(I478="",1,I478)-IF(J478="",0,J478))</f>
        <v/>
      </c>
      <c r="P478" s="21" t="str">
        <f aca="false">IF(O478="","",O478*'Setup rules'!$B$7)</f>
        <v/>
      </c>
      <c r="Q478" s="14" t="str">
        <f aca="false">IF(O478="","",IF(O478&gt;0,"Win",IF(O478&lt;0,"Loss","Breakeven")))</f>
        <v/>
      </c>
      <c r="R478" s="20" t="str">
        <f aca="false">IF(O478="","",SUM($O$5:O478))</f>
        <v/>
      </c>
      <c r="S478" s="20" t="str">
        <f aca="false">IF(R478="","",MAX(0,MAX($R$5:R478)))</f>
        <v/>
      </c>
      <c r="T478" s="20" t="str">
        <f aca="false">IF(R478="","",R478-S478)</f>
        <v/>
      </c>
      <c r="U478" s="14" t="str">
        <f aca="false">IF(O478="","",IF(O478&lt;0,N(U477)+1,0))</f>
        <v/>
      </c>
      <c r="V478" s="22" t="e">
        <f aca="false">IF(R478="",NA(),R478)</f>
        <v>#N/A</v>
      </c>
    </row>
    <row r="479" customFormat="false" ht="15" hidden="false" customHeight="false" outlineLevel="0" collapsed="false">
      <c r="A479" s="14" t="str">
        <f aca="false">IF(B479="","",COUNT($B$5:B479))</f>
        <v/>
      </c>
      <c r="B479" s="15"/>
      <c r="C479" s="13"/>
      <c r="D479" s="16"/>
      <c r="E479" s="17"/>
      <c r="F479" s="17"/>
      <c r="G479" s="17"/>
      <c r="H479" s="17"/>
      <c r="I479" s="18"/>
      <c r="J479" s="18"/>
      <c r="K479" s="16"/>
      <c r="L479" s="13"/>
      <c r="M479" s="19" t="str">
        <f aca="false">IF(OR(E479="",F479=""),"",ABS(E479-F479))</f>
        <v/>
      </c>
      <c r="N479" s="20" t="str">
        <f aca="false">IF(OR(G479="",M479="",M479=0),"",ABS(G479-E479)/M479)</f>
        <v/>
      </c>
      <c r="O479" s="20" t="str">
        <f aca="false">IF(OR(H479="",M479="",M479=0),"",IF(D479="Short",E479-H479,H479-E479)/M479*IF(I479="",1,I479)-IF(J479="",0,J479))</f>
        <v/>
      </c>
      <c r="P479" s="21" t="str">
        <f aca="false">IF(O479="","",O479*'Setup rules'!$B$7)</f>
        <v/>
      </c>
      <c r="Q479" s="14" t="str">
        <f aca="false">IF(O479="","",IF(O479&gt;0,"Win",IF(O479&lt;0,"Loss","Breakeven")))</f>
        <v/>
      </c>
      <c r="R479" s="20" t="str">
        <f aca="false">IF(O479="","",SUM($O$5:O479))</f>
        <v/>
      </c>
      <c r="S479" s="20" t="str">
        <f aca="false">IF(R479="","",MAX(0,MAX($R$5:R479)))</f>
        <v/>
      </c>
      <c r="T479" s="20" t="str">
        <f aca="false">IF(R479="","",R479-S479)</f>
        <v/>
      </c>
      <c r="U479" s="14" t="str">
        <f aca="false">IF(O479="","",IF(O479&lt;0,N(U478)+1,0))</f>
        <v/>
      </c>
      <c r="V479" s="22" t="e">
        <f aca="false">IF(R479="",NA(),R479)</f>
        <v>#N/A</v>
      </c>
    </row>
    <row r="480" customFormat="false" ht="15" hidden="false" customHeight="false" outlineLevel="0" collapsed="false">
      <c r="A480" s="14" t="str">
        <f aca="false">IF(B480="","",COUNT($B$5:B480))</f>
        <v/>
      </c>
      <c r="B480" s="15"/>
      <c r="C480" s="13"/>
      <c r="D480" s="16"/>
      <c r="E480" s="17"/>
      <c r="F480" s="17"/>
      <c r="G480" s="17"/>
      <c r="H480" s="17"/>
      <c r="I480" s="18"/>
      <c r="J480" s="18"/>
      <c r="K480" s="16"/>
      <c r="L480" s="13"/>
      <c r="M480" s="19" t="str">
        <f aca="false">IF(OR(E480="",F480=""),"",ABS(E480-F480))</f>
        <v/>
      </c>
      <c r="N480" s="20" t="str">
        <f aca="false">IF(OR(G480="",M480="",M480=0),"",ABS(G480-E480)/M480)</f>
        <v/>
      </c>
      <c r="O480" s="20" t="str">
        <f aca="false">IF(OR(H480="",M480="",M480=0),"",IF(D480="Short",E480-H480,H480-E480)/M480*IF(I480="",1,I480)-IF(J480="",0,J480))</f>
        <v/>
      </c>
      <c r="P480" s="21" t="str">
        <f aca="false">IF(O480="","",O480*'Setup rules'!$B$7)</f>
        <v/>
      </c>
      <c r="Q480" s="14" t="str">
        <f aca="false">IF(O480="","",IF(O480&gt;0,"Win",IF(O480&lt;0,"Loss","Breakeven")))</f>
        <v/>
      </c>
      <c r="R480" s="20" t="str">
        <f aca="false">IF(O480="","",SUM($O$5:O480))</f>
        <v/>
      </c>
      <c r="S480" s="20" t="str">
        <f aca="false">IF(R480="","",MAX(0,MAX($R$5:R480)))</f>
        <v/>
      </c>
      <c r="T480" s="20" t="str">
        <f aca="false">IF(R480="","",R480-S480)</f>
        <v/>
      </c>
      <c r="U480" s="14" t="str">
        <f aca="false">IF(O480="","",IF(O480&lt;0,N(U479)+1,0))</f>
        <v/>
      </c>
      <c r="V480" s="22" t="e">
        <f aca="false">IF(R480="",NA(),R480)</f>
        <v>#N/A</v>
      </c>
    </row>
    <row r="481" customFormat="false" ht="15" hidden="false" customHeight="false" outlineLevel="0" collapsed="false">
      <c r="A481" s="14" t="str">
        <f aca="false">IF(B481="","",COUNT($B$5:B481))</f>
        <v/>
      </c>
      <c r="B481" s="15"/>
      <c r="C481" s="13"/>
      <c r="D481" s="16"/>
      <c r="E481" s="17"/>
      <c r="F481" s="17"/>
      <c r="G481" s="17"/>
      <c r="H481" s="17"/>
      <c r="I481" s="18"/>
      <c r="J481" s="18"/>
      <c r="K481" s="16"/>
      <c r="L481" s="13"/>
      <c r="M481" s="19" t="str">
        <f aca="false">IF(OR(E481="",F481=""),"",ABS(E481-F481))</f>
        <v/>
      </c>
      <c r="N481" s="20" t="str">
        <f aca="false">IF(OR(G481="",M481="",M481=0),"",ABS(G481-E481)/M481)</f>
        <v/>
      </c>
      <c r="O481" s="20" t="str">
        <f aca="false">IF(OR(H481="",M481="",M481=0),"",IF(D481="Short",E481-H481,H481-E481)/M481*IF(I481="",1,I481)-IF(J481="",0,J481))</f>
        <v/>
      </c>
      <c r="P481" s="21" t="str">
        <f aca="false">IF(O481="","",O481*'Setup rules'!$B$7)</f>
        <v/>
      </c>
      <c r="Q481" s="14" t="str">
        <f aca="false">IF(O481="","",IF(O481&gt;0,"Win",IF(O481&lt;0,"Loss","Breakeven")))</f>
        <v/>
      </c>
      <c r="R481" s="20" t="str">
        <f aca="false">IF(O481="","",SUM($O$5:O481))</f>
        <v/>
      </c>
      <c r="S481" s="20" t="str">
        <f aca="false">IF(R481="","",MAX(0,MAX($R$5:R481)))</f>
        <v/>
      </c>
      <c r="T481" s="20" t="str">
        <f aca="false">IF(R481="","",R481-S481)</f>
        <v/>
      </c>
      <c r="U481" s="14" t="str">
        <f aca="false">IF(O481="","",IF(O481&lt;0,N(U480)+1,0))</f>
        <v/>
      </c>
      <c r="V481" s="22" t="e">
        <f aca="false">IF(R481="",NA(),R481)</f>
        <v>#N/A</v>
      </c>
    </row>
    <row r="482" customFormat="false" ht="15" hidden="false" customHeight="false" outlineLevel="0" collapsed="false">
      <c r="A482" s="14" t="str">
        <f aca="false">IF(B482="","",COUNT($B$5:B482))</f>
        <v/>
      </c>
      <c r="B482" s="15"/>
      <c r="C482" s="13"/>
      <c r="D482" s="16"/>
      <c r="E482" s="17"/>
      <c r="F482" s="17"/>
      <c r="G482" s="17"/>
      <c r="H482" s="17"/>
      <c r="I482" s="18"/>
      <c r="J482" s="18"/>
      <c r="K482" s="16"/>
      <c r="L482" s="13"/>
      <c r="M482" s="19" t="str">
        <f aca="false">IF(OR(E482="",F482=""),"",ABS(E482-F482))</f>
        <v/>
      </c>
      <c r="N482" s="20" t="str">
        <f aca="false">IF(OR(G482="",M482="",M482=0),"",ABS(G482-E482)/M482)</f>
        <v/>
      </c>
      <c r="O482" s="20" t="str">
        <f aca="false">IF(OR(H482="",M482="",M482=0),"",IF(D482="Short",E482-H482,H482-E482)/M482*IF(I482="",1,I482)-IF(J482="",0,J482))</f>
        <v/>
      </c>
      <c r="P482" s="21" t="str">
        <f aca="false">IF(O482="","",O482*'Setup rules'!$B$7)</f>
        <v/>
      </c>
      <c r="Q482" s="14" t="str">
        <f aca="false">IF(O482="","",IF(O482&gt;0,"Win",IF(O482&lt;0,"Loss","Breakeven")))</f>
        <v/>
      </c>
      <c r="R482" s="20" t="str">
        <f aca="false">IF(O482="","",SUM($O$5:O482))</f>
        <v/>
      </c>
      <c r="S482" s="20" t="str">
        <f aca="false">IF(R482="","",MAX(0,MAX($R$5:R482)))</f>
        <v/>
      </c>
      <c r="T482" s="20" t="str">
        <f aca="false">IF(R482="","",R482-S482)</f>
        <v/>
      </c>
      <c r="U482" s="14" t="str">
        <f aca="false">IF(O482="","",IF(O482&lt;0,N(U481)+1,0))</f>
        <v/>
      </c>
      <c r="V482" s="22" t="e">
        <f aca="false">IF(R482="",NA(),R482)</f>
        <v>#N/A</v>
      </c>
    </row>
    <row r="483" customFormat="false" ht="15" hidden="false" customHeight="false" outlineLevel="0" collapsed="false">
      <c r="A483" s="14" t="str">
        <f aca="false">IF(B483="","",COUNT($B$5:B483))</f>
        <v/>
      </c>
      <c r="B483" s="15"/>
      <c r="C483" s="13"/>
      <c r="D483" s="16"/>
      <c r="E483" s="17"/>
      <c r="F483" s="17"/>
      <c r="G483" s="17"/>
      <c r="H483" s="17"/>
      <c r="I483" s="18"/>
      <c r="J483" s="18"/>
      <c r="K483" s="16"/>
      <c r="L483" s="13"/>
      <c r="M483" s="19" t="str">
        <f aca="false">IF(OR(E483="",F483=""),"",ABS(E483-F483))</f>
        <v/>
      </c>
      <c r="N483" s="20" t="str">
        <f aca="false">IF(OR(G483="",M483="",M483=0),"",ABS(G483-E483)/M483)</f>
        <v/>
      </c>
      <c r="O483" s="20" t="str">
        <f aca="false">IF(OR(H483="",M483="",M483=0),"",IF(D483="Short",E483-H483,H483-E483)/M483*IF(I483="",1,I483)-IF(J483="",0,J483))</f>
        <v/>
      </c>
      <c r="P483" s="21" t="str">
        <f aca="false">IF(O483="","",O483*'Setup rules'!$B$7)</f>
        <v/>
      </c>
      <c r="Q483" s="14" t="str">
        <f aca="false">IF(O483="","",IF(O483&gt;0,"Win",IF(O483&lt;0,"Loss","Breakeven")))</f>
        <v/>
      </c>
      <c r="R483" s="20" t="str">
        <f aca="false">IF(O483="","",SUM($O$5:O483))</f>
        <v/>
      </c>
      <c r="S483" s="20" t="str">
        <f aca="false">IF(R483="","",MAX(0,MAX($R$5:R483)))</f>
        <v/>
      </c>
      <c r="T483" s="20" t="str">
        <f aca="false">IF(R483="","",R483-S483)</f>
        <v/>
      </c>
      <c r="U483" s="14" t="str">
        <f aca="false">IF(O483="","",IF(O483&lt;0,N(U482)+1,0))</f>
        <v/>
      </c>
      <c r="V483" s="22" t="e">
        <f aca="false">IF(R483="",NA(),R483)</f>
        <v>#N/A</v>
      </c>
    </row>
    <row r="484" customFormat="false" ht="15" hidden="false" customHeight="false" outlineLevel="0" collapsed="false">
      <c r="A484" s="14" t="str">
        <f aca="false">IF(B484="","",COUNT($B$5:B484))</f>
        <v/>
      </c>
      <c r="B484" s="15"/>
      <c r="C484" s="13"/>
      <c r="D484" s="16"/>
      <c r="E484" s="17"/>
      <c r="F484" s="17"/>
      <c r="G484" s="17"/>
      <c r="H484" s="17"/>
      <c r="I484" s="18"/>
      <c r="J484" s="18"/>
      <c r="K484" s="16"/>
      <c r="L484" s="13"/>
      <c r="M484" s="19" t="str">
        <f aca="false">IF(OR(E484="",F484=""),"",ABS(E484-F484))</f>
        <v/>
      </c>
      <c r="N484" s="20" t="str">
        <f aca="false">IF(OR(G484="",M484="",M484=0),"",ABS(G484-E484)/M484)</f>
        <v/>
      </c>
      <c r="O484" s="20" t="str">
        <f aca="false">IF(OR(H484="",M484="",M484=0),"",IF(D484="Short",E484-H484,H484-E484)/M484*IF(I484="",1,I484)-IF(J484="",0,J484))</f>
        <v/>
      </c>
      <c r="P484" s="21" t="str">
        <f aca="false">IF(O484="","",O484*'Setup rules'!$B$7)</f>
        <v/>
      </c>
      <c r="Q484" s="14" t="str">
        <f aca="false">IF(O484="","",IF(O484&gt;0,"Win",IF(O484&lt;0,"Loss","Breakeven")))</f>
        <v/>
      </c>
      <c r="R484" s="20" t="str">
        <f aca="false">IF(O484="","",SUM($O$5:O484))</f>
        <v/>
      </c>
      <c r="S484" s="20" t="str">
        <f aca="false">IF(R484="","",MAX(0,MAX($R$5:R484)))</f>
        <v/>
      </c>
      <c r="T484" s="20" t="str">
        <f aca="false">IF(R484="","",R484-S484)</f>
        <v/>
      </c>
      <c r="U484" s="14" t="str">
        <f aca="false">IF(O484="","",IF(O484&lt;0,N(U483)+1,0))</f>
        <v/>
      </c>
      <c r="V484" s="22" t="e">
        <f aca="false">IF(R484="",NA(),R484)</f>
        <v>#N/A</v>
      </c>
    </row>
    <row r="485" customFormat="false" ht="15" hidden="false" customHeight="false" outlineLevel="0" collapsed="false">
      <c r="A485" s="14" t="str">
        <f aca="false">IF(B485="","",COUNT($B$5:B485))</f>
        <v/>
      </c>
      <c r="B485" s="15"/>
      <c r="C485" s="13"/>
      <c r="D485" s="16"/>
      <c r="E485" s="17"/>
      <c r="F485" s="17"/>
      <c r="G485" s="17"/>
      <c r="H485" s="17"/>
      <c r="I485" s="18"/>
      <c r="J485" s="18"/>
      <c r="K485" s="16"/>
      <c r="L485" s="13"/>
      <c r="M485" s="19" t="str">
        <f aca="false">IF(OR(E485="",F485=""),"",ABS(E485-F485))</f>
        <v/>
      </c>
      <c r="N485" s="20" t="str">
        <f aca="false">IF(OR(G485="",M485="",M485=0),"",ABS(G485-E485)/M485)</f>
        <v/>
      </c>
      <c r="O485" s="20" t="str">
        <f aca="false">IF(OR(H485="",M485="",M485=0),"",IF(D485="Short",E485-H485,H485-E485)/M485*IF(I485="",1,I485)-IF(J485="",0,J485))</f>
        <v/>
      </c>
      <c r="P485" s="21" t="str">
        <f aca="false">IF(O485="","",O485*'Setup rules'!$B$7)</f>
        <v/>
      </c>
      <c r="Q485" s="14" t="str">
        <f aca="false">IF(O485="","",IF(O485&gt;0,"Win",IF(O485&lt;0,"Loss","Breakeven")))</f>
        <v/>
      </c>
      <c r="R485" s="20" t="str">
        <f aca="false">IF(O485="","",SUM($O$5:O485))</f>
        <v/>
      </c>
      <c r="S485" s="20" t="str">
        <f aca="false">IF(R485="","",MAX(0,MAX($R$5:R485)))</f>
        <v/>
      </c>
      <c r="T485" s="20" t="str">
        <f aca="false">IF(R485="","",R485-S485)</f>
        <v/>
      </c>
      <c r="U485" s="14" t="str">
        <f aca="false">IF(O485="","",IF(O485&lt;0,N(U484)+1,0))</f>
        <v/>
      </c>
      <c r="V485" s="22" t="e">
        <f aca="false">IF(R485="",NA(),R485)</f>
        <v>#N/A</v>
      </c>
    </row>
    <row r="486" customFormat="false" ht="15" hidden="false" customHeight="false" outlineLevel="0" collapsed="false">
      <c r="A486" s="14" t="str">
        <f aca="false">IF(B486="","",COUNT($B$5:B486))</f>
        <v/>
      </c>
      <c r="B486" s="15"/>
      <c r="C486" s="13"/>
      <c r="D486" s="16"/>
      <c r="E486" s="17"/>
      <c r="F486" s="17"/>
      <c r="G486" s="17"/>
      <c r="H486" s="17"/>
      <c r="I486" s="18"/>
      <c r="J486" s="18"/>
      <c r="K486" s="16"/>
      <c r="L486" s="13"/>
      <c r="M486" s="19" t="str">
        <f aca="false">IF(OR(E486="",F486=""),"",ABS(E486-F486))</f>
        <v/>
      </c>
      <c r="N486" s="20" t="str">
        <f aca="false">IF(OR(G486="",M486="",M486=0),"",ABS(G486-E486)/M486)</f>
        <v/>
      </c>
      <c r="O486" s="20" t="str">
        <f aca="false">IF(OR(H486="",M486="",M486=0),"",IF(D486="Short",E486-H486,H486-E486)/M486*IF(I486="",1,I486)-IF(J486="",0,J486))</f>
        <v/>
      </c>
      <c r="P486" s="21" t="str">
        <f aca="false">IF(O486="","",O486*'Setup rules'!$B$7)</f>
        <v/>
      </c>
      <c r="Q486" s="14" t="str">
        <f aca="false">IF(O486="","",IF(O486&gt;0,"Win",IF(O486&lt;0,"Loss","Breakeven")))</f>
        <v/>
      </c>
      <c r="R486" s="20" t="str">
        <f aca="false">IF(O486="","",SUM($O$5:O486))</f>
        <v/>
      </c>
      <c r="S486" s="20" t="str">
        <f aca="false">IF(R486="","",MAX(0,MAX($R$5:R486)))</f>
        <v/>
      </c>
      <c r="T486" s="20" t="str">
        <f aca="false">IF(R486="","",R486-S486)</f>
        <v/>
      </c>
      <c r="U486" s="14" t="str">
        <f aca="false">IF(O486="","",IF(O486&lt;0,N(U485)+1,0))</f>
        <v/>
      </c>
      <c r="V486" s="22" t="e">
        <f aca="false">IF(R486="",NA(),R486)</f>
        <v>#N/A</v>
      </c>
    </row>
    <row r="487" customFormat="false" ht="15" hidden="false" customHeight="false" outlineLevel="0" collapsed="false">
      <c r="A487" s="14" t="str">
        <f aca="false">IF(B487="","",COUNT($B$5:B487))</f>
        <v/>
      </c>
      <c r="B487" s="15"/>
      <c r="C487" s="13"/>
      <c r="D487" s="16"/>
      <c r="E487" s="17"/>
      <c r="F487" s="17"/>
      <c r="G487" s="17"/>
      <c r="H487" s="17"/>
      <c r="I487" s="18"/>
      <c r="J487" s="18"/>
      <c r="K487" s="16"/>
      <c r="L487" s="13"/>
      <c r="M487" s="19" t="str">
        <f aca="false">IF(OR(E487="",F487=""),"",ABS(E487-F487))</f>
        <v/>
      </c>
      <c r="N487" s="20" t="str">
        <f aca="false">IF(OR(G487="",M487="",M487=0),"",ABS(G487-E487)/M487)</f>
        <v/>
      </c>
      <c r="O487" s="20" t="str">
        <f aca="false">IF(OR(H487="",M487="",M487=0),"",IF(D487="Short",E487-H487,H487-E487)/M487*IF(I487="",1,I487)-IF(J487="",0,J487))</f>
        <v/>
      </c>
      <c r="P487" s="21" t="str">
        <f aca="false">IF(O487="","",O487*'Setup rules'!$B$7)</f>
        <v/>
      </c>
      <c r="Q487" s="14" t="str">
        <f aca="false">IF(O487="","",IF(O487&gt;0,"Win",IF(O487&lt;0,"Loss","Breakeven")))</f>
        <v/>
      </c>
      <c r="R487" s="20" t="str">
        <f aca="false">IF(O487="","",SUM($O$5:O487))</f>
        <v/>
      </c>
      <c r="S487" s="20" t="str">
        <f aca="false">IF(R487="","",MAX(0,MAX($R$5:R487)))</f>
        <v/>
      </c>
      <c r="T487" s="20" t="str">
        <f aca="false">IF(R487="","",R487-S487)</f>
        <v/>
      </c>
      <c r="U487" s="14" t="str">
        <f aca="false">IF(O487="","",IF(O487&lt;0,N(U486)+1,0))</f>
        <v/>
      </c>
      <c r="V487" s="22" t="e">
        <f aca="false">IF(R487="",NA(),R487)</f>
        <v>#N/A</v>
      </c>
    </row>
    <row r="488" customFormat="false" ht="15" hidden="false" customHeight="false" outlineLevel="0" collapsed="false">
      <c r="A488" s="14" t="str">
        <f aca="false">IF(B488="","",COUNT($B$5:B488))</f>
        <v/>
      </c>
      <c r="B488" s="15"/>
      <c r="C488" s="13"/>
      <c r="D488" s="16"/>
      <c r="E488" s="17"/>
      <c r="F488" s="17"/>
      <c r="G488" s="17"/>
      <c r="H488" s="17"/>
      <c r="I488" s="18"/>
      <c r="J488" s="18"/>
      <c r="K488" s="16"/>
      <c r="L488" s="13"/>
      <c r="M488" s="19" t="str">
        <f aca="false">IF(OR(E488="",F488=""),"",ABS(E488-F488))</f>
        <v/>
      </c>
      <c r="N488" s="20" t="str">
        <f aca="false">IF(OR(G488="",M488="",M488=0),"",ABS(G488-E488)/M488)</f>
        <v/>
      </c>
      <c r="O488" s="20" t="str">
        <f aca="false">IF(OR(H488="",M488="",M488=0),"",IF(D488="Short",E488-H488,H488-E488)/M488*IF(I488="",1,I488)-IF(J488="",0,J488))</f>
        <v/>
      </c>
      <c r="P488" s="21" t="str">
        <f aca="false">IF(O488="","",O488*'Setup rules'!$B$7)</f>
        <v/>
      </c>
      <c r="Q488" s="14" t="str">
        <f aca="false">IF(O488="","",IF(O488&gt;0,"Win",IF(O488&lt;0,"Loss","Breakeven")))</f>
        <v/>
      </c>
      <c r="R488" s="20" t="str">
        <f aca="false">IF(O488="","",SUM($O$5:O488))</f>
        <v/>
      </c>
      <c r="S488" s="20" t="str">
        <f aca="false">IF(R488="","",MAX(0,MAX($R$5:R488)))</f>
        <v/>
      </c>
      <c r="T488" s="20" t="str">
        <f aca="false">IF(R488="","",R488-S488)</f>
        <v/>
      </c>
      <c r="U488" s="14" t="str">
        <f aca="false">IF(O488="","",IF(O488&lt;0,N(U487)+1,0))</f>
        <v/>
      </c>
      <c r="V488" s="22" t="e">
        <f aca="false">IF(R488="",NA(),R488)</f>
        <v>#N/A</v>
      </c>
    </row>
    <row r="489" customFormat="false" ht="15" hidden="false" customHeight="false" outlineLevel="0" collapsed="false">
      <c r="A489" s="14" t="str">
        <f aca="false">IF(B489="","",COUNT($B$5:B489))</f>
        <v/>
      </c>
      <c r="B489" s="15"/>
      <c r="C489" s="13"/>
      <c r="D489" s="16"/>
      <c r="E489" s="17"/>
      <c r="F489" s="17"/>
      <c r="G489" s="17"/>
      <c r="H489" s="17"/>
      <c r="I489" s="18"/>
      <c r="J489" s="18"/>
      <c r="K489" s="16"/>
      <c r="L489" s="13"/>
      <c r="M489" s="19" t="str">
        <f aca="false">IF(OR(E489="",F489=""),"",ABS(E489-F489))</f>
        <v/>
      </c>
      <c r="N489" s="20" t="str">
        <f aca="false">IF(OR(G489="",M489="",M489=0),"",ABS(G489-E489)/M489)</f>
        <v/>
      </c>
      <c r="O489" s="20" t="str">
        <f aca="false">IF(OR(H489="",M489="",M489=0),"",IF(D489="Short",E489-H489,H489-E489)/M489*IF(I489="",1,I489)-IF(J489="",0,J489))</f>
        <v/>
      </c>
      <c r="P489" s="21" t="str">
        <f aca="false">IF(O489="","",O489*'Setup rules'!$B$7)</f>
        <v/>
      </c>
      <c r="Q489" s="14" t="str">
        <f aca="false">IF(O489="","",IF(O489&gt;0,"Win",IF(O489&lt;0,"Loss","Breakeven")))</f>
        <v/>
      </c>
      <c r="R489" s="20" t="str">
        <f aca="false">IF(O489="","",SUM($O$5:O489))</f>
        <v/>
      </c>
      <c r="S489" s="20" t="str">
        <f aca="false">IF(R489="","",MAX(0,MAX($R$5:R489)))</f>
        <v/>
      </c>
      <c r="T489" s="20" t="str">
        <f aca="false">IF(R489="","",R489-S489)</f>
        <v/>
      </c>
      <c r="U489" s="14" t="str">
        <f aca="false">IF(O489="","",IF(O489&lt;0,N(U488)+1,0))</f>
        <v/>
      </c>
      <c r="V489" s="22" t="e">
        <f aca="false">IF(R489="",NA(),R489)</f>
        <v>#N/A</v>
      </c>
    </row>
    <row r="490" customFormat="false" ht="15" hidden="false" customHeight="false" outlineLevel="0" collapsed="false">
      <c r="A490" s="14" t="str">
        <f aca="false">IF(B490="","",COUNT($B$5:B490))</f>
        <v/>
      </c>
      <c r="B490" s="15"/>
      <c r="C490" s="13"/>
      <c r="D490" s="16"/>
      <c r="E490" s="17"/>
      <c r="F490" s="17"/>
      <c r="G490" s="17"/>
      <c r="H490" s="17"/>
      <c r="I490" s="18"/>
      <c r="J490" s="18"/>
      <c r="K490" s="16"/>
      <c r="L490" s="13"/>
      <c r="M490" s="19" t="str">
        <f aca="false">IF(OR(E490="",F490=""),"",ABS(E490-F490))</f>
        <v/>
      </c>
      <c r="N490" s="20" t="str">
        <f aca="false">IF(OR(G490="",M490="",M490=0),"",ABS(G490-E490)/M490)</f>
        <v/>
      </c>
      <c r="O490" s="20" t="str">
        <f aca="false">IF(OR(H490="",M490="",M490=0),"",IF(D490="Short",E490-H490,H490-E490)/M490*IF(I490="",1,I490)-IF(J490="",0,J490))</f>
        <v/>
      </c>
      <c r="P490" s="21" t="str">
        <f aca="false">IF(O490="","",O490*'Setup rules'!$B$7)</f>
        <v/>
      </c>
      <c r="Q490" s="14" t="str">
        <f aca="false">IF(O490="","",IF(O490&gt;0,"Win",IF(O490&lt;0,"Loss","Breakeven")))</f>
        <v/>
      </c>
      <c r="R490" s="20" t="str">
        <f aca="false">IF(O490="","",SUM($O$5:O490))</f>
        <v/>
      </c>
      <c r="S490" s="20" t="str">
        <f aca="false">IF(R490="","",MAX(0,MAX($R$5:R490)))</f>
        <v/>
      </c>
      <c r="T490" s="20" t="str">
        <f aca="false">IF(R490="","",R490-S490)</f>
        <v/>
      </c>
      <c r="U490" s="14" t="str">
        <f aca="false">IF(O490="","",IF(O490&lt;0,N(U489)+1,0))</f>
        <v/>
      </c>
      <c r="V490" s="22" t="e">
        <f aca="false">IF(R490="",NA(),R490)</f>
        <v>#N/A</v>
      </c>
    </row>
    <row r="491" customFormat="false" ht="15" hidden="false" customHeight="false" outlineLevel="0" collapsed="false">
      <c r="A491" s="14" t="str">
        <f aca="false">IF(B491="","",COUNT($B$5:B491))</f>
        <v/>
      </c>
      <c r="B491" s="15"/>
      <c r="C491" s="13"/>
      <c r="D491" s="16"/>
      <c r="E491" s="17"/>
      <c r="F491" s="17"/>
      <c r="G491" s="17"/>
      <c r="H491" s="17"/>
      <c r="I491" s="18"/>
      <c r="J491" s="18"/>
      <c r="K491" s="16"/>
      <c r="L491" s="13"/>
      <c r="M491" s="19" t="str">
        <f aca="false">IF(OR(E491="",F491=""),"",ABS(E491-F491))</f>
        <v/>
      </c>
      <c r="N491" s="20" t="str">
        <f aca="false">IF(OR(G491="",M491="",M491=0),"",ABS(G491-E491)/M491)</f>
        <v/>
      </c>
      <c r="O491" s="20" t="str">
        <f aca="false">IF(OR(H491="",M491="",M491=0),"",IF(D491="Short",E491-H491,H491-E491)/M491*IF(I491="",1,I491)-IF(J491="",0,J491))</f>
        <v/>
      </c>
      <c r="P491" s="21" t="str">
        <f aca="false">IF(O491="","",O491*'Setup rules'!$B$7)</f>
        <v/>
      </c>
      <c r="Q491" s="14" t="str">
        <f aca="false">IF(O491="","",IF(O491&gt;0,"Win",IF(O491&lt;0,"Loss","Breakeven")))</f>
        <v/>
      </c>
      <c r="R491" s="20" t="str">
        <f aca="false">IF(O491="","",SUM($O$5:O491))</f>
        <v/>
      </c>
      <c r="S491" s="20" t="str">
        <f aca="false">IF(R491="","",MAX(0,MAX($R$5:R491)))</f>
        <v/>
      </c>
      <c r="T491" s="20" t="str">
        <f aca="false">IF(R491="","",R491-S491)</f>
        <v/>
      </c>
      <c r="U491" s="14" t="str">
        <f aca="false">IF(O491="","",IF(O491&lt;0,N(U490)+1,0))</f>
        <v/>
      </c>
      <c r="V491" s="22" t="e">
        <f aca="false">IF(R491="",NA(),R491)</f>
        <v>#N/A</v>
      </c>
    </row>
    <row r="492" customFormat="false" ht="15" hidden="false" customHeight="false" outlineLevel="0" collapsed="false">
      <c r="A492" s="14" t="str">
        <f aca="false">IF(B492="","",COUNT($B$5:B492))</f>
        <v/>
      </c>
      <c r="B492" s="15"/>
      <c r="C492" s="13"/>
      <c r="D492" s="16"/>
      <c r="E492" s="17"/>
      <c r="F492" s="17"/>
      <c r="G492" s="17"/>
      <c r="H492" s="17"/>
      <c r="I492" s="18"/>
      <c r="J492" s="18"/>
      <c r="K492" s="16"/>
      <c r="L492" s="13"/>
      <c r="M492" s="19" t="str">
        <f aca="false">IF(OR(E492="",F492=""),"",ABS(E492-F492))</f>
        <v/>
      </c>
      <c r="N492" s="20" t="str">
        <f aca="false">IF(OR(G492="",M492="",M492=0),"",ABS(G492-E492)/M492)</f>
        <v/>
      </c>
      <c r="O492" s="20" t="str">
        <f aca="false">IF(OR(H492="",M492="",M492=0),"",IF(D492="Short",E492-H492,H492-E492)/M492*IF(I492="",1,I492)-IF(J492="",0,J492))</f>
        <v/>
      </c>
      <c r="P492" s="21" t="str">
        <f aca="false">IF(O492="","",O492*'Setup rules'!$B$7)</f>
        <v/>
      </c>
      <c r="Q492" s="14" t="str">
        <f aca="false">IF(O492="","",IF(O492&gt;0,"Win",IF(O492&lt;0,"Loss","Breakeven")))</f>
        <v/>
      </c>
      <c r="R492" s="20" t="str">
        <f aca="false">IF(O492="","",SUM($O$5:O492))</f>
        <v/>
      </c>
      <c r="S492" s="20" t="str">
        <f aca="false">IF(R492="","",MAX(0,MAX($R$5:R492)))</f>
        <v/>
      </c>
      <c r="T492" s="20" t="str">
        <f aca="false">IF(R492="","",R492-S492)</f>
        <v/>
      </c>
      <c r="U492" s="14" t="str">
        <f aca="false">IF(O492="","",IF(O492&lt;0,N(U491)+1,0))</f>
        <v/>
      </c>
      <c r="V492" s="22" t="e">
        <f aca="false">IF(R492="",NA(),R492)</f>
        <v>#N/A</v>
      </c>
    </row>
    <row r="493" customFormat="false" ht="15" hidden="false" customHeight="false" outlineLevel="0" collapsed="false">
      <c r="A493" s="14" t="str">
        <f aca="false">IF(B493="","",COUNT($B$5:B493))</f>
        <v/>
      </c>
      <c r="B493" s="15"/>
      <c r="C493" s="13"/>
      <c r="D493" s="16"/>
      <c r="E493" s="17"/>
      <c r="F493" s="17"/>
      <c r="G493" s="17"/>
      <c r="H493" s="17"/>
      <c r="I493" s="18"/>
      <c r="J493" s="18"/>
      <c r="K493" s="16"/>
      <c r="L493" s="13"/>
      <c r="M493" s="19" t="str">
        <f aca="false">IF(OR(E493="",F493=""),"",ABS(E493-F493))</f>
        <v/>
      </c>
      <c r="N493" s="20" t="str">
        <f aca="false">IF(OR(G493="",M493="",M493=0),"",ABS(G493-E493)/M493)</f>
        <v/>
      </c>
      <c r="O493" s="20" t="str">
        <f aca="false">IF(OR(H493="",M493="",M493=0),"",IF(D493="Short",E493-H493,H493-E493)/M493*IF(I493="",1,I493)-IF(J493="",0,J493))</f>
        <v/>
      </c>
      <c r="P493" s="21" t="str">
        <f aca="false">IF(O493="","",O493*'Setup rules'!$B$7)</f>
        <v/>
      </c>
      <c r="Q493" s="14" t="str">
        <f aca="false">IF(O493="","",IF(O493&gt;0,"Win",IF(O493&lt;0,"Loss","Breakeven")))</f>
        <v/>
      </c>
      <c r="R493" s="20" t="str">
        <f aca="false">IF(O493="","",SUM($O$5:O493))</f>
        <v/>
      </c>
      <c r="S493" s="20" t="str">
        <f aca="false">IF(R493="","",MAX(0,MAX($R$5:R493)))</f>
        <v/>
      </c>
      <c r="T493" s="20" t="str">
        <f aca="false">IF(R493="","",R493-S493)</f>
        <v/>
      </c>
      <c r="U493" s="14" t="str">
        <f aca="false">IF(O493="","",IF(O493&lt;0,N(U492)+1,0))</f>
        <v/>
      </c>
      <c r="V493" s="22" t="e">
        <f aca="false">IF(R493="",NA(),R493)</f>
        <v>#N/A</v>
      </c>
    </row>
    <row r="494" customFormat="false" ht="15" hidden="false" customHeight="false" outlineLevel="0" collapsed="false">
      <c r="A494" s="14" t="str">
        <f aca="false">IF(B494="","",COUNT($B$5:B494))</f>
        <v/>
      </c>
      <c r="B494" s="15"/>
      <c r="C494" s="13"/>
      <c r="D494" s="16"/>
      <c r="E494" s="17"/>
      <c r="F494" s="17"/>
      <c r="G494" s="17"/>
      <c r="H494" s="17"/>
      <c r="I494" s="18"/>
      <c r="J494" s="18"/>
      <c r="K494" s="16"/>
      <c r="L494" s="13"/>
      <c r="M494" s="19" t="str">
        <f aca="false">IF(OR(E494="",F494=""),"",ABS(E494-F494))</f>
        <v/>
      </c>
      <c r="N494" s="20" t="str">
        <f aca="false">IF(OR(G494="",M494="",M494=0),"",ABS(G494-E494)/M494)</f>
        <v/>
      </c>
      <c r="O494" s="20" t="str">
        <f aca="false">IF(OR(H494="",M494="",M494=0),"",IF(D494="Short",E494-H494,H494-E494)/M494*IF(I494="",1,I494)-IF(J494="",0,J494))</f>
        <v/>
      </c>
      <c r="P494" s="21" t="str">
        <f aca="false">IF(O494="","",O494*'Setup rules'!$B$7)</f>
        <v/>
      </c>
      <c r="Q494" s="14" t="str">
        <f aca="false">IF(O494="","",IF(O494&gt;0,"Win",IF(O494&lt;0,"Loss","Breakeven")))</f>
        <v/>
      </c>
      <c r="R494" s="20" t="str">
        <f aca="false">IF(O494="","",SUM($O$5:O494))</f>
        <v/>
      </c>
      <c r="S494" s="20" t="str">
        <f aca="false">IF(R494="","",MAX(0,MAX($R$5:R494)))</f>
        <v/>
      </c>
      <c r="T494" s="20" t="str">
        <f aca="false">IF(R494="","",R494-S494)</f>
        <v/>
      </c>
      <c r="U494" s="14" t="str">
        <f aca="false">IF(O494="","",IF(O494&lt;0,N(U493)+1,0))</f>
        <v/>
      </c>
      <c r="V494" s="22" t="e">
        <f aca="false">IF(R494="",NA(),R494)</f>
        <v>#N/A</v>
      </c>
    </row>
    <row r="495" customFormat="false" ht="15" hidden="false" customHeight="false" outlineLevel="0" collapsed="false">
      <c r="A495" s="14" t="str">
        <f aca="false">IF(B495="","",COUNT($B$5:B495))</f>
        <v/>
      </c>
      <c r="B495" s="15"/>
      <c r="C495" s="13"/>
      <c r="D495" s="16"/>
      <c r="E495" s="17"/>
      <c r="F495" s="17"/>
      <c r="G495" s="17"/>
      <c r="H495" s="17"/>
      <c r="I495" s="18"/>
      <c r="J495" s="18"/>
      <c r="K495" s="16"/>
      <c r="L495" s="13"/>
      <c r="M495" s="19" t="str">
        <f aca="false">IF(OR(E495="",F495=""),"",ABS(E495-F495))</f>
        <v/>
      </c>
      <c r="N495" s="20" t="str">
        <f aca="false">IF(OR(G495="",M495="",M495=0),"",ABS(G495-E495)/M495)</f>
        <v/>
      </c>
      <c r="O495" s="20" t="str">
        <f aca="false">IF(OR(H495="",M495="",M495=0),"",IF(D495="Short",E495-H495,H495-E495)/M495*IF(I495="",1,I495)-IF(J495="",0,J495))</f>
        <v/>
      </c>
      <c r="P495" s="21" t="str">
        <f aca="false">IF(O495="","",O495*'Setup rules'!$B$7)</f>
        <v/>
      </c>
      <c r="Q495" s="14" t="str">
        <f aca="false">IF(O495="","",IF(O495&gt;0,"Win",IF(O495&lt;0,"Loss","Breakeven")))</f>
        <v/>
      </c>
      <c r="R495" s="20" t="str">
        <f aca="false">IF(O495="","",SUM($O$5:O495))</f>
        <v/>
      </c>
      <c r="S495" s="20" t="str">
        <f aca="false">IF(R495="","",MAX(0,MAX($R$5:R495)))</f>
        <v/>
      </c>
      <c r="T495" s="20" t="str">
        <f aca="false">IF(R495="","",R495-S495)</f>
        <v/>
      </c>
      <c r="U495" s="14" t="str">
        <f aca="false">IF(O495="","",IF(O495&lt;0,N(U494)+1,0))</f>
        <v/>
      </c>
      <c r="V495" s="22" t="e">
        <f aca="false">IF(R495="",NA(),R495)</f>
        <v>#N/A</v>
      </c>
    </row>
    <row r="496" customFormat="false" ht="15" hidden="false" customHeight="false" outlineLevel="0" collapsed="false">
      <c r="A496" s="14" t="str">
        <f aca="false">IF(B496="","",COUNT($B$5:B496))</f>
        <v/>
      </c>
      <c r="B496" s="15"/>
      <c r="C496" s="13"/>
      <c r="D496" s="16"/>
      <c r="E496" s="17"/>
      <c r="F496" s="17"/>
      <c r="G496" s="17"/>
      <c r="H496" s="17"/>
      <c r="I496" s="18"/>
      <c r="J496" s="18"/>
      <c r="K496" s="16"/>
      <c r="L496" s="13"/>
      <c r="M496" s="19" t="str">
        <f aca="false">IF(OR(E496="",F496=""),"",ABS(E496-F496))</f>
        <v/>
      </c>
      <c r="N496" s="20" t="str">
        <f aca="false">IF(OR(G496="",M496="",M496=0),"",ABS(G496-E496)/M496)</f>
        <v/>
      </c>
      <c r="O496" s="20" t="str">
        <f aca="false">IF(OR(H496="",M496="",M496=0),"",IF(D496="Short",E496-H496,H496-E496)/M496*IF(I496="",1,I496)-IF(J496="",0,J496))</f>
        <v/>
      </c>
      <c r="P496" s="21" t="str">
        <f aca="false">IF(O496="","",O496*'Setup rules'!$B$7)</f>
        <v/>
      </c>
      <c r="Q496" s="14" t="str">
        <f aca="false">IF(O496="","",IF(O496&gt;0,"Win",IF(O496&lt;0,"Loss","Breakeven")))</f>
        <v/>
      </c>
      <c r="R496" s="20" t="str">
        <f aca="false">IF(O496="","",SUM($O$5:O496))</f>
        <v/>
      </c>
      <c r="S496" s="20" t="str">
        <f aca="false">IF(R496="","",MAX(0,MAX($R$5:R496)))</f>
        <v/>
      </c>
      <c r="T496" s="20" t="str">
        <f aca="false">IF(R496="","",R496-S496)</f>
        <v/>
      </c>
      <c r="U496" s="14" t="str">
        <f aca="false">IF(O496="","",IF(O496&lt;0,N(U495)+1,0))</f>
        <v/>
      </c>
      <c r="V496" s="22" t="e">
        <f aca="false">IF(R496="",NA(),R496)</f>
        <v>#N/A</v>
      </c>
    </row>
    <row r="497" customFormat="false" ht="15" hidden="false" customHeight="false" outlineLevel="0" collapsed="false">
      <c r="A497" s="14" t="str">
        <f aca="false">IF(B497="","",COUNT($B$5:B497))</f>
        <v/>
      </c>
      <c r="B497" s="15"/>
      <c r="C497" s="13"/>
      <c r="D497" s="16"/>
      <c r="E497" s="17"/>
      <c r="F497" s="17"/>
      <c r="G497" s="17"/>
      <c r="H497" s="17"/>
      <c r="I497" s="18"/>
      <c r="J497" s="18"/>
      <c r="K497" s="16"/>
      <c r="L497" s="13"/>
      <c r="M497" s="19" t="str">
        <f aca="false">IF(OR(E497="",F497=""),"",ABS(E497-F497))</f>
        <v/>
      </c>
      <c r="N497" s="20" t="str">
        <f aca="false">IF(OR(G497="",M497="",M497=0),"",ABS(G497-E497)/M497)</f>
        <v/>
      </c>
      <c r="O497" s="20" t="str">
        <f aca="false">IF(OR(H497="",M497="",M497=0),"",IF(D497="Short",E497-H497,H497-E497)/M497*IF(I497="",1,I497)-IF(J497="",0,J497))</f>
        <v/>
      </c>
      <c r="P497" s="21" t="str">
        <f aca="false">IF(O497="","",O497*'Setup rules'!$B$7)</f>
        <v/>
      </c>
      <c r="Q497" s="14" t="str">
        <f aca="false">IF(O497="","",IF(O497&gt;0,"Win",IF(O497&lt;0,"Loss","Breakeven")))</f>
        <v/>
      </c>
      <c r="R497" s="20" t="str">
        <f aca="false">IF(O497="","",SUM($O$5:O497))</f>
        <v/>
      </c>
      <c r="S497" s="20" t="str">
        <f aca="false">IF(R497="","",MAX(0,MAX($R$5:R497)))</f>
        <v/>
      </c>
      <c r="T497" s="20" t="str">
        <f aca="false">IF(R497="","",R497-S497)</f>
        <v/>
      </c>
      <c r="U497" s="14" t="str">
        <f aca="false">IF(O497="","",IF(O497&lt;0,N(U496)+1,0))</f>
        <v/>
      </c>
      <c r="V497" s="22" t="e">
        <f aca="false">IF(R497="",NA(),R497)</f>
        <v>#N/A</v>
      </c>
    </row>
    <row r="498" customFormat="false" ht="15" hidden="false" customHeight="false" outlineLevel="0" collapsed="false">
      <c r="A498" s="14" t="str">
        <f aca="false">IF(B498="","",COUNT($B$5:B498))</f>
        <v/>
      </c>
      <c r="B498" s="15"/>
      <c r="C498" s="13"/>
      <c r="D498" s="16"/>
      <c r="E498" s="17"/>
      <c r="F498" s="17"/>
      <c r="G498" s="17"/>
      <c r="H498" s="17"/>
      <c r="I498" s="18"/>
      <c r="J498" s="18"/>
      <c r="K498" s="16"/>
      <c r="L498" s="13"/>
      <c r="M498" s="19" t="str">
        <f aca="false">IF(OR(E498="",F498=""),"",ABS(E498-F498))</f>
        <v/>
      </c>
      <c r="N498" s="20" t="str">
        <f aca="false">IF(OR(G498="",M498="",M498=0),"",ABS(G498-E498)/M498)</f>
        <v/>
      </c>
      <c r="O498" s="20" t="str">
        <f aca="false">IF(OR(H498="",M498="",M498=0),"",IF(D498="Short",E498-H498,H498-E498)/M498*IF(I498="",1,I498)-IF(J498="",0,J498))</f>
        <v/>
      </c>
      <c r="P498" s="21" t="str">
        <f aca="false">IF(O498="","",O498*'Setup rules'!$B$7)</f>
        <v/>
      </c>
      <c r="Q498" s="14" t="str">
        <f aca="false">IF(O498="","",IF(O498&gt;0,"Win",IF(O498&lt;0,"Loss","Breakeven")))</f>
        <v/>
      </c>
      <c r="R498" s="20" t="str">
        <f aca="false">IF(O498="","",SUM($O$5:O498))</f>
        <v/>
      </c>
      <c r="S498" s="20" t="str">
        <f aca="false">IF(R498="","",MAX(0,MAX($R$5:R498)))</f>
        <v/>
      </c>
      <c r="T498" s="20" t="str">
        <f aca="false">IF(R498="","",R498-S498)</f>
        <v/>
      </c>
      <c r="U498" s="14" t="str">
        <f aca="false">IF(O498="","",IF(O498&lt;0,N(U497)+1,0))</f>
        <v/>
      </c>
      <c r="V498" s="22" t="e">
        <f aca="false">IF(R498="",NA(),R498)</f>
        <v>#N/A</v>
      </c>
    </row>
    <row r="499" customFormat="false" ht="15" hidden="false" customHeight="false" outlineLevel="0" collapsed="false">
      <c r="A499" s="14" t="str">
        <f aca="false">IF(B499="","",COUNT($B$5:B499))</f>
        <v/>
      </c>
      <c r="B499" s="15"/>
      <c r="C499" s="13"/>
      <c r="D499" s="16"/>
      <c r="E499" s="17"/>
      <c r="F499" s="17"/>
      <c r="G499" s="17"/>
      <c r="H499" s="17"/>
      <c r="I499" s="18"/>
      <c r="J499" s="18"/>
      <c r="K499" s="16"/>
      <c r="L499" s="13"/>
      <c r="M499" s="19" t="str">
        <f aca="false">IF(OR(E499="",F499=""),"",ABS(E499-F499))</f>
        <v/>
      </c>
      <c r="N499" s="20" t="str">
        <f aca="false">IF(OR(G499="",M499="",M499=0),"",ABS(G499-E499)/M499)</f>
        <v/>
      </c>
      <c r="O499" s="20" t="str">
        <f aca="false">IF(OR(H499="",M499="",M499=0),"",IF(D499="Short",E499-H499,H499-E499)/M499*IF(I499="",1,I499)-IF(J499="",0,J499))</f>
        <v/>
      </c>
      <c r="P499" s="21" t="str">
        <f aca="false">IF(O499="","",O499*'Setup rules'!$B$7)</f>
        <v/>
      </c>
      <c r="Q499" s="14" t="str">
        <f aca="false">IF(O499="","",IF(O499&gt;0,"Win",IF(O499&lt;0,"Loss","Breakeven")))</f>
        <v/>
      </c>
      <c r="R499" s="20" t="str">
        <f aca="false">IF(O499="","",SUM($O$5:O499))</f>
        <v/>
      </c>
      <c r="S499" s="20" t="str">
        <f aca="false">IF(R499="","",MAX(0,MAX($R$5:R499)))</f>
        <v/>
      </c>
      <c r="T499" s="20" t="str">
        <f aca="false">IF(R499="","",R499-S499)</f>
        <v/>
      </c>
      <c r="U499" s="14" t="str">
        <f aca="false">IF(O499="","",IF(O499&lt;0,N(U498)+1,0))</f>
        <v/>
      </c>
      <c r="V499" s="22" t="e">
        <f aca="false">IF(R499="",NA(),R499)</f>
        <v>#N/A</v>
      </c>
    </row>
    <row r="500" customFormat="false" ht="15" hidden="false" customHeight="false" outlineLevel="0" collapsed="false">
      <c r="A500" s="14" t="str">
        <f aca="false">IF(B500="","",COUNT($B$5:B500))</f>
        <v/>
      </c>
      <c r="B500" s="15"/>
      <c r="C500" s="13"/>
      <c r="D500" s="16"/>
      <c r="E500" s="17"/>
      <c r="F500" s="17"/>
      <c r="G500" s="17"/>
      <c r="H500" s="17"/>
      <c r="I500" s="18"/>
      <c r="J500" s="18"/>
      <c r="K500" s="16"/>
      <c r="L500" s="13"/>
      <c r="M500" s="19" t="str">
        <f aca="false">IF(OR(E500="",F500=""),"",ABS(E500-F500))</f>
        <v/>
      </c>
      <c r="N500" s="20" t="str">
        <f aca="false">IF(OR(G500="",M500="",M500=0),"",ABS(G500-E500)/M500)</f>
        <v/>
      </c>
      <c r="O500" s="20" t="str">
        <f aca="false">IF(OR(H500="",M500="",M500=0),"",IF(D500="Short",E500-H500,H500-E500)/M500*IF(I500="",1,I500)-IF(J500="",0,J500))</f>
        <v/>
      </c>
      <c r="P500" s="21" t="str">
        <f aca="false">IF(O500="","",O500*'Setup rules'!$B$7)</f>
        <v/>
      </c>
      <c r="Q500" s="14" t="str">
        <f aca="false">IF(O500="","",IF(O500&gt;0,"Win",IF(O500&lt;0,"Loss","Breakeven")))</f>
        <v/>
      </c>
      <c r="R500" s="20" t="str">
        <f aca="false">IF(O500="","",SUM($O$5:O500))</f>
        <v/>
      </c>
      <c r="S500" s="20" t="str">
        <f aca="false">IF(R500="","",MAX(0,MAX($R$5:R500)))</f>
        <v/>
      </c>
      <c r="T500" s="20" t="str">
        <f aca="false">IF(R500="","",R500-S500)</f>
        <v/>
      </c>
      <c r="U500" s="14" t="str">
        <f aca="false">IF(O500="","",IF(O500&lt;0,N(U499)+1,0))</f>
        <v/>
      </c>
      <c r="V500" s="22" t="e">
        <f aca="false">IF(R500="",NA(),R500)</f>
        <v>#N/A</v>
      </c>
    </row>
    <row r="501" customFormat="false" ht="15" hidden="false" customHeight="false" outlineLevel="0" collapsed="false">
      <c r="A501" s="14" t="str">
        <f aca="false">IF(B501="","",COUNT($B$5:B501))</f>
        <v/>
      </c>
      <c r="B501" s="15"/>
      <c r="C501" s="13"/>
      <c r="D501" s="16"/>
      <c r="E501" s="17"/>
      <c r="F501" s="17"/>
      <c r="G501" s="17"/>
      <c r="H501" s="17"/>
      <c r="I501" s="18"/>
      <c r="J501" s="18"/>
      <c r="K501" s="16"/>
      <c r="L501" s="13"/>
      <c r="M501" s="19" t="str">
        <f aca="false">IF(OR(E501="",F501=""),"",ABS(E501-F501))</f>
        <v/>
      </c>
      <c r="N501" s="20" t="str">
        <f aca="false">IF(OR(G501="",M501="",M501=0),"",ABS(G501-E501)/M501)</f>
        <v/>
      </c>
      <c r="O501" s="20" t="str">
        <f aca="false">IF(OR(H501="",M501="",M501=0),"",IF(D501="Short",E501-H501,H501-E501)/M501*IF(I501="",1,I501)-IF(J501="",0,J501))</f>
        <v/>
      </c>
      <c r="P501" s="21" t="str">
        <f aca="false">IF(O501="","",O501*'Setup rules'!$B$7)</f>
        <v/>
      </c>
      <c r="Q501" s="14" t="str">
        <f aca="false">IF(O501="","",IF(O501&gt;0,"Win",IF(O501&lt;0,"Loss","Breakeven")))</f>
        <v/>
      </c>
      <c r="R501" s="20" t="str">
        <f aca="false">IF(O501="","",SUM($O$5:O501))</f>
        <v/>
      </c>
      <c r="S501" s="20" t="str">
        <f aca="false">IF(R501="","",MAX(0,MAX($R$5:R501)))</f>
        <v/>
      </c>
      <c r="T501" s="20" t="str">
        <f aca="false">IF(R501="","",R501-S501)</f>
        <v/>
      </c>
      <c r="U501" s="14" t="str">
        <f aca="false">IF(O501="","",IF(O501&lt;0,N(U500)+1,0))</f>
        <v/>
      </c>
      <c r="V501" s="22" t="e">
        <f aca="false">IF(R501="",NA(),R501)</f>
        <v>#N/A</v>
      </c>
    </row>
    <row r="502" customFormat="false" ht="15" hidden="false" customHeight="false" outlineLevel="0" collapsed="false">
      <c r="A502" s="14" t="str">
        <f aca="false">IF(B502="","",COUNT($B$5:B502))</f>
        <v/>
      </c>
      <c r="B502" s="15"/>
      <c r="C502" s="13"/>
      <c r="D502" s="16"/>
      <c r="E502" s="17"/>
      <c r="F502" s="17"/>
      <c r="G502" s="17"/>
      <c r="H502" s="17"/>
      <c r="I502" s="18"/>
      <c r="J502" s="18"/>
      <c r="K502" s="16"/>
      <c r="L502" s="13"/>
      <c r="M502" s="19" t="str">
        <f aca="false">IF(OR(E502="",F502=""),"",ABS(E502-F502))</f>
        <v/>
      </c>
      <c r="N502" s="20" t="str">
        <f aca="false">IF(OR(G502="",M502="",M502=0),"",ABS(G502-E502)/M502)</f>
        <v/>
      </c>
      <c r="O502" s="20" t="str">
        <f aca="false">IF(OR(H502="",M502="",M502=0),"",IF(D502="Short",E502-H502,H502-E502)/M502*IF(I502="",1,I502)-IF(J502="",0,J502))</f>
        <v/>
      </c>
      <c r="P502" s="21" t="str">
        <f aca="false">IF(O502="","",O502*'Setup rules'!$B$7)</f>
        <v/>
      </c>
      <c r="Q502" s="14" t="str">
        <f aca="false">IF(O502="","",IF(O502&gt;0,"Win",IF(O502&lt;0,"Loss","Breakeven")))</f>
        <v/>
      </c>
      <c r="R502" s="20" t="str">
        <f aca="false">IF(O502="","",SUM($O$5:O502))</f>
        <v/>
      </c>
      <c r="S502" s="20" t="str">
        <f aca="false">IF(R502="","",MAX(0,MAX($R$5:R502)))</f>
        <v/>
      </c>
      <c r="T502" s="20" t="str">
        <f aca="false">IF(R502="","",R502-S502)</f>
        <v/>
      </c>
      <c r="U502" s="14" t="str">
        <f aca="false">IF(O502="","",IF(O502&lt;0,N(U501)+1,0))</f>
        <v/>
      </c>
      <c r="V502" s="22" t="e">
        <f aca="false">IF(R502="",NA(),R502)</f>
        <v>#N/A</v>
      </c>
    </row>
    <row r="503" customFormat="false" ht="15" hidden="false" customHeight="false" outlineLevel="0" collapsed="false">
      <c r="A503" s="14" t="str">
        <f aca="false">IF(B503="","",COUNT($B$5:B503))</f>
        <v/>
      </c>
      <c r="B503" s="15"/>
      <c r="C503" s="13"/>
      <c r="D503" s="16"/>
      <c r="E503" s="17"/>
      <c r="F503" s="17"/>
      <c r="G503" s="17"/>
      <c r="H503" s="17"/>
      <c r="I503" s="18"/>
      <c r="J503" s="18"/>
      <c r="K503" s="16"/>
      <c r="L503" s="13"/>
      <c r="M503" s="19" t="str">
        <f aca="false">IF(OR(E503="",F503=""),"",ABS(E503-F503))</f>
        <v/>
      </c>
      <c r="N503" s="20" t="str">
        <f aca="false">IF(OR(G503="",M503="",M503=0),"",ABS(G503-E503)/M503)</f>
        <v/>
      </c>
      <c r="O503" s="20" t="str">
        <f aca="false">IF(OR(H503="",M503="",M503=0),"",IF(D503="Short",E503-H503,H503-E503)/M503*IF(I503="",1,I503)-IF(J503="",0,J503))</f>
        <v/>
      </c>
      <c r="P503" s="21" t="str">
        <f aca="false">IF(O503="","",O503*'Setup rules'!$B$7)</f>
        <v/>
      </c>
      <c r="Q503" s="14" t="str">
        <f aca="false">IF(O503="","",IF(O503&gt;0,"Win",IF(O503&lt;0,"Loss","Breakeven")))</f>
        <v/>
      </c>
      <c r="R503" s="20" t="str">
        <f aca="false">IF(O503="","",SUM($O$5:O503))</f>
        <v/>
      </c>
      <c r="S503" s="20" t="str">
        <f aca="false">IF(R503="","",MAX(0,MAX($R$5:R503)))</f>
        <v/>
      </c>
      <c r="T503" s="20" t="str">
        <f aca="false">IF(R503="","",R503-S503)</f>
        <v/>
      </c>
      <c r="U503" s="14" t="str">
        <f aca="false">IF(O503="","",IF(O503&lt;0,N(U502)+1,0))</f>
        <v/>
      </c>
      <c r="V503" s="22" t="e">
        <f aca="false">IF(R503="",NA(),R503)</f>
        <v>#N/A</v>
      </c>
    </row>
    <row r="504" customFormat="false" ht="15" hidden="false" customHeight="false" outlineLevel="0" collapsed="false">
      <c r="A504" s="14" t="str">
        <f aca="false">IF(B504="","",COUNT($B$5:B504))</f>
        <v/>
      </c>
      <c r="B504" s="15"/>
      <c r="C504" s="13"/>
      <c r="D504" s="16"/>
      <c r="E504" s="17"/>
      <c r="F504" s="17"/>
      <c r="G504" s="17"/>
      <c r="H504" s="17"/>
      <c r="I504" s="18"/>
      <c r="J504" s="18"/>
      <c r="K504" s="16"/>
      <c r="L504" s="13"/>
      <c r="M504" s="19" t="str">
        <f aca="false">IF(OR(E504="",F504=""),"",ABS(E504-F504))</f>
        <v/>
      </c>
      <c r="N504" s="20" t="str">
        <f aca="false">IF(OR(G504="",M504="",M504=0),"",ABS(G504-E504)/M504)</f>
        <v/>
      </c>
      <c r="O504" s="20" t="str">
        <f aca="false">IF(OR(H504="",M504="",M504=0),"",IF(D504="Short",E504-H504,H504-E504)/M504*IF(I504="",1,I504)-IF(J504="",0,J504))</f>
        <v/>
      </c>
      <c r="P504" s="21" t="str">
        <f aca="false">IF(O504="","",O504*'Setup rules'!$B$7)</f>
        <v/>
      </c>
      <c r="Q504" s="14" t="str">
        <f aca="false">IF(O504="","",IF(O504&gt;0,"Win",IF(O504&lt;0,"Loss","Breakeven")))</f>
        <v/>
      </c>
      <c r="R504" s="20" t="str">
        <f aca="false">IF(O504="","",SUM($O$5:O504))</f>
        <v/>
      </c>
      <c r="S504" s="20" t="str">
        <f aca="false">IF(R504="","",MAX(0,MAX($R$5:R504)))</f>
        <v/>
      </c>
      <c r="T504" s="20" t="str">
        <f aca="false">IF(R504="","",R504-S504)</f>
        <v/>
      </c>
      <c r="U504" s="14" t="str">
        <f aca="false">IF(O504="","",IF(O504&lt;0,N(U503)+1,0))</f>
        <v/>
      </c>
      <c r="V504" s="22" t="e">
        <f aca="false">IF(R504="",NA(),R504)</f>
        <v>#N/A</v>
      </c>
    </row>
  </sheetData>
  <conditionalFormatting sqref="V5:V504">
    <cfRule type="expression" priority="2" aboveAverage="0" equalAverage="0" bottom="0" percent="0" rank="0" text="" dxfId="0">
      <formula>ISNA(V5)</formula>
    </cfRule>
  </conditionalFormatting>
  <conditionalFormatting sqref="O5:O504">
    <cfRule type="expression" priority="3" aboveAverage="0" equalAverage="0" bottom="0" percent="0" rank="0" text="" dxfId="1">
      <formula>AND(ISNUMBER(O5),O5&lt;0)</formula>
    </cfRule>
    <cfRule type="expression" priority="4" aboveAverage="0" equalAverage="0" bottom="0" percent="0" rank="0" text="" dxfId="2">
      <formula>AND(ISNUMBER(O5),O5&gt;0)</formula>
    </cfRule>
  </conditionalFormatting>
  <dataValidations count="4">
    <dataValidation allowBlank="true" errorStyle="stop" operator="between" showDropDown="false" showErrorMessage="false" showInputMessage="false" sqref="D5:D504" type="list">
      <formula1>"Long,Short"</formula1>
      <formula2>0</formula2>
    </dataValidation>
    <dataValidation allowBlank="true" errorStyle="stop" operator="between" showDropDown="false" showErrorMessage="false" showInputMessage="false" sqref="K5:K504" type="list">
      <formula1>'Setup rules'!$A$22:$A$31</formula1>
      <formula2>0</formula2>
    </dataValidation>
    <dataValidation allowBlank="true" error="Size in R must be between 0 and 10" errorStyle="stop" operator="between" showDropDown="false" showErrorMessage="true" showInputMessage="false" sqref="I5:I504" type="decimal">
      <formula1>0</formula1>
      <formula2>10</formula2>
    </dataValidation>
    <dataValidation allowBlank="true" errorStyle="stop" operator="greaterThan" showDropDown="false" showErrorMessage="false" showInputMessage="false" sqref="B5:B504" type="date">
      <formula1>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847C1"/>
    <pageSetUpPr fitToPage="false"/>
  </sheetPr>
  <dimension ref="A1:J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6" min="4" style="0" width="9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5" t="s">
        <v>78</v>
      </c>
    </row>
    <row r="2" customFormat="false" ht="15" hidden="false" customHeight="false" outlineLevel="0" collapsed="false">
      <c r="A2" s="6" t="s">
        <v>79</v>
      </c>
    </row>
    <row r="18" customFormat="false" ht="15" hidden="false" customHeight="true" outlineLevel="0" collapsed="false">
      <c r="A18" s="7" t="s">
        <v>80</v>
      </c>
      <c r="B18" s="7" t="s">
        <v>81</v>
      </c>
      <c r="C18" s="23" t="s">
        <v>82</v>
      </c>
      <c r="D18" s="23"/>
      <c r="E18" s="23"/>
      <c r="F18" s="23"/>
      <c r="G18" s="23"/>
      <c r="H18" s="23"/>
      <c r="I18" s="23"/>
      <c r="J18" s="23"/>
    </row>
    <row r="19" customFormat="false" ht="15" hidden="false" customHeight="false" outlineLevel="0" collapsed="false">
      <c r="A19" s="8" t="s">
        <v>83</v>
      </c>
      <c r="B19" s="24" t="n">
        <f aca="false">COUNT('Backtest log'!$O$5:$O$504)</f>
        <v>0</v>
      </c>
      <c r="C19" s="25" t="s">
        <v>84</v>
      </c>
      <c r="D19" s="25"/>
      <c r="E19" s="25"/>
      <c r="F19" s="25"/>
      <c r="G19" s="25"/>
      <c r="H19" s="25"/>
      <c r="I19" s="25"/>
      <c r="J19" s="25"/>
    </row>
    <row r="20" customFormat="false" ht="15" hidden="false" customHeight="false" outlineLevel="0" collapsed="false">
      <c r="A20" s="8" t="s">
        <v>85</v>
      </c>
      <c r="B20" s="24" t="n">
        <f aca="false">COUNTIF('Backtest log'!$O$5:$O$504,"&gt;0")</f>
        <v>0</v>
      </c>
      <c r="C20" s="25" t="s">
        <v>86</v>
      </c>
      <c r="D20" s="25"/>
      <c r="E20" s="25"/>
      <c r="F20" s="25"/>
      <c r="G20" s="25"/>
      <c r="H20" s="25"/>
      <c r="I20" s="25"/>
      <c r="J20" s="25"/>
    </row>
    <row r="21" customFormat="false" ht="15" hidden="false" customHeight="false" outlineLevel="0" collapsed="false">
      <c r="A21" s="8" t="s">
        <v>87</v>
      </c>
      <c r="B21" s="24" t="n">
        <f aca="false">COUNTIF('Backtest log'!$O$5:$O$504,"&lt;0")</f>
        <v>0</v>
      </c>
      <c r="C21" s="25" t="s">
        <v>88</v>
      </c>
      <c r="D21" s="25"/>
      <c r="E21" s="25"/>
      <c r="F21" s="25"/>
      <c r="G21" s="25"/>
      <c r="H21" s="25"/>
      <c r="I21" s="25"/>
      <c r="J21" s="25"/>
    </row>
    <row r="22" customFormat="false" ht="15" hidden="false" customHeight="false" outlineLevel="0" collapsed="false">
      <c r="A22" s="8" t="s">
        <v>89</v>
      </c>
      <c r="B22" s="24" t="n">
        <f aca="false">COUNTIF('Backtest log'!$O$5:$O$504,0)</f>
        <v>0</v>
      </c>
      <c r="C22" s="25" t="s">
        <v>90</v>
      </c>
      <c r="D22" s="25"/>
      <c r="E22" s="25"/>
      <c r="F22" s="25"/>
      <c r="G22" s="25"/>
      <c r="H22" s="25"/>
      <c r="I22" s="25"/>
      <c r="J22" s="25"/>
    </row>
    <row r="23" customFormat="false" ht="15" hidden="false" customHeight="false" outlineLevel="0" collapsed="false">
      <c r="A23" s="8" t="s">
        <v>91</v>
      </c>
      <c r="B23" s="26" t="str">
        <f aca="false">IF(B19=0,"",B20/B19)</f>
        <v/>
      </c>
      <c r="C23" s="25" t="s">
        <v>92</v>
      </c>
      <c r="D23" s="25"/>
      <c r="E23" s="25"/>
      <c r="F23" s="25"/>
      <c r="G23" s="25"/>
      <c r="H23" s="25"/>
      <c r="I23" s="25"/>
      <c r="J23" s="25"/>
    </row>
    <row r="24" customFormat="false" ht="15" hidden="false" customHeight="false" outlineLevel="0" collapsed="false">
      <c r="A24" s="8" t="s">
        <v>93</v>
      </c>
      <c r="B24" s="27" t="str">
        <f aca="false">IF(B20=0,"",SUMIF('Backtest log'!$O$5:$O$504,"&gt;0")/B20)</f>
        <v/>
      </c>
      <c r="C24" s="25" t="s">
        <v>94</v>
      </c>
      <c r="D24" s="25"/>
      <c r="E24" s="25"/>
      <c r="F24" s="25"/>
      <c r="G24" s="25"/>
      <c r="H24" s="25"/>
      <c r="I24" s="25"/>
      <c r="J24" s="25"/>
    </row>
    <row r="25" customFormat="false" ht="15" hidden="false" customHeight="false" outlineLevel="0" collapsed="false">
      <c r="A25" s="8" t="s">
        <v>95</v>
      </c>
      <c r="B25" s="27" t="str">
        <f aca="false">IF(B21=0,"",SUMIF('Backtest log'!$O$5:$O$504,"&lt;0")/B21)</f>
        <v/>
      </c>
      <c r="C25" s="25" t="s">
        <v>96</v>
      </c>
      <c r="D25" s="25"/>
      <c r="E25" s="25"/>
      <c r="F25" s="25"/>
      <c r="G25" s="25"/>
      <c r="H25" s="25"/>
      <c r="I25" s="25"/>
      <c r="J25" s="25"/>
    </row>
    <row r="26" customFormat="false" ht="15" hidden="false" customHeight="false" outlineLevel="0" collapsed="false">
      <c r="A26" s="8" t="s">
        <v>97</v>
      </c>
      <c r="B26" s="27" t="n">
        <f aca="false">SUMIF('Backtest log'!$O$5:$O$504,"&gt;0")</f>
        <v>0</v>
      </c>
      <c r="C26" s="25" t="s">
        <v>98</v>
      </c>
      <c r="D26" s="25"/>
      <c r="E26" s="25"/>
      <c r="F26" s="25"/>
      <c r="G26" s="25"/>
      <c r="H26" s="25"/>
      <c r="I26" s="25"/>
      <c r="J26" s="25"/>
    </row>
    <row r="27" customFormat="false" ht="15" hidden="false" customHeight="false" outlineLevel="0" collapsed="false">
      <c r="A27" s="8" t="s">
        <v>99</v>
      </c>
      <c r="B27" s="27" t="n">
        <f aca="false">SUMIF('Backtest log'!$O$5:$O$504,"&lt;0")</f>
        <v>0</v>
      </c>
      <c r="C27" s="25" t="s">
        <v>100</v>
      </c>
      <c r="D27" s="25"/>
      <c r="E27" s="25"/>
      <c r="F27" s="25"/>
      <c r="G27" s="25"/>
      <c r="H27" s="25"/>
      <c r="I27" s="25"/>
      <c r="J27" s="25"/>
    </row>
    <row r="28" customFormat="false" ht="15" hidden="false" customHeight="false" outlineLevel="0" collapsed="false">
      <c r="A28" s="8" t="s">
        <v>101</v>
      </c>
      <c r="B28" s="27" t="str">
        <f aca="false">IF(B27=0,"",B26/ABS(B27))</f>
        <v/>
      </c>
      <c r="C28" s="25" t="s">
        <v>102</v>
      </c>
      <c r="D28" s="25"/>
      <c r="E28" s="25"/>
      <c r="F28" s="25"/>
      <c r="G28" s="25"/>
      <c r="H28" s="25"/>
      <c r="I28" s="25"/>
      <c r="J28" s="25"/>
    </row>
    <row r="29" customFormat="false" ht="15" hidden="false" customHeight="false" outlineLevel="0" collapsed="false">
      <c r="A29" s="8" t="s">
        <v>103</v>
      </c>
      <c r="B29" s="27" t="n">
        <f aca="false">SUM('Backtest log'!$O$5:$O$504)</f>
        <v>0</v>
      </c>
      <c r="C29" s="25" t="s">
        <v>104</v>
      </c>
      <c r="D29" s="25"/>
      <c r="E29" s="25"/>
      <c r="F29" s="25"/>
      <c r="G29" s="25"/>
      <c r="H29" s="25"/>
      <c r="I29" s="25"/>
      <c r="J29" s="25"/>
    </row>
    <row r="30" customFormat="false" ht="15" hidden="false" customHeight="false" outlineLevel="0" collapsed="false">
      <c r="A30" s="8" t="s">
        <v>105</v>
      </c>
      <c r="B30" s="28" t="str">
        <f aca="false">IF(B19=0,"",B29/B19)</f>
        <v/>
      </c>
      <c r="C30" s="25" t="s">
        <v>106</v>
      </c>
      <c r="D30" s="25"/>
      <c r="E30" s="25"/>
      <c r="F30" s="25"/>
      <c r="G30" s="25"/>
      <c r="H30" s="25"/>
      <c r="I30" s="25"/>
      <c r="J30" s="25"/>
    </row>
    <row r="31" customFormat="false" ht="15" hidden="false" customHeight="false" outlineLevel="0" collapsed="false">
      <c r="A31" s="8" t="s">
        <v>107</v>
      </c>
      <c r="B31" s="21" t="n">
        <f aca="false">B29*'Setup rules'!$B$7</f>
        <v>0</v>
      </c>
      <c r="C31" s="25" t="s">
        <v>108</v>
      </c>
      <c r="D31" s="25"/>
      <c r="E31" s="25"/>
      <c r="F31" s="25"/>
      <c r="G31" s="25"/>
      <c r="H31" s="25"/>
      <c r="I31" s="25"/>
      <c r="J31" s="25"/>
    </row>
    <row r="32" customFormat="false" ht="15" hidden="false" customHeight="false" outlineLevel="0" collapsed="false">
      <c r="A32" s="8" t="s">
        <v>109</v>
      </c>
      <c r="B32" s="27" t="str">
        <f aca="false">IF(B20=0,"",MAX('Backtest log'!$O$5:$O$504))</f>
        <v/>
      </c>
      <c r="C32" s="25" t="s">
        <v>110</v>
      </c>
      <c r="D32" s="25"/>
      <c r="E32" s="25"/>
      <c r="F32" s="25"/>
      <c r="G32" s="25"/>
      <c r="H32" s="25"/>
      <c r="I32" s="25"/>
      <c r="J32" s="25"/>
    </row>
    <row r="33" customFormat="false" ht="15" hidden="false" customHeight="false" outlineLevel="0" collapsed="false">
      <c r="A33" s="8" t="s">
        <v>111</v>
      </c>
      <c r="B33" s="27" t="str">
        <f aca="false">IF(B21=0,"",MIN('Backtest log'!$O$5:$O$504))</f>
        <v/>
      </c>
      <c r="C33" s="25" t="s">
        <v>112</v>
      </c>
      <c r="D33" s="25"/>
      <c r="E33" s="25"/>
      <c r="F33" s="25"/>
      <c r="G33" s="25"/>
      <c r="H33" s="25"/>
      <c r="I33" s="25"/>
      <c r="J33" s="25"/>
    </row>
    <row r="34" customFormat="false" ht="15" hidden="false" customHeight="false" outlineLevel="0" collapsed="false">
      <c r="A34" s="8" t="s">
        <v>113</v>
      </c>
      <c r="B34" s="24" t="n">
        <f aca="false">MAX('Backtest log'!$U$5:$U$504)</f>
        <v>0</v>
      </c>
      <c r="C34" s="25" t="s">
        <v>114</v>
      </c>
      <c r="D34" s="25"/>
      <c r="E34" s="25"/>
      <c r="F34" s="25"/>
      <c r="G34" s="25"/>
      <c r="H34" s="25"/>
      <c r="I34" s="25"/>
      <c r="J34" s="25"/>
    </row>
    <row r="35" customFormat="false" ht="15" hidden="false" customHeight="false" outlineLevel="0" collapsed="false">
      <c r="A35" s="8" t="s">
        <v>115</v>
      </c>
      <c r="B35" s="27" t="n">
        <f aca="false">MIN('Backtest log'!$T$5:$T$504)</f>
        <v>0</v>
      </c>
      <c r="C35" s="25" t="s">
        <v>116</v>
      </c>
      <c r="D35" s="25"/>
      <c r="E35" s="25"/>
      <c r="F35" s="25"/>
      <c r="G35" s="25"/>
      <c r="H35" s="25"/>
      <c r="I35" s="25"/>
      <c r="J35" s="25"/>
    </row>
    <row r="36" customFormat="false" ht="15" hidden="false" customHeight="false" outlineLevel="0" collapsed="false">
      <c r="A36" s="8" t="s">
        <v>117</v>
      </c>
      <c r="B36" s="21" t="n">
        <f aca="false">B35*'Setup rules'!$B$7</f>
        <v>0</v>
      </c>
      <c r="C36" s="25" t="s">
        <v>118</v>
      </c>
      <c r="D36" s="25"/>
      <c r="E36" s="25"/>
      <c r="F36" s="25"/>
      <c r="G36" s="25"/>
      <c r="H36" s="25"/>
      <c r="I36" s="25"/>
      <c r="J36" s="25"/>
    </row>
    <row r="37" customFormat="false" ht="15" hidden="false" customHeight="false" outlineLevel="0" collapsed="false">
      <c r="A37" s="8" t="s">
        <v>119</v>
      </c>
      <c r="B37" s="27" t="str">
        <f aca="false">IF(COUNT('Backtest log'!$N$5:$N$504)=0,"",AVERAGE('Backtest log'!$N$5:$N$504))</f>
        <v/>
      </c>
      <c r="C37" s="25" t="s">
        <v>120</v>
      </c>
      <c r="D37" s="25"/>
      <c r="E37" s="25"/>
      <c r="F37" s="25"/>
      <c r="G37" s="25"/>
      <c r="H37" s="25"/>
      <c r="I37" s="25"/>
      <c r="J37" s="25"/>
    </row>
    <row r="38" customFormat="false" ht="15" hidden="false" customHeight="false" outlineLevel="0" collapsed="false">
      <c r="A38" s="8" t="s">
        <v>121</v>
      </c>
      <c r="B38" s="29" t="str">
        <f aca="false">IF(B19=0,"",MIN('Backtest log'!$B$5:$B$504))</f>
        <v/>
      </c>
      <c r="C38" s="25"/>
      <c r="D38" s="25"/>
      <c r="E38" s="25"/>
      <c r="F38" s="25"/>
      <c r="G38" s="25"/>
      <c r="H38" s="25"/>
      <c r="I38" s="25"/>
      <c r="J38" s="25"/>
    </row>
    <row r="39" customFormat="false" ht="15" hidden="false" customHeight="false" outlineLevel="0" collapsed="false">
      <c r="A39" s="8" t="s">
        <v>122</v>
      </c>
      <c r="B39" s="29" t="str">
        <f aca="false">IF(B19=0,"",MAX('Backtest log'!$B$5:$B$504))</f>
        <v/>
      </c>
      <c r="C39" s="25"/>
      <c r="D39" s="25"/>
      <c r="E39" s="25"/>
      <c r="F39" s="25"/>
      <c r="G39" s="25"/>
      <c r="H39" s="25"/>
      <c r="I39" s="25"/>
      <c r="J39" s="25"/>
    </row>
    <row r="41" customFormat="false" ht="15" hidden="false" customHeight="true" outlineLevel="0" collapsed="false">
      <c r="A41" s="7" t="s">
        <v>123</v>
      </c>
      <c r="B41" s="7" t="s">
        <v>81</v>
      </c>
      <c r="C41" s="23" t="s">
        <v>82</v>
      </c>
      <c r="D41" s="23"/>
      <c r="E41" s="23"/>
      <c r="F41" s="23"/>
      <c r="G41" s="23"/>
      <c r="H41" s="23"/>
      <c r="I41" s="23"/>
      <c r="J41" s="23"/>
    </row>
    <row r="42" customFormat="false" ht="15" hidden="false" customHeight="false" outlineLevel="0" collapsed="false">
      <c r="A42" s="8" t="s">
        <v>124</v>
      </c>
      <c r="B42" s="26" t="str">
        <f aca="false">IF(B19=0,"",MAX(0,B23-1.96*SQRT(B23*(1-B23)/B19)))</f>
        <v/>
      </c>
      <c r="C42" s="25" t="s">
        <v>125</v>
      </c>
      <c r="D42" s="25"/>
      <c r="E42" s="25"/>
      <c r="F42" s="25"/>
      <c r="G42" s="25"/>
      <c r="H42" s="25"/>
      <c r="I42" s="25"/>
      <c r="J42" s="25"/>
    </row>
    <row r="43" customFormat="false" ht="15" hidden="false" customHeight="false" outlineLevel="0" collapsed="false">
      <c r="A43" s="8" t="s">
        <v>126</v>
      </c>
      <c r="B43" s="26" t="str">
        <f aca="false">IF(B19=0,"",MIN(1,B23+1.96*SQRT(B23*(1-B23)/B19)))</f>
        <v/>
      </c>
      <c r="C43" s="25" t="s">
        <v>127</v>
      </c>
      <c r="D43" s="25"/>
      <c r="E43" s="25"/>
      <c r="F43" s="25"/>
      <c r="G43" s="25"/>
      <c r="H43" s="25"/>
      <c r="I43" s="25"/>
      <c r="J43" s="25"/>
    </row>
    <row r="44" customFormat="false" ht="15" hidden="false" customHeight="false" outlineLevel="0" collapsed="false">
      <c r="A44" s="8" t="s">
        <v>128</v>
      </c>
      <c r="B44" s="27" t="str">
        <f aca="false">IF(B19&lt;2,"",STDEV('Backtest log'!$O$5:$O$504))</f>
        <v/>
      </c>
      <c r="C44" s="25" t="s">
        <v>129</v>
      </c>
      <c r="D44" s="25"/>
      <c r="E44" s="25"/>
      <c r="F44" s="25"/>
      <c r="G44" s="25"/>
      <c r="H44" s="25"/>
      <c r="I44" s="25"/>
      <c r="J44" s="25"/>
    </row>
    <row r="45" customFormat="false" ht="15" hidden="false" customHeight="false" outlineLevel="0" collapsed="false">
      <c r="A45" s="8" t="s">
        <v>130</v>
      </c>
      <c r="B45" s="28" t="str">
        <f aca="false">IF(B19&lt;2,"",B44/SQRT(B19))</f>
        <v/>
      </c>
      <c r="C45" s="25" t="s">
        <v>131</v>
      </c>
      <c r="D45" s="25"/>
      <c r="E45" s="25"/>
      <c r="F45" s="25"/>
      <c r="G45" s="25"/>
      <c r="H45" s="25"/>
      <c r="I45" s="25"/>
      <c r="J45" s="25"/>
    </row>
    <row r="46" customFormat="false" ht="15" hidden="false" customHeight="false" outlineLevel="0" collapsed="false">
      <c r="A46" s="8" t="s">
        <v>132</v>
      </c>
      <c r="B46" s="28" t="str">
        <f aca="false">IF(B19&lt;2,"",B30-1.96*B45)</f>
        <v/>
      </c>
      <c r="C46" s="25" t="s">
        <v>133</v>
      </c>
      <c r="D46" s="25"/>
      <c r="E46" s="25"/>
      <c r="F46" s="25"/>
      <c r="G46" s="25"/>
      <c r="H46" s="25"/>
      <c r="I46" s="25"/>
      <c r="J46" s="25"/>
    </row>
    <row r="47" customFormat="false" ht="15" hidden="false" customHeight="false" outlineLevel="0" collapsed="false">
      <c r="A47" s="8" t="s">
        <v>134</v>
      </c>
      <c r="B47" s="28" t="str">
        <f aca="false">IF(B19&lt;2,"",B30+1.96*B45)</f>
        <v/>
      </c>
      <c r="C47" s="25" t="s">
        <v>135</v>
      </c>
      <c r="D47" s="25"/>
      <c r="E47" s="25"/>
      <c r="F47" s="25"/>
      <c r="G47" s="25"/>
      <c r="H47" s="25"/>
      <c r="I47" s="25"/>
      <c r="J47" s="25"/>
    </row>
    <row r="48" customFormat="false" ht="15" hidden="false" customHeight="false" outlineLevel="0" collapsed="false">
      <c r="A48" s="8" t="s">
        <v>136</v>
      </c>
      <c r="B48" s="30" t="str">
        <f aca="false">IF(B19&lt;2,"Log more trades",IF(B46&gt;0,"95% range is above 0 R",IF(B47&lt;0,"95% range is below 0 R","95% range includes 0 R: no clear edge yet")))</f>
        <v>Log more trades</v>
      </c>
      <c r="C48" s="30"/>
      <c r="D48" s="30"/>
      <c r="E48" s="30"/>
      <c r="F48" s="30"/>
      <c r="G48" s="30"/>
      <c r="H48" s="30"/>
      <c r="I48" s="30"/>
      <c r="J48" s="30"/>
    </row>
    <row r="49" customFormat="false" ht="15" hidden="false" customHeight="false" outlineLevel="0" collapsed="false">
      <c r="A49" s="6" t="s">
        <v>137</v>
      </c>
    </row>
    <row r="50" customFormat="false" ht="15" hidden="false" customHeight="false" outlineLevel="0" collapsed="false">
      <c r="A50" s="8" t="s">
        <v>138</v>
      </c>
    </row>
    <row r="51" customFormat="false" ht="15" hidden="false" customHeight="false" outlineLevel="0" collapsed="false">
      <c r="A51" s="12" t="s">
        <v>66</v>
      </c>
      <c r="B51" s="12" t="s">
        <v>139</v>
      </c>
      <c r="C51" s="12" t="s">
        <v>91</v>
      </c>
      <c r="D51" s="12" t="s">
        <v>85</v>
      </c>
      <c r="E51" s="12" t="s">
        <v>87</v>
      </c>
      <c r="F51" s="12" t="s">
        <v>140</v>
      </c>
      <c r="G51" s="12" t="s">
        <v>141</v>
      </c>
      <c r="H51" s="12" t="s">
        <v>142</v>
      </c>
      <c r="I51" s="12" t="s">
        <v>101</v>
      </c>
      <c r="J51" s="12" t="s">
        <v>143</v>
      </c>
    </row>
    <row r="52" customFormat="false" ht="15" hidden="false" customHeight="false" outlineLevel="0" collapsed="false">
      <c r="A52" s="0" t="str">
        <f aca="false">IF('Setup rules'!$A$22="","",'Setup rules'!$A$22)</f>
        <v>Pullback</v>
      </c>
      <c r="B52" s="24" t="n">
        <f aca="false">IF(A52="","",D52+E52+F52)</f>
        <v>0</v>
      </c>
      <c r="C52" s="26" t="str">
        <f aca="false">IF(OR(A52="",B52=0),"",D52/B52)</f>
        <v/>
      </c>
      <c r="D52" s="24" t="n">
        <f aca="false">IF(A52="","",COUNTIFS('Backtest log'!$K$5:$K$504,A52,'Backtest log'!$O$5:$O$504,"&gt;0"))</f>
        <v>0</v>
      </c>
      <c r="E52" s="24" t="n">
        <f aca="false">IF(A52="","",COUNTIFS('Backtest log'!$K$5:$K$504,A52,'Backtest log'!$O$5:$O$504,"&lt;0"))</f>
        <v>0</v>
      </c>
      <c r="F52" s="24" t="n">
        <f aca="false">IF(A52="","",COUNTIFS('Backtest log'!$K$5:$K$504,A52,'Backtest log'!$O$5:$O$504,0))</f>
        <v>0</v>
      </c>
      <c r="G52" s="27" t="n">
        <f aca="false">IF(A52="","",SUMIFS('Backtest log'!$O$5:$O$504,'Backtest log'!$K$5:$K$504,A52))</f>
        <v>0</v>
      </c>
      <c r="H52" s="28" t="str">
        <f aca="false">IF(OR(A52="",B52=0),"",G52/B52)</f>
        <v/>
      </c>
      <c r="I52" s="27" t="str">
        <f aca="false">IF(OR(A52="",E52=0),"",SUMIFS('Backtest log'!$O$5:$O$504,'Backtest log'!$K$5:$K$504,A52,'Backtest log'!$O$5:$O$504,"&gt;0")/ABS(SUMIFS('Backtest log'!$O$5:$O$504,'Backtest log'!$K$5:$K$504,A52,'Backtest log'!$O$5:$O$504,"&lt;0")))</f>
        <v/>
      </c>
      <c r="J52" s="27" t="str">
        <f aca="false">IF(OR(A52="",COUNTIFS('Backtest log'!$K$5:$K$504,A52,'Backtest log'!$N$5:$N$504,"&gt;=0")=0),"",AVERAGEIFS('Backtest log'!$N$5:$N$504,'Backtest log'!$K$5:$K$504,A52,'Backtest log'!$N$5:$N$504,"&gt;=0"))</f>
        <v/>
      </c>
    </row>
    <row r="53" customFormat="false" ht="15" hidden="false" customHeight="false" outlineLevel="0" collapsed="false">
      <c r="A53" s="0" t="str">
        <f aca="false">IF('Setup rules'!$A$23="","",'Setup rules'!$A$23)</f>
        <v>Breakout</v>
      </c>
      <c r="B53" s="24" t="n">
        <f aca="false">IF(A53="","",D53+E53+F53)</f>
        <v>0</v>
      </c>
      <c r="C53" s="26" t="str">
        <f aca="false">IF(OR(A53="",B53=0),"",D53/B53)</f>
        <v/>
      </c>
      <c r="D53" s="24" t="n">
        <f aca="false">IF(A53="","",COUNTIFS('Backtest log'!$K$5:$K$504,A53,'Backtest log'!$O$5:$O$504,"&gt;0"))</f>
        <v>0</v>
      </c>
      <c r="E53" s="24" t="n">
        <f aca="false">IF(A53="","",COUNTIFS('Backtest log'!$K$5:$K$504,A53,'Backtest log'!$O$5:$O$504,"&lt;0"))</f>
        <v>0</v>
      </c>
      <c r="F53" s="24" t="n">
        <f aca="false">IF(A53="","",COUNTIFS('Backtest log'!$K$5:$K$504,A53,'Backtest log'!$O$5:$O$504,0))</f>
        <v>0</v>
      </c>
      <c r="G53" s="27" t="n">
        <f aca="false">IF(A53="","",SUMIFS('Backtest log'!$O$5:$O$504,'Backtest log'!$K$5:$K$504,A53))</f>
        <v>0</v>
      </c>
      <c r="H53" s="28" t="str">
        <f aca="false">IF(OR(A53="",B53=0),"",G53/B53)</f>
        <v/>
      </c>
      <c r="I53" s="27" t="str">
        <f aca="false">IF(OR(A53="",E53=0),"",SUMIFS('Backtest log'!$O$5:$O$504,'Backtest log'!$K$5:$K$504,A53,'Backtest log'!$O$5:$O$504,"&gt;0")/ABS(SUMIFS('Backtest log'!$O$5:$O$504,'Backtest log'!$K$5:$K$504,A53,'Backtest log'!$O$5:$O$504,"&lt;0")))</f>
        <v/>
      </c>
      <c r="J53" s="27" t="str">
        <f aca="false">IF(OR(A53="",COUNTIFS('Backtest log'!$K$5:$K$504,A53,'Backtest log'!$N$5:$N$504,"&gt;=0")=0),"",AVERAGEIFS('Backtest log'!$N$5:$N$504,'Backtest log'!$K$5:$K$504,A53,'Backtest log'!$N$5:$N$504,"&gt;=0"))</f>
        <v/>
      </c>
    </row>
    <row r="54" customFormat="false" ht="15" hidden="false" customHeight="false" outlineLevel="0" collapsed="false">
      <c r="A54" s="0" t="str">
        <f aca="false">IF('Setup rules'!$A$24="","",'Setup rules'!$A$24)</f>
        <v>Range fade</v>
      </c>
      <c r="B54" s="24" t="n">
        <f aca="false">IF(A54="","",D54+E54+F54)</f>
        <v>0</v>
      </c>
      <c r="C54" s="26" t="str">
        <f aca="false">IF(OR(A54="",B54=0),"",D54/B54)</f>
        <v/>
      </c>
      <c r="D54" s="24" t="n">
        <f aca="false">IF(A54="","",COUNTIFS('Backtest log'!$K$5:$K$504,A54,'Backtest log'!$O$5:$O$504,"&gt;0"))</f>
        <v>0</v>
      </c>
      <c r="E54" s="24" t="n">
        <f aca="false">IF(A54="","",COUNTIFS('Backtest log'!$K$5:$K$504,A54,'Backtest log'!$O$5:$O$504,"&lt;0"))</f>
        <v>0</v>
      </c>
      <c r="F54" s="24" t="n">
        <f aca="false">IF(A54="","",COUNTIFS('Backtest log'!$K$5:$K$504,A54,'Backtest log'!$O$5:$O$504,0))</f>
        <v>0</v>
      </c>
      <c r="G54" s="27" t="n">
        <f aca="false">IF(A54="","",SUMIFS('Backtest log'!$O$5:$O$504,'Backtest log'!$K$5:$K$504,A54))</f>
        <v>0</v>
      </c>
      <c r="H54" s="28" t="str">
        <f aca="false">IF(OR(A54="",B54=0),"",G54/B54)</f>
        <v/>
      </c>
      <c r="I54" s="27" t="str">
        <f aca="false">IF(OR(A54="",E54=0),"",SUMIFS('Backtest log'!$O$5:$O$504,'Backtest log'!$K$5:$K$504,A54,'Backtest log'!$O$5:$O$504,"&gt;0")/ABS(SUMIFS('Backtest log'!$O$5:$O$504,'Backtest log'!$K$5:$K$504,A54,'Backtest log'!$O$5:$O$504,"&lt;0")))</f>
        <v/>
      </c>
      <c r="J54" s="27" t="str">
        <f aca="false">IF(OR(A54="",COUNTIFS('Backtest log'!$K$5:$K$504,A54,'Backtest log'!$N$5:$N$504,"&gt;=0")=0),"",AVERAGEIFS('Backtest log'!$N$5:$N$504,'Backtest log'!$K$5:$K$504,A54,'Backtest log'!$N$5:$N$504,"&gt;=0"))</f>
        <v/>
      </c>
    </row>
    <row r="55" customFormat="false" ht="15" hidden="false" customHeight="false" outlineLevel="0" collapsed="false">
      <c r="A55" s="0" t="str">
        <f aca="false">IF('Setup rules'!$A$25="","",'Setup rules'!$A$25)</f>
        <v/>
      </c>
      <c r="B55" s="24" t="str">
        <f aca="false">IF(A55="","",D55+E55+F55)</f>
        <v/>
      </c>
      <c r="C55" s="26" t="str">
        <f aca="false">IF(OR(A55="",B55=0),"",D55/B55)</f>
        <v/>
      </c>
      <c r="D55" s="24" t="str">
        <f aca="false">IF(A55="","",COUNTIFS('Backtest log'!$K$5:$K$504,A55,'Backtest log'!$O$5:$O$504,"&gt;0"))</f>
        <v/>
      </c>
      <c r="E55" s="24" t="str">
        <f aca="false">IF(A55="","",COUNTIFS('Backtest log'!$K$5:$K$504,A55,'Backtest log'!$O$5:$O$504,"&lt;0"))</f>
        <v/>
      </c>
      <c r="F55" s="24" t="str">
        <f aca="false">IF(A55="","",COUNTIFS('Backtest log'!$K$5:$K$504,A55,'Backtest log'!$O$5:$O$504,0))</f>
        <v/>
      </c>
      <c r="G55" s="27" t="str">
        <f aca="false">IF(A55="","",SUMIFS('Backtest log'!$O$5:$O$504,'Backtest log'!$K$5:$K$504,A55))</f>
        <v/>
      </c>
      <c r="H55" s="28" t="str">
        <f aca="false">IF(OR(A55="",B55=0),"",G55/B55)</f>
        <v/>
      </c>
      <c r="I55" s="27" t="str">
        <f aca="false">IF(OR(A55="",E55=0),"",SUMIFS('Backtest log'!$O$5:$O$504,'Backtest log'!$K$5:$K$504,A55,'Backtest log'!$O$5:$O$504,"&gt;0")/ABS(SUMIFS('Backtest log'!$O$5:$O$504,'Backtest log'!$K$5:$K$504,A55,'Backtest log'!$O$5:$O$504,"&lt;0")))</f>
        <v/>
      </c>
      <c r="J55" s="27" t="str">
        <f aca="false">IF(OR(A55="",COUNTIFS('Backtest log'!$K$5:$K$504,A55,'Backtest log'!$N$5:$N$504,"&gt;=0")=0),"",AVERAGEIFS('Backtest log'!$N$5:$N$504,'Backtest log'!$K$5:$K$504,A55,'Backtest log'!$N$5:$N$504,"&gt;=0"))</f>
        <v/>
      </c>
    </row>
    <row r="56" customFormat="false" ht="15" hidden="false" customHeight="false" outlineLevel="0" collapsed="false">
      <c r="A56" s="0" t="str">
        <f aca="false">IF('Setup rules'!$A$26="","",'Setup rules'!$A$26)</f>
        <v/>
      </c>
      <c r="B56" s="24" t="str">
        <f aca="false">IF(A56="","",D56+E56+F56)</f>
        <v/>
      </c>
      <c r="C56" s="26" t="str">
        <f aca="false">IF(OR(A56="",B56=0),"",D56/B56)</f>
        <v/>
      </c>
      <c r="D56" s="24" t="str">
        <f aca="false">IF(A56="","",COUNTIFS('Backtest log'!$K$5:$K$504,A56,'Backtest log'!$O$5:$O$504,"&gt;0"))</f>
        <v/>
      </c>
      <c r="E56" s="24" t="str">
        <f aca="false">IF(A56="","",COUNTIFS('Backtest log'!$K$5:$K$504,A56,'Backtest log'!$O$5:$O$504,"&lt;0"))</f>
        <v/>
      </c>
      <c r="F56" s="24" t="str">
        <f aca="false">IF(A56="","",COUNTIFS('Backtest log'!$K$5:$K$504,A56,'Backtest log'!$O$5:$O$504,0))</f>
        <v/>
      </c>
      <c r="G56" s="27" t="str">
        <f aca="false">IF(A56="","",SUMIFS('Backtest log'!$O$5:$O$504,'Backtest log'!$K$5:$K$504,A56))</f>
        <v/>
      </c>
      <c r="H56" s="28" t="str">
        <f aca="false">IF(OR(A56="",B56=0),"",G56/B56)</f>
        <v/>
      </c>
      <c r="I56" s="27" t="str">
        <f aca="false">IF(OR(A56="",E56=0),"",SUMIFS('Backtest log'!$O$5:$O$504,'Backtest log'!$K$5:$K$504,A56,'Backtest log'!$O$5:$O$504,"&gt;0")/ABS(SUMIFS('Backtest log'!$O$5:$O$504,'Backtest log'!$K$5:$K$504,A56,'Backtest log'!$O$5:$O$504,"&lt;0")))</f>
        <v/>
      </c>
      <c r="J56" s="27" t="str">
        <f aca="false">IF(OR(A56="",COUNTIFS('Backtest log'!$K$5:$K$504,A56,'Backtest log'!$N$5:$N$504,"&gt;=0")=0),"",AVERAGEIFS('Backtest log'!$N$5:$N$504,'Backtest log'!$K$5:$K$504,A56,'Backtest log'!$N$5:$N$504,"&gt;=0"))</f>
        <v/>
      </c>
    </row>
    <row r="57" customFormat="false" ht="15" hidden="false" customHeight="false" outlineLevel="0" collapsed="false">
      <c r="A57" s="0" t="str">
        <f aca="false">IF('Setup rules'!$A$27="","",'Setup rules'!$A$27)</f>
        <v/>
      </c>
      <c r="B57" s="24" t="str">
        <f aca="false">IF(A57="","",D57+E57+F57)</f>
        <v/>
      </c>
      <c r="C57" s="26" t="str">
        <f aca="false">IF(OR(A57="",B57=0),"",D57/B57)</f>
        <v/>
      </c>
      <c r="D57" s="24" t="str">
        <f aca="false">IF(A57="","",COUNTIFS('Backtest log'!$K$5:$K$504,A57,'Backtest log'!$O$5:$O$504,"&gt;0"))</f>
        <v/>
      </c>
      <c r="E57" s="24" t="str">
        <f aca="false">IF(A57="","",COUNTIFS('Backtest log'!$K$5:$K$504,A57,'Backtest log'!$O$5:$O$504,"&lt;0"))</f>
        <v/>
      </c>
      <c r="F57" s="24" t="str">
        <f aca="false">IF(A57="","",COUNTIFS('Backtest log'!$K$5:$K$504,A57,'Backtest log'!$O$5:$O$504,0))</f>
        <v/>
      </c>
      <c r="G57" s="27" t="str">
        <f aca="false">IF(A57="","",SUMIFS('Backtest log'!$O$5:$O$504,'Backtest log'!$K$5:$K$504,A57))</f>
        <v/>
      </c>
      <c r="H57" s="28" t="str">
        <f aca="false">IF(OR(A57="",B57=0),"",G57/B57)</f>
        <v/>
      </c>
      <c r="I57" s="27" t="str">
        <f aca="false">IF(OR(A57="",E57=0),"",SUMIFS('Backtest log'!$O$5:$O$504,'Backtest log'!$K$5:$K$504,A57,'Backtest log'!$O$5:$O$504,"&gt;0")/ABS(SUMIFS('Backtest log'!$O$5:$O$504,'Backtest log'!$K$5:$K$504,A57,'Backtest log'!$O$5:$O$504,"&lt;0")))</f>
        <v/>
      </c>
      <c r="J57" s="27" t="str">
        <f aca="false">IF(OR(A57="",COUNTIFS('Backtest log'!$K$5:$K$504,A57,'Backtest log'!$N$5:$N$504,"&gt;=0")=0),"",AVERAGEIFS('Backtest log'!$N$5:$N$504,'Backtest log'!$K$5:$K$504,A57,'Backtest log'!$N$5:$N$504,"&gt;=0"))</f>
        <v/>
      </c>
    </row>
    <row r="58" customFormat="false" ht="15" hidden="false" customHeight="false" outlineLevel="0" collapsed="false">
      <c r="A58" s="0" t="str">
        <f aca="false">IF('Setup rules'!$A$28="","",'Setup rules'!$A$28)</f>
        <v/>
      </c>
      <c r="B58" s="24" t="str">
        <f aca="false">IF(A58="","",D58+E58+F58)</f>
        <v/>
      </c>
      <c r="C58" s="26" t="str">
        <f aca="false">IF(OR(A58="",B58=0),"",D58/B58)</f>
        <v/>
      </c>
      <c r="D58" s="24" t="str">
        <f aca="false">IF(A58="","",COUNTIFS('Backtest log'!$K$5:$K$504,A58,'Backtest log'!$O$5:$O$504,"&gt;0"))</f>
        <v/>
      </c>
      <c r="E58" s="24" t="str">
        <f aca="false">IF(A58="","",COUNTIFS('Backtest log'!$K$5:$K$504,A58,'Backtest log'!$O$5:$O$504,"&lt;0"))</f>
        <v/>
      </c>
      <c r="F58" s="24" t="str">
        <f aca="false">IF(A58="","",COUNTIFS('Backtest log'!$K$5:$K$504,A58,'Backtest log'!$O$5:$O$504,0))</f>
        <v/>
      </c>
      <c r="G58" s="27" t="str">
        <f aca="false">IF(A58="","",SUMIFS('Backtest log'!$O$5:$O$504,'Backtest log'!$K$5:$K$504,A58))</f>
        <v/>
      </c>
      <c r="H58" s="28" t="str">
        <f aca="false">IF(OR(A58="",B58=0),"",G58/B58)</f>
        <v/>
      </c>
      <c r="I58" s="27" t="str">
        <f aca="false">IF(OR(A58="",E58=0),"",SUMIFS('Backtest log'!$O$5:$O$504,'Backtest log'!$K$5:$K$504,A58,'Backtest log'!$O$5:$O$504,"&gt;0")/ABS(SUMIFS('Backtest log'!$O$5:$O$504,'Backtest log'!$K$5:$K$504,A58,'Backtest log'!$O$5:$O$504,"&lt;0")))</f>
        <v/>
      </c>
      <c r="J58" s="27" t="str">
        <f aca="false">IF(OR(A58="",COUNTIFS('Backtest log'!$K$5:$K$504,A58,'Backtest log'!$N$5:$N$504,"&gt;=0")=0),"",AVERAGEIFS('Backtest log'!$N$5:$N$504,'Backtest log'!$K$5:$K$504,A58,'Backtest log'!$N$5:$N$504,"&gt;=0"))</f>
        <v/>
      </c>
    </row>
    <row r="59" customFormat="false" ht="15" hidden="false" customHeight="false" outlineLevel="0" collapsed="false">
      <c r="A59" s="0" t="str">
        <f aca="false">IF('Setup rules'!$A$29="","",'Setup rules'!$A$29)</f>
        <v/>
      </c>
      <c r="B59" s="24" t="str">
        <f aca="false">IF(A59="","",D59+E59+F59)</f>
        <v/>
      </c>
      <c r="C59" s="26" t="str">
        <f aca="false">IF(OR(A59="",B59=0),"",D59/B59)</f>
        <v/>
      </c>
      <c r="D59" s="24" t="str">
        <f aca="false">IF(A59="","",COUNTIFS('Backtest log'!$K$5:$K$504,A59,'Backtest log'!$O$5:$O$504,"&gt;0"))</f>
        <v/>
      </c>
      <c r="E59" s="24" t="str">
        <f aca="false">IF(A59="","",COUNTIFS('Backtest log'!$K$5:$K$504,A59,'Backtest log'!$O$5:$O$504,"&lt;0"))</f>
        <v/>
      </c>
      <c r="F59" s="24" t="str">
        <f aca="false">IF(A59="","",COUNTIFS('Backtest log'!$K$5:$K$504,A59,'Backtest log'!$O$5:$O$504,0))</f>
        <v/>
      </c>
      <c r="G59" s="27" t="str">
        <f aca="false">IF(A59="","",SUMIFS('Backtest log'!$O$5:$O$504,'Backtest log'!$K$5:$K$504,A59))</f>
        <v/>
      </c>
      <c r="H59" s="28" t="str">
        <f aca="false">IF(OR(A59="",B59=0),"",G59/B59)</f>
        <v/>
      </c>
      <c r="I59" s="27" t="str">
        <f aca="false">IF(OR(A59="",E59=0),"",SUMIFS('Backtest log'!$O$5:$O$504,'Backtest log'!$K$5:$K$504,A59,'Backtest log'!$O$5:$O$504,"&gt;0")/ABS(SUMIFS('Backtest log'!$O$5:$O$504,'Backtest log'!$K$5:$K$504,A59,'Backtest log'!$O$5:$O$504,"&lt;0")))</f>
        <v/>
      </c>
      <c r="J59" s="27" t="str">
        <f aca="false">IF(OR(A59="",COUNTIFS('Backtest log'!$K$5:$K$504,A59,'Backtest log'!$N$5:$N$504,"&gt;=0")=0),"",AVERAGEIFS('Backtest log'!$N$5:$N$504,'Backtest log'!$K$5:$K$504,A59,'Backtest log'!$N$5:$N$504,"&gt;=0"))</f>
        <v/>
      </c>
    </row>
    <row r="60" customFormat="false" ht="15" hidden="false" customHeight="false" outlineLevel="0" collapsed="false">
      <c r="A60" s="0" t="str">
        <f aca="false">IF('Setup rules'!$A$30="","",'Setup rules'!$A$30)</f>
        <v/>
      </c>
      <c r="B60" s="24" t="str">
        <f aca="false">IF(A60="","",D60+E60+F60)</f>
        <v/>
      </c>
      <c r="C60" s="26" t="str">
        <f aca="false">IF(OR(A60="",B60=0),"",D60/B60)</f>
        <v/>
      </c>
      <c r="D60" s="24" t="str">
        <f aca="false">IF(A60="","",COUNTIFS('Backtest log'!$K$5:$K$504,A60,'Backtest log'!$O$5:$O$504,"&gt;0"))</f>
        <v/>
      </c>
      <c r="E60" s="24" t="str">
        <f aca="false">IF(A60="","",COUNTIFS('Backtest log'!$K$5:$K$504,A60,'Backtest log'!$O$5:$O$504,"&lt;0"))</f>
        <v/>
      </c>
      <c r="F60" s="24" t="str">
        <f aca="false">IF(A60="","",COUNTIFS('Backtest log'!$K$5:$K$504,A60,'Backtest log'!$O$5:$O$504,0))</f>
        <v/>
      </c>
      <c r="G60" s="27" t="str">
        <f aca="false">IF(A60="","",SUMIFS('Backtest log'!$O$5:$O$504,'Backtest log'!$K$5:$K$504,A60))</f>
        <v/>
      </c>
      <c r="H60" s="28" t="str">
        <f aca="false">IF(OR(A60="",B60=0),"",G60/B60)</f>
        <v/>
      </c>
      <c r="I60" s="27" t="str">
        <f aca="false">IF(OR(A60="",E60=0),"",SUMIFS('Backtest log'!$O$5:$O$504,'Backtest log'!$K$5:$K$504,A60,'Backtest log'!$O$5:$O$504,"&gt;0")/ABS(SUMIFS('Backtest log'!$O$5:$O$504,'Backtest log'!$K$5:$K$504,A60,'Backtest log'!$O$5:$O$504,"&lt;0")))</f>
        <v/>
      </c>
      <c r="J60" s="27" t="str">
        <f aca="false">IF(OR(A60="",COUNTIFS('Backtest log'!$K$5:$K$504,A60,'Backtest log'!$N$5:$N$504,"&gt;=0")=0),"",AVERAGEIFS('Backtest log'!$N$5:$N$504,'Backtest log'!$K$5:$K$504,A60,'Backtest log'!$N$5:$N$504,"&gt;=0"))</f>
        <v/>
      </c>
    </row>
    <row r="61" customFormat="false" ht="15" hidden="false" customHeight="false" outlineLevel="0" collapsed="false">
      <c r="A61" s="0" t="str">
        <f aca="false">IF('Setup rules'!$A$31="","",'Setup rules'!$A$31)</f>
        <v/>
      </c>
      <c r="B61" s="24" t="str">
        <f aca="false">IF(A61="","",D61+E61+F61)</f>
        <v/>
      </c>
      <c r="C61" s="26" t="str">
        <f aca="false">IF(OR(A61="",B61=0),"",D61/B61)</f>
        <v/>
      </c>
      <c r="D61" s="24" t="str">
        <f aca="false">IF(A61="","",COUNTIFS('Backtest log'!$K$5:$K$504,A61,'Backtest log'!$O$5:$O$504,"&gt;0"))</f>
        <v/>
      </c>
      <c r="E61" s="24" t="str">
        <f aca="false">IF(A61="","",COUNTIFS('Backtest log'!$K$5:$K$504,A61,'Backtest log'!$O$5:$O$504,"&lt;0"))</f>
        <v/>
      </c>
      <c r="F61" s="24" t="str">
        <f aca="false">IF(A61="","",COUNTIFS('Backtest log'!$K$5:$K$504,A61,'Backtest log'!$O$5:$O$504,0))</f>
        <v/>
      </c>
      <c r="G61" s="27" t="str">
        <f aca="false">IF(A61="","",SUMIFS('Backtest log'!$O$5:$O$504,'Backtest log'!$K$5:$K$504,A61))</f>
        <v/>
      </c>
      <c r="H61" s="28" t="str">
        <f aca="false">IF(OR(A61="",B61=0),"",G61/B61)</f>
        <v/>
      </c>
      <c r="I61" s="27" t="str">
        <f aca="false">IF(OR(A61="",E61=0),"",SUMIFS('Backtest log'!$O$5:$O$504,'Backtest log'!$K$5:$K$504,A61,'Backtest log'!$O$5:$O$504,"&gt;0")/ABS(SUMIFS('Backtest log'!$O$5:$O$504,'Backtest log'!$K$5:$K$504,A61,'Backtest log'!$O$5:$O$504,"&lt;0")))</f>
        <v/>
      </c>
      <c r="J61" s="27" t="str">
        <f aca="false">IF(OR(A61="",COUNTIFS('Backtest log'!$K$5:$K$504,A61,'Backtest log'!$N$5:$N$504,"&gt;=0")=0),"",AVERAGEIFS('Backtest log'!$N$5:$N$504,'Backtest log'!$K$5:$K$504,A61,'Backtest log'!$N$5:$N$504,"&gt;=0"))</f>
        <v/>
      </c>
    </row>
    <row r="63" customFormat="false" ht="15" hidden="false" customHeight="false" outlineLevel="0" collapsed="false">
      <c r="A63" s="8" t="s">
        <v>144</v>
      </c>
    </row>
    <row r="64" customFormat="false" ht="15" hidden="false" customHeight="false" outlineLevel="0" collapsed="false">
      <c r="A64" s="12" t="s">
        <v>59</v>
      </c>
      <c r="B64" s="12" t="s">
        <v>139</v>
      </c>
      <c r="C64" s="12" t="s">
        <v>91</v>
      </c>
      <c r="D64" s="12" t="s">
        <v>85</v>
      </c>
      <c r="E64" s="12" t="s">
        <v>87</v>
      </c>
      <c r="F64" s="12" t="s">
        <v>140</v>
      </c>
      <c r="G64" s="12" t="s">
        <v>141</v>
      </c>
      <c r="H64" s="12" t="s">
        <v>142</v>
      </c>
      <c r="I64" s="12" t="s">
        <v>101</v>
      </c>
      <c r="J64" s="12" t="s">
        <v>143</v>
      </c>
    </row>
    <row r="65" customFormat="false" ht="15" hidden="false" customHeight="false" outlineLevel="0" collapsed="false">
      <c r="A65" s="0" t="s">
        <v>145</v>
      </c>
      <c r="B65" s="24" t="n">
        <f aca="false">IF(A65="","",D65+E65+F65)</f>
        <v>0</v>
      </c>
      <c r="C65" s="26" t="str">
        <f aca="false">IF(OR(A65="",B65=0),"",D65/B65)</f>
        <v/>
      </c>
      <c r="D65" s="24" t="n">
        <f aca="false">IF(A65="","",COUNTIFS('Backtest log'!$D$5:$D$504,A65,'Backtest log'!$O$5:$O$504,"&gt;0"))</f>
        <v>0</v>
      </c>
      <c r="E65" s="24" t="n">
        <f aca="false">IF(A65="","",COUNTIFS('Backtest log'!$D$5:$D$504,A65,'Backtest log'!$O$5:$O$504,"&lt;0"))</f>
        <v>0</v>
      </c>
      <c r="F65" s="24" t="n">
        <f aca="false">IF(A65="","",COUNTIFS('Backtest log'!$D$5:$D$504,A65,'Backtest log'!$O$5:$O$504,0))</f>
        <v>0</v>
      </c>
      <c r="G65" s="27" t="n">
        <f aca="false">IF(A65="","",SUMIFS('Backtest log'!$O$5:$O$504,'Backtest log'!$D$5:$D$504,A65))</f>
        <v>0</v>
      </c>
      <c r="H65" s="28" t="str">
        <f aca="false">IF(OR(A65="",B65=0),"",G65/B65)</f>
        <v/>
      </c>
      <c r="I65" s="27" t="str">
        <f aca="false">IF(OR(A65="",E65=0),"",SUMIFS('Backtest log'!$O$5:$O$504,'Backtest log'!$D$5:$D$504,A65,'Backtest log'!$O$5:$O$504,"&gt;0")/ABS(SUMIFS('Backtest log'!$O$5:$O$504,'Backtest log'!$D$5:$D$504,A65,'Backtest log'!$O$5:$O$504,"&lt;0")))</f>
        <v/>
      </c>
      <c r="J65" s="27" t="str">
        <f aca="false">IF(OR(A65="",COUNTIFS('Backtest log'!$D$5:$D$504,A65,'Backtest log'!$N$5:$N$504,"&gt;=0")=0),"",AVERAGEIFS('Backtest log'!$N$5:$N$504,'Backtest log'!$D$5:$D$504,A65,'Backtest log'!$N$5:$N$504,"&gt;=0"))</f>
        <v/>
      </c>
    </row>
    <row r="66" customFormat="false" ht="15" hidden="false" customHeight="false" outlineLevel="0" collapsed="false">
      <c r="A66" s="0" t="s">
        <v>146</v>
      </c>
      <c r="B66" s="24" t="n">
        <f aca="false">IF(A66="","",D66+E66+F66)</f>
        <v>0</v>
      </c>
      <c r="C66" s="26" t="str">
        <f aca="false">IF(OR(A66="",B66=0),"",D66/B66)</f>
        <v/>
      </c>
      <c r="D66" s="24" t="n">
        <f aca="false">IF(A66="","",COUNTIFS('Backtest log'!$D$5:$D$504,A66,'Backtest log'!$O$5:$O$504,"&gt;0"))</f>
        <v>0</v>
      </c>
      <c r="E66" s="24" t="n">
        <f aca="false">IF(A66="","",COUNTIFS('Backtest log'!$D$5:$D$504,A66,'Backtest log'!$O$5:$O$504,"&lt;0"))</f>
        <v>0</v>
      </c>
      <c r="F66" s="24" t="n">
        <f aca="false">IF(A66="","",COUNTIFS('Backtest log'!$D$5:$D$504,A66,'Backtest log'!$O$5:$O$504,0))</f>
        <v>0</v>
      </c>
      <c r="G66" s="27" t="n">
        <f aca="false">IF(A66="","",SUMIFS('Backtest log'!$O$5:$O$504,'Backtest log'!$D$5:$D$504,A66))</f>
        <v>0</v>
      </c>
      <c r="H66" s="28" t="str">
        <f aca="false">IF(OR(A66="",B66=0),"",G66/B66)</f>
        <v/>
      </c>
      <c r="I66" s="27" t="str">
        <f aca="false">IF(OR(A66="",E66=0),"",SUMIFS('Backtest log'!$O$5:$O$504,'Backtest log'!$D$5:$D$504,A66,'Backtest log'!$O$5:$O$504,"&gt;0")/ABS(SUMIFS('Backtest log'!$O$5:$O$504,'Backtest log'!$D$5:$D$504,A66,'Backtest log'!$O$5:$O$504,"&lt;0")))</f>
        <v/>
      </c>
      <c r="J66" s="27" t="str">
        <f aca="false">IF(OR(A66="",COUNTIFS('Backtest log'!$D$5:$D$504,A66,'Backtest log'!$N$5:$N$504,"&gt;=0")=0),"",AVERAGEIFS('Backtest log'!$N$5:$N$504,'Backtest log'!$D$5:$D$504,A66,'Backtest log'!$N$5:$N$504,"&gt;=0"))</f>
        <v/>
      </c>
    </row>
  </sheetData>
  <mergeCells count="30"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  <mergeCell ref="C41:J41"/>
    <mergeCell ref="C42:J42"/>
    <mergeCell ref="C43:J43"/>
    <mergeCell ref="C44:J44"/>
    <mergeCell ref="C45:J45"/>
    <mergeCell ref="C46:J46"/>
    <mergeCell ref="C47:J47"/>
    <mergeCell ref="B48:J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B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70"/>
  </cols>
  <sheetData>
    <row r="1" customFormat="false" ht="19.7" hidden="false" customHeight="false" outlineLevel="0" collapsed="false">
      <c r="A1" s="5" t="s">
        <v>147</v>
      </c>
    </row>
    <row r="2" customFormat="false" ht="15" hidden="false" customHeight="false" outlineLevel="0" collapsed="false">
      <c r="A2" s="6" t="s">
        <v>29</v>
      </c>
    </row>
    <row r="4" customFormat="false" ht="15" hidden="false" customHeight="false" outlineLevel="0" collapsed="false">
      <c r="A4" s="7" t="s">
        <v>30</v>
      </c>
      <c r="B4" s="7" t="s">
        <v>31</v>
      </c>
    </row>
    <row r="5" customFormat="false" ht="15" hidden="false" customHeight="false" outlineLevel="0" collapsed="false">
      <c r="A5" s="8" t="s">
        <v>32</v>
      </c>
      <c r="B5" s="9" t="s">
        <v>148</v>
      </c>
    </row>
    <row r="6" customFormat="false" ht="15" hidden="false" customHeight="false" outlineLevel="0" collapsed="false">
      <c r="A6" s="8" t="s">
        <v>33</v>
      </c>
      <c r="B6" s="10" t="n">
        <v>10000</v>
      </c>
    </row>
    <row r="7" customFormat="false" ht="15" hidden="false" customHeight="false" outlineLevel="0" collapsed="false">
      <c r="A7" s="8" t="s">
        <v>35</v>
      </c>
      <c r="B7" s="11" t="n">
        <v>0.01</v>
      </c>
    </row>
    <row r="8" customFormat="false" ht="15" hidden="false" customHeight="false" outlineLevel="0" collapsed="false">
      <c r="A8" s="8" t="s">
        <v>36</v>
      </c>
      <c r="B8" s="9" t="s">
        <v>149</v>
      </c>
    </row>
    <row r="9" customFormat="false" ht="15" hidden="false" customHeight="false" outlineLevel="0" collapsed="false">
      <c r="A9" s="8" t="s">
        <v>37</v>
      </c>
      <c r="B9" s="9" t="s">
        <v>150</v>
      </c>
    </row>
    <row r="10" customFormat="false" ht="15" hidden="false" customHeight="false" outlineLevel="0" collapsed="false">
      <c r="A10" s="8" t="s">
        <v>38</v>
      </c>
      <c r="B10" s="9" t="s">
        <v>151</v>
      </c>
    </row>
    <row r="11" customFormat="false" ht="15" hidden="false" customHeight="false" outlineLevel="0" collapsed="false">
      <c r="A11" s="8" t="s">
        <v>39</v>
      </c>
      <c r="B11" s="9" t="s">
        <v>152</v>
      </c>
    </row>
    <row r="12" customFormat="false" ht="15" hidden="false" customHeight="false" outlineLevel="0" collapsed="false">
      <c r="A12" s="8" t="s">
        <v>40</v>
      </c>
      <c r="B12" s="9" t="s">
        <v>153</v>
      </c>
    </row>
    <row r="13" customFormat="false" ht="28.35" hidden="false" customHeight="false" outlineLevel="0" collapsed="false">
      <c r="A13" s="8" t="s">
        <v>41</v>
      </c>
      <c r="B13" s="9" t="s">
        <v>154</v>
      </c>
    </row>
    <row r="14" customFormat="false" ht="15" hidden="false" customHeight="false" outlineLevel="0" collapsed="false">
      <c r="A14" s="8" t="s">
        <v>42</v>
      </c>
      <c r="B14" s="9" t="s">
        <v>155</v>
      </c>
    </row>
    <row r="15" customFormat="false" ht="15" hidden="false" customHeight="false" outlineLevel="0" collapsed="false">
      <c r="A15" s="8" t="s">
        <v>43</v>
      </c>
      <c r="B15" s="9" t="s">
        <v>156</v>
      </c>
    </row>
    <row r="16" customFormat="false" ht="15" hidden="false" customHeight="false" outlineLevel="0" collapsed="false">
      <c r="A16" s="8" t="s">
        <v>44</v>
      </c>
      <c r="B16" s="9" t="s">
        <v>157</v>
      </c>
    </row>
    <row r="17" customFormat="false" ht="15" hidden="false" customHeight="false" outlineLevel="0" collapsed="false">
      <c r="A17" s="8" t="s">
        <v>45</v>
      </c>
      <c r="B17" s="9" t="s">
        <v>158</v>
      </c>
    </row>
    <row r="18" customFormat="false" ht="15" hidden="false" customHeight="false" outlineLevel="0" collapsed="false">
      <c r="A18" s="8" t="s">
        <v>46</v>
      </c>
      <c r="B18" s="9" t="s">
        <v>159</v>
      </c>
    </row>
    <row r="19" customFormat="false" ht="15" hidden="false" customHeight="false" outlineLevel="0" collapsed="false">
      <c r="A19" s="8" t="s">
        <v>47</v>
      </c>
      <c r="B19" s="9" t="s">
        <v>160</v>
      </c>
    </row>
    <row r="21" customFormat="false" ht="15" hidden="false" customHeight="false" outlineLevel="0" collapsed="false">
      <c r="A21" s="12" t="s">
        <v>48</v>
      </c>
      <c r="B21" s="6" t="s">
        <v>49</v>
      </c>
    </row>
    <row r="22" customFormat="false" ht="15" hidden="false" customHeight="false" outlineLevel="0" collapsed="false">
      <c r="A22" s="13" t="s">
        <v>50</v>
      </c>
    </row>
    <row r="23" customFormat="false" ht="15" hidden="false" customHeight="false" outlineLevel="0" collapsed="false">
      <c r="A23" s="13" t="s">
        <v>52</v>
      </c>
    </row>
    <row r="24" customFormat="false" ht="15" hidden="false" customHeight="false" outlineLevel="0" collapsed="false">
      <c r="A24" s="13" t="s">
        <v>53</v>
      </c>
    </row>
    <row r="25" customFormat="false" ht="15" hidden="false" customHeight="false" outlineLevel="0" collapsed="false">
      <c r="A25" s="13"/>
    </row>
    <row r="26" customFormat="false" ht="15" hidden="false" customHeight="false" outlineLevel="0" collapsed="false">
      <c r="A26" s="13"/>
    </row>
    <row r="27" customFormat="false" ht="15" hidden="false" customHeight="false" outlineLevel="0" collapsed="false">
      <c r="A27" s="13"/>
    </row>
    <row r="28" customFormat="false" ht="15" hidden="false" customHeight="false" outlineLevel="0" collapsed="false">
      <c r="A28" s="13"/>
    </row>
    <row r="29" customFormat="false" ht="15" hidden="false" customHeight="false" outlineLevel="0" collapsed="false">
      <c r="A29" s="13"/>
    </row>
    <row r="30" customFormat="false" ht="15" hidden="false" customHeight="false" outlineLevel="0" collapsed="false">
      <c r="A30" s="13"/>
    </row>
    <row r="31" customFormat="false" ht="15" hidden="false" customHeight="false" outlineLevel="0" collapsed="false">
      <c r="A31" s="13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V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3" min="2" style="0" width="12"/>
    <col collapsed="false" customWidth="true" hidden="false" outlineLevel="0" max="4" min="4" style="0" width="10"/>
    <col collapsed="false" customWidth="true" hidden="false" outlineLevel="0" max="8" min="5" style="0" width="11"/>
    <col collapsed="false" customWidth="true" hidden="false" outlineLevel="0" max="10" min="9" style="0" width="9"/>
    <col collapsed="false" customWidth="true" hidden="false" outlineLevel="0" max="11" min="11" style="0" width="13"/>
    <col collapsed="false" customWidth="true" hidden="false" outlineLevel="0" max="12" min="12" style="0" width="30"/>
    <col collapsed="false" customWidth="true" hidden="false" outlineLevel="0" max="13" min="13" style="0" width="11"/>
    <col collapsed="false" customWidth="true" hidden="false" outlineLevel="0" max="14" min="14" style="0" width="10"/>
    <col collapsed="false" customWidth="true" hidden="false" outlineLevel="0" max="15" min="15" style="0" width="11"/>
    <col collapsed="false" customWidth="true" hidden="false" outlineLevel="0" max="16" min="16" style="0" width="12"/>
    <col collapsed="false" customWidth="true" hidden="false" outlineLevel="0" max="20" min="17" style="0" width="11"/>
    <col collapsed="false" customWidth="true" hidden="false" outlineLevel="0" max="21" min="21" style="0" width="9"/>
    <col collapsed="false" customWidth="true" hidden="false" outlineLevel="0" max="22" min="22" style="0" width="10"/>
  </cols>
  <sheetData>
    <row r="1" customFormat="false" ht="19.7" hidden="false" customHeight="false" outlineLevel="0" collapsed="false">
      <c r="A1" s="5" t="s">
        <v>161</v>
      </c>
    </row>
    <row r="2" customFormat="false" ht="15" hidden="false" customHeight="false" outlineLevel="0" collapsed="false">
      <c r="A2" s="6" t="s">
        <v>55</v>
      </c>
    </row>
    <row r="4" customFormat="false" ht="31.5" hidden="false" customHeight="true" outlineLevel="0" collapsed="false">
      <c r="A4" s="7" t="s">
        <v>56</v>
      </c>
      <c r="B4" s="7" t="s">
        <v>57</v>
      </c>
      <c r="C4" s="7" t="s">
        <v>58</v>
      </c>
      <c r="D4" s="7" t="s">
        <v>59</v>
      </c>
      <c r="E4" s="7" t="s">
        <v>60</v>
      </c>
      <c r="F4" s="7" t="s">
        <v>61</v>
      </c>
      <c r="G4" s="7" t="s">
        <v>62</v>
      </c>
      <c r="H4" s="7" t="s">
        <v>63</v>
      </c>
      <c r="I4" s="7" t="s">
        <v>64</v>
      </c>
      <c r="J4" s="7" t="s">
        <v>65</v>
      </c>
      <c r="K4" s="7" t="s">
        <v>66</v>
      </c>
      <c r="L4" s="7" t="s">
        <v>67</v>
      </c>
      <c r="M4" s="7" t="s">
        <v>68</v>
      </c>
      <c r="N4" s="7" t="s">
        <v>69</v>
      </c>
      <c r="O4" s="7" t="s">
        <v>70</v>
      </c>
      <c r="P4" s="7" t="s">
        <v>71</v>
      </c>
      <c r="Q4" s="7" t="s">
        <v>72</v>
      </c>
      <c r="R4" s="7" t="s">
        <v>73</v>
      </c>
      <c r="S4" s="7" t="s">
        <v>74</v>
      </c>
      <c r="T4" s="7" t="s">
        <v>75</v>
      </c>
      <c r="U4" s="7" t="s">
        <v>76</v>
      </c>
      <c r="V4" s="7" t="s">
        <v>77</v>
      </c>
    </row>
    <row r="5" customFormat="false" ht="15" hidden="false" customHeight="false" outlineLevel="0" collapsed="false">
      <c r="A5" s="14" t="n">
        <f aca="false">IF(B5="","",COUNT($B$5:B5))</f>
        <v>1</v>
      </c>
      <c r="B5" s="15" t="n">
        <v>45666</v>
      </c>
      <c r="C5" s="13" t="s">
        <v>162</v>
      </c>
      <c r="D5" s="13" t="s">
        <v>145</v>
      </c>
      <c r="E5" s="17" t="n">
        <v>49</v>
      </c>
      <c r="F5" s="17" t="n">
        <v>47.89</v>
      </c>
      <c r="G5" s="17" t="n">
        <v>51.22</v>
      </c>
      <c r="H5" s="17" t="n">
        <v>47.89</v>
      </c>
      <c r="I5" s="18" t="n">
        <v>1</v>
      </c>
      <c r="J5" s="18" t="n">
        <v>0.05</v>
      </c>
      <c r="K5" s="13" t="s">
        <v>50</v>
      </c>
      <c r="L5" s="13" t="s">
        <v>163</v>
      </c>
      <c r="M5" s="19" t="n">
        <f aca="false">IF(OR(E5="",F5=""),"",ABS(E5-F5))</f>
        <v>1.11</v>
      </c>
      <c r="N5" s="20" t="n">
        <f aca="false">IF(OR(G5="",M5="",M5=0),"",ABS(G5-E5)/M5)</f>
        <v>2</v>
      </c>
      <c r="O5" s="20" t="n">
        <f aca="false">IF(OR(H5="",M5="",M5=0),"",IF(D5="Short",E5-H5,H5-E5)/M5*IF(I5="",1,I5)-IF(J5="",0,J5))</f>
        <v>-1.05</v>
      </c>
      <c r="P5" s="21" t="n">
        <f aca="false">IF(O5="","",O5*'Example setup'!$B$7)</f>
        <v>-0.0105</v>
      </c>
      <c r="Q5" s="14" t="str">
        <f aca="false">IF(O5="","",IF(O5&gt;0,"Win",IF(O5&lt;0,"Loss","Breakeven")))</f>
        <v>Loss</v>
      </c>
      <c r="R5" s="20" t="n">
        <f aca="false">IF(O5="","",SUM($O$5:O5))</f>
        <v>-1.05</v>
      </c>
      <c r="S5" s="20" t="n">
        <f aca="false">IF(R5="","",MAX(0,MAX($R$5:R5)))</f>
        <v>0</v>
      </c>
      <c r="T5" s="20" t="n">
        <f aca="false">IF(R5="","",R5-S5)</f>
        <v>-1.05</v>
      </c>
      <c r="U5" s="14" t="n">
        <f aca="false">IF(O5="","",IF(O5&lt;0,N(U4)+1,0))</f>
        <v>1</v>
      </c>
      <c r="V5" s="22" t="n">
        <f aca="false">IF(R5="",NA(),R5)</f>
        <v>-1.05</v>
      </c>
    </row>
    <row r="6" customFormat="false" ht="15" hidden="false" customHeight="false" outlineLevel="0" collapsed="false">
      <c r="A6" s="14" t="n">
        <f aca="false">IF(B6="","",COUNT($B$5:B6))</f>
        <v>2</v>
      </c>
      <c r="B6" s="15" t="n">
        <v>45670</v>
      </c>
      <c r="C6" s="13" t="s">
        <v>164</v>
      </c>
      <c r="D6" s="13" t="s">
        <v>145</v>
      </c>
      <c r="E6" s="17" t="n">
        <v>114.6</v>
      </c>
      <c r="F6" s="17" t="n">
        <v>112.42</v>
      </c>
      <c r="G6" s="17" t="n">
        <v>118.96</v>
      </c>
      <c r="H6" s="17" t="n">
        <v>112.42</v>
      </c>
      <c r="I6" s="18" t="n">
        <v>1</v>
      </c>
      <c r="J6" s="18" t="n">
        <v>0.05</v>
      </c>
      <c r="K6" s="13" t="s">
        <v>50</v>
      </c>
      <c r="L6" s="13" t="s">
        <v>163</v>
      </c>
      <c r="M6" s="19" t="n">
        <f aca="false">IF(OR(E6="",F6=""),"",ABS(E6-F6))</f>
        <v>2.17999999999999</v>
      </c>
      <c r="N6" s="20" t="n">
        <f aca="false">IF(OR(G6="",M6="",M6=0),"",ABS(G6-E6)/M6)</f>
        <v>2.00000000000001</v>
      </c>
      <c r="O6" s="20" t="n">
        <f aca="false">IF(OR(H6="",M6="",M6=0),"",IF(D6="Short",E6-H6,H6-E6)/M6*IF(I6="",1,I6)-IF(J6="",0,J6))</f>
        <v>-1.05</v>
      </c>
      <c r="P6" s="21" t="n">
        <f aca="false">IF(O6="","",O6*'Example setup'!$B$7)</f>
        <v>-0.0105</v>
      </c>
      <c r="Q6" s="14" t="str">
        <f aca="false">IF(O6="","",IF(O6&gt;0,"Win",IF(O6&lt;0,"Loss","Breakeven")))</f>
        <v>Loss</v>
      </c>
      <c r="R6" s="20" t="n">
        <f aca="false">IF(O6="","",SUM($O$5:O6))</f>
        <v>-2.1</v>
      </c>
      <c r="S6" s="20" t="n">
        <f aca="false">IF(R6="","",MAX(0,MAX($R$5:R6)))</f>
        <v>0</v>
      </c>
      <c r="T6" s="20" t="n">
        <f aca="false">IF(R6="","",R6-S6)</f>
        <v>-2.1</v>
      </c>
      <c r="U6" s="14" t="n">
        <f aca="false">IF(O6="","",IF(O6&lt;0,N(U5)+1,0))</f>
        <v>2</v>
      </c>
      <c r="V6" s="22" t="n">
        <f aca="false">IF(R6="",NA(),R6)</f>
        <v>-2.1</v>
      </c>
    </row>
    <row r="7" customFormat="false" ht="15" hidden="false" customHeight="false" outlineLevel="0" collapsed="false">
      <c r="A7" s="14" t="n">
        <f aca="false">IF(B7="","",COUNT($B$5:B7))</f>
        <v>3</v>
      </c>
      <c r="B7" s="15" t="n">
        <v>45674</v>
      </c>
      <c r="C7" s="13" t="s">
        <v>162</v>
      </c>
      <c r="D7" s="13" t="s">
        <v>146</v>
      </c>
      <c r="E7" s="17" t="n">
        <v>47.58</v>
      </c>
      <c r="F7" s="17" t="n">
        <v>48.55</v>
      </c>
      <c r="G7" s="17" t="n">
        <v>46.12</v>
      </c>
      <c r="H7" s="17" t="n">
        <v>48.55</v>
      </c>
      <c r="I7" s="18" t="n">
        <v>1</v>
      </c>
      <c r="J7" s="18" t="n">
        <v>0.05</v>
      </c>
      <c r="K7" s="13" t="s">
        <v>50</v>
      </c>
      <c r="L7" s="13" t="s">
        <v>163</v>
      </c>
      <c r="M7" s="19" t="n">
        <f aca="false">IF(OR(E7="",F7=""),"",ABS(E7-F7))</f>
        <v>0.969999999999999</v>
      </c>
      <c r="N7" s="20" t="n">
        <f aca="false">IF(OR(G7="",M7="",M7=0),"",ABS(G7-E7)/M7)</f>
        <v>1.50515463917526</v>
      </c>
      <c r="O7" s="20" t="n">
        <f aca="false">IF(OR(H7="",M7="",M7=0),"",IF(D7="Short",E7-H7,H7-E7)/M7*IF(I7="",1,I7)-IF(J7="",0,J7))</f>
        <v>-1.05</v>
      </c>
      <c r="P7" s="21" t="n">
        <f aca="false">IF(O7="","",O7*'Example setup'!$B$7)</f>
        <v>-0.0105</v>
      </c>
      <c r="Q7" s="14" t="str">
        <f aca="false">IF(O7="","",IF(O7&gt;0,"Win",IF(O7&lt;0,"Loss","Breakeven")))</f>
        <v>Loss</v>
      </c>
      <c r="R7" s="20" t="n">
        <f aca="false">IF(O7="","",SUM($O$5:O7))</f>
        <v>-3.15</v>
      </c>
      <c r="S7" s="20" t="n">
        <f aca="false">IF(R7="","",MAX(0,MAX($R$5:R7)))</f>
        <v>0</v>
      </c>
      <c r="T7" s="20" t="n">
        <f aca="false">IF(R7="","",R7-S7)</f>
        <v>-3.15</v>
      </c>
      <c r="U7" s="14" t="n">
        <f aca="false">IF(O7="","",IF(O7&lt;0,N(U6)+1,0))</f>
        <v>3</v>
      </c>
      <c r="V7" s="22" t="n">
        <f aca="false">IF(R7="",NA(),R7)</f>
        <v>-3.15</v>
      </c>
    </row>
    <row r="8" customFormat="false" ht="15" hidden="false" customHeight="false" outlineLevel="0" collapsed="false">
      <c r="A8" s="14" t="n">
        <f aca="false">IF(B8="","",COUNT($B$5:B8))</f>
        <v>4</v>
      </c>
      <c r="B8" s="15" t="n">
        <v>45677</v>
      </c>
      <c r="C8" s="13" t="s">
        <v>164</v>
      </c>
      <c r="D8" s="13" t="s">
        <v>146</v>
      </c>
      <c r="E8" s="17" t="n">
        <v>114.01</v>
      </c>
      <c r="F8" s="17" t="n">
        <v>115.85</v>
      </c>
      <c r="G8" s="17" t="n">
        <v>110.33</v>
      </c>
      <c r="H8" s="17" t="n">
        <v>115.85</v>
      </c>
      <c r="I8" s="18" t="n">
        <v>0.5</v>
      </c>
      <c r="J8" s="18" t="n">
        <v>0.05</v>
      </c>
      <c r="K8" s="13" t="s">
        <v>50</v>
      </c>
      <c r="L8" s="13" t="s">
        <v>165</v>
      </c>
      <c r="M8" s="19" t="n">
        <f aca="false">IF(OR(E8="",F8=""),"",ABS(E8-F8))</f>
        <v>1.83999999999999</v>
      </c>
      <c r="N8" s="20" t="n">
        <f aca="false">IF(OR(G8="",M8="",M8=0),"",ABS(G8-E8)/M8)</f>
        <v>2.00000000000002</v>
      </c>
      <c r="O8" s="20" t="n">
        <f aca="false">IF(OR(H8="",M8="",M8=0),"",IF(D8="Short",E8-H8,H8-E8)/M8*IF(I8="",1,I8)-IF(J8="",0,J8))</f>
        <v>-0.55</v>
      </c>
      <c r="P8" s="21" t="n">
        <f aca="false">IF(O8="","",O8*'Example setup'!$B$7)</f>
        <v>-0.0055</v>
      </c>
      <c r="Q8" s="14" t="str">
        <f aca="false">IF(O8="","",IF(O8&gt;0,"Win",IF(O8&lt;0,"Loss","Breakeven")))</f>
        <v>Loss</v>
      </c>
      <c r="R8" s="20" t="n">
        <f aca="false">IF(O8="","",SUM($O$5:O8))</f>
        <v>-3.7</v>
      </c>
      <c r="S8" s="20" t="n">
        <f aca="false">IF(R8="","",MAX(0,MAX($R$5:R8)))</f>
        <v>0</v>
      </c>
      <c r="T8" s="20" t="n">
        <f aca="false">IF(R8="","",R8-S8)</f>
        <v>-3.7</v>
      </c>
      <c r="U8" s="14" t="n">
        <f aca="false">IF(O8="","",IF(O8&lt;0,N(U7)+1,0))</f>
        <v>4</v>
      </c>
      <c r="V8" s="22" t="n">
        <f aca="false">IF(R8="",NA(),R8)</f>
        <v>-3.7</v>
      </c>
    </row>
    <row r="9" customFormat="false" ht="15" hidden="false" customHeight="false" outlineLevel="0" collapsed="false">
      <c r="A9" s="14" t="n">
        <f aca="false">IF(B9="","",COUNT($B$5:B9))</f>
        <v>5</v>
      </c>
      <c r="B9" s="15" t="n">
        <v>45679</v>
      </c>
      <c r="C9" s="13" t="s">
        <v>162</v>
      </c>
      <c r="D9" s="13" t="s">
        <v>145</v>
      </c>
      <c r="E9" s="17" t="n">
        <v>49.19</v>
      </c>
      <c r="F9" s="17" t="n">
        <v>48.08</v>
      </c>
      <c r="G9" s="17" t="n">
        <v>50.85</v>
      </c>
      <c r="H9" s="17" t="n">
        <v>50.85</v>
      </c>
      <c r="I9" s="18" t="n">
        <v>1</v>
      </c>
      <c r="J9" s="18" t="n">
        <v>0.05</v>
      </c>
      <c r="K9" s="13" t="s">
        <v>50</v>
      </c>
      <c r="L9" s="13" t="s">
        <v>166</v>
      </c>
      <c r="M9" s="19" t="n">
        <f aca="false">IF(OR(E9="",F9=""),"",ABS(E9-F9))</f>
        <v>1.11</v>
      </c>
      <c r="N9" s="20" t="n">
        <f aca="false">IF(OR(G9="",M9="",M9=0),"",ABS(G9-E9)/M9)</f>
        <v>1.4954954954955</v>
      </c>
      <c r="O9" s="20" t="n">
        <f aca="false">IF(OR(H9="",M9="",M9=0),"",IF(D9="Short",E9-H9,H9-E9)/M9*IF(I9="",1,I9)-IF(J9="",0,J9))</f>
        <v>1.4454954954955</v>
      </c>
      <c r="P9" s="21" t="n">
        <f aca="false">IF(O9="","",O9*'Example setup'!$B$7)</f>
        <v>0.014454954954955</v>
      </c>
      <c r="Q9" s="14" t="str">
        <f aca="false">IF(O9="","",IF(O9&gt;0,"Win",IF(O9&lt;0,"Loss","Breakeven")))</f>
        <v>Win</v>
      </c>
      <c r="R9" s="20" t="n">
        <f aca="false">IF(O9="","",SUM($O$5:O9))</f>
        <v>-2.2545045045045</v>
      </c>
      <c r="S9" s="20" t="n">
        <f aca="false">IF(R9="","",MAX(0,MAX($R$5:R9)))</f>
        <v>0</v>
      </c>
      <c r="T9" s="20" t="n">
        <f aca="false">IF(R9="","",R9-S9)</f>
        <v>-2.2545045045045</v>
      </c>
      <c r="U9" s="14" t="n">
        <f aca="false">IF(O9="","",IF(O9&lt;0,N(U8)+1,0))</f>
        <v>0</v>
      </c>
      <c r="V9" s="22" t="n">
        <f aca="false">IF(R9="",NA(),R9)</f>
        <v>-2.2545045045045</v>
      </c>
    </row>
    <row r="10" customFormat="false" ht="15" hidden="false" customHeight="false" outlineLevel="0" collapsed="false">
      <c r="A10" s="14" t="n">
        <f aca="false">IF(B10="","",COUNT($B$5:B10))</f>
        <v>6</v>
      </c>
      <c r="B10" s="15" t="n">
        <v>45684</v>
      </c>
      <c r="C10" s="13" t="s">
        <v>164</v>
      </c>
      <c r="D10" s="13" t="s">
        <v>146</v>
      </c>
      <c r="E10" s="17" t="n">
        <v>122.8</v>
      </c>
      <c r="F10" s="17" t="n">
        <v>124.76</v>
      </c>
      <c r="G10" s="17" t="n">
        <v>118.88</v>
      </c>
      <c r="H10" s="17" t="n">
        <v>118.88</v>
      </c>
      <c r="I10" s="18" t="n">
        <v>1</v>
      </c>
      <c r="J10" s="18" t="n">
        <v>0.05</v>
      </c>
      <c r="K10" s="13" t="s">
        <v>53</v>
      </c>
      <c r="L10" s="13" t="s">
        <v>166</v>
      </c>
      <c r="M10" s="19" t="n">
        <f aca="false">IF(OR(E10="",F10=""),"",ABS(E10-F10))</f>
        <v>1.96000000000001</v>
      </c>
      <c r="N10" s="20" t="n">
        <f aca="false">IF(OR(G10="",M10="",M10=0),"",ABS(G10-E10)/M10)</f>
        <v>1.99999999999999</v>
      </c>
      <c r="O10" s="20" t="n">
        <f aca="false">IF(OR(H10="",M10="",M10=0),"",IF(D10="Short",E10-H10,H10-E10)/M10*IF(I10="",1,I10)-IF(J10="",0,J10))</f>
        <v>1.94999999999999</v>
      </c>
      <c r="P10" s="21" t="n">
        <f aca="false">IF(O10="","",O10*'Example setup'!$B$7)</f>
        <v>0.0194999999999999</v>
      </c>
      <c r="Q10" s="14" t="str">
        <f aca="false">IF(O10="","",IF(O10&gt;0,"Win",IF(O10&lt;0,"Loss","Breakeven")))</f>
        <v>Win</v>
      </c>
      <c r="R10" s="20" t="n">
        <f aca="false">IF(O10="","",SUM($O$5:O10))</f>
        <v>-0.304504504504508</v>
      </c>
      <c r="S10" s="20" t="n">
        <f aca="false">IF(R10="","",MAX(0,MAX($R$5:R10)))</f>
        <v>0</v>
      </c>
      <c r="T10" s="20" t="n">
        <f aca="false">IF(R10="","",R10-S10)</f>
        <v>-0.304504504504508</v>
      </c>
      <c r="U10" s="14" t="n">
        <f aca="false">IF(O10="","",IF(O10&lt;0,N(U9)+1,0))</f>
        <v>0</v>
      </c>
      <c r="V10" s="22" t="n">
        <f aca="false">IF(R10="",NA(),R10)</f>
        <v>-0.304504504504508</v>
      </c>
    </row>
    <row r="11" customFormat="false" ht="15" hidden="false" customHeight="false" outlineLevel="0" collapsed="false">
      <c r="A11" s="14" t="n">
        <f aca="false">IF(B11="","",COUNT($B$5:B11))</f>
        <v>7</v>
      </c>
      <c r="B11" s="15" t="n">
        <v>45687</v>
      </c>
      <c r="C11" s="13" t="s">
        <v>162</v>
      </c>
      <c r="D11" s="13" t="s">
        <v>146</v>
      </c>
      <c r="E11" s="17" t="n">
        <v>50.47</v>
      </c>
      <c r="F11" s="17" t="n">
        <v>51.58</v>
      </c>
      <c r="G11" s="17" t="n">
        <v>47.7</v>
      </c>
      <c r="H11" s="17" t="n">
        <v>51.58</v>
      </c>
      <c r="I11" s="18" t="n">
        <v>0.5</v>
      </c>
      <c r="J11" s="18" t="n">
        <v>0.05</v>
      </c>
      <c r="K11" s="13" t="s">
        <v>53</v>
      </c>
      <c r="L11" s="13" t="s">
        <v>165</v>
      </c>
      <c r="M11" s="19" t="n">
        <f aca="false">IF(OR(E11="",F11=""),"",ABS(E11-F11))</f>
        <v>1.11</v>
      </c>
      <c r="N11" s="20" t="n">
        <f aca="false">IF(OR(G11="",M11="",M11=0),"",ABS(G11-E11)/M11)</f>
        <v>2.49549549549549</v>
      </c>
      <c r="O11" s="20" t="n">
        <f aca="false">IF(OR(H11="",M11="",M11=0),"",IF(D11="Short",E11-H11,H11-E11)/M11*IF(I11="",1,I11)-IF(J11="",0,J11))</f>
        <v>-0.55</v>
      </c>
      <c r="P11" s="21" t="n">
        <f aca="false">IF(O11="","",O11*'Example setup'!$B$7)</f>
        <v>-0.0055</v>
      </c>
      <c r="Q11" s="14" t="str">
        <f aca="false">IF(O11="","",IF(O11&gt;0,"Win",IF(O11&lt;0,"Loss","Breakeven")))</f>
        <v>Loss</v>
      </c>
      <c r="R11" s="20" t="n">
        <f aca="false">IF(O11="","",SUM($O$5:O11))</f>
        <v>-0.854504504504508</v>
      </c>
      <c r="S11" s="20" t="n">
        <f aca="false">IF(R11="","",MAX(0,MAX($R$5:R11)))</f>
        <v>0</v>
      </c>
      <c r="T11" s="20" t="n">
        <f aca="false">IF(R11="","",R11-S11)</f>
        <v>-0.854504504504508</v>
      </c>
      <c r="U11" s="14" t="n">
        <f aca="false">IF(O11="","",IF(O11&lt;0,N(U10)+1,0))</f>
        <v>1</v>
      </c>
      <c r="V11" s="22" t="n">
        <f aca="false">IF(R11="",NA(),R11)</f>
        <v>-0.854504504504508</v>
      </c>
    </row>
    <row r="12" customFormat="false" ht="15" hidden="false" customHeight="false" outlineLevel="0" collapsed="false">
      <c r="A12" s="14" t="n">
        <f aca="false">IF(B12="","",COUNT($B$5:B12))</f>
        <v>8</v>
      </c>
      <c r="B12" s="15" t="n">
        <v>45694</v>
      </c>
      <c r="C12" s="13" t="s">
        <v>164</v>
      </c>
      <c r="D12" s="13" t="s">
        <v>146</v>
      </c>
      <c r="E12" s="17" t="n">
        <v>120.28</v>
      </c>
      <c r="F12" s="17" t="n">
        <v>122.4</v>
      </c>
      <c r="G12" s="17" t="n">
        <v>117.1</v>
      </c>
      <c r="H12" s="17" t="n">
        <v>117.1</v>
      </c>
      <c r="I12" s="18" t="n">
        <v>1</v>
      </c>
      <c r="J12" s="18" t="n">
        <v>0.05</v>
      </c>
      <c r="K12" s="13" t="s">
        <v>53</v>
      </c>
      <c r="L12" s="13" t="s">
        <v>166</v>
      </c>
      <c r="M12" s="19" t="n">
        <f aca="false">IF(OR(E12="",F12=""),"",ABS(E12-F12))</f>
        <v>2.12</v>
      </c>
      <c r="N12" s="20" t="n">
        <f aca="false">IF(OR(G12="",M12="",M12=0),"",ABS(G12-E12)/M12)</f>
        <v>1.5</v>
      </c>
      <c r="O12" s="20" t="n">
        <f aca="false">IF(OR(H12="",M12="",M12=0),"",IF(D12="Short",E12-H12,H12-E12)/M12*IF(I12="",1,I12)-IF(J12="",0,J12))</f>
        <v>1.45</v>
      </c>
      <c r="P12" s="21" t="n">
        <f aca="false">IF(O12="","",O12*'Example setup'!$B$7)</f>
        <v>0.0145</v>
      </c>
      <c r="Q12" s="14" t="str">
        <f aca="false">IF(O12="","",IF(O12&gt;0,"Win",IF(O12&lt;0,"Loss","Breakeven")))</f>
        <v>Win</v>
      </c>
      <c r="R12" s="20" t="n">
        <f aca="false">IF(O12="","",SUM($O$5:O12))</f>
        <v>0.595495495495492</v>
      </c>
      <c r="S12" s="20" t="n">
        <f aca="false">IF(R12="","",MAX(0,MAX($R$5:R12)))</f>
        <v>0.595495495495492</v>
      </c>
      <c r="T12" s="20" t="n">
        <f aca="false">IF(R12="","",R12-S12)</f>
        <v>0</v>
      </c>
      <c r="U12" s="14" t="n">
        <f aca="false">IF(O12="","",IF(O12&lt;0,N(U11)+1,0))</f>
        <v>0</v>
      </c>
      <c r="V12" s="22" t="n">
        <f aca="false">IF(R12="",NA(),R12)</f>
        <v>0.595495495495492</v>
      </c>
    </row>
    <row r="13" customFormat="false" ht="15" hidden="false" customHeight="false" outlineLevel="0" collapsed="false">
      <c r="A13" s="14" t="n">
        <f aca="false">IF(B13="","",COUNT($B$5:B13))</f>
        <v>9</v>
      </c>
      <c r="B13" s="15" t="n">
        <v>45698</v>
      </c>
      <c r="C13" s="13" t="s">
        <v>167</v>
      </c>
      <c r="D13" s="13" t="s">
        <v>145</v>
      </c>
      <c r="E13" s="17" t="n">
        <v>1.2845</v>
      </c>
      <c r="F13" s="17" t="n">
        <v>1.254</v>
      </c>
      <c r="G13" s="17" t="n">
        <v>1.3302</v>
      </c>
      <c r="H13" s="17" t="n">
        <v>1.3302</v>
      </c>
      <c r="I13" s="18" t="n">
        <v>1</v>
      </c>
      <c r="J13" s="18" t="n">
        <v>0.05</v>
      </c>
      <c r="K13" s="13" t="s">
        <v>52</v>
      </c>
      <c r="L13" s="13" t="s">
        <v>166</v>
      </c>
      <c r="M13" s="19" t="n">
        <f aca="false">IF(OR(E13="",F13=""),"",ABS(E13-F13))</f>
        <v>0.0305</v>
      </c>
      <c r="N13" s="20" t="n">
        <f aca="false">IF(OR(G13="",M13="",M13=0),"",ABS(G13-E13)/M13)</f>
        <v>1.49836065573771</v>
      </c>
      <c r="O13" s="20" t="n">
        <f aca="false">IF(OR(H13="",M13="",M13=0),"",IF(D13="Short",E13-H13,H13-E13)/M13*IF(I13="",1,I13)-IF(J13="",0,J13))</f>
        <v>1.44836065573771</v>
      </c>
      <c r="P13" s="21" t="n">
        <f aca="false">IF(O13="","",O13*'Example setup'!$B$7)</f>
        <v>0.0144836065573771</v>
      </c>
      <c r="Q13" s="14" t="str">
        <f aca="false">IF(O13="","",IF(O13&gt;0,"Win",IF(O13&lt;0,"Loss","Breakeven")))</f>
        <v>Win</v>
      </c>
      <c r="R13" s="20" t="n">
        <f aca="false">IF(O13="","",SUM($O$5:O13))</f>
        <v>2.0438561512332</v>
      </c>
      <c r="S13" s="20" t="n">
        <f aca="false">IF(R13="","",MAX(0,MAX($R$5:R13)))</f>
        <v>2.0438561512332</v>
      </c>
      <c r="T13" s="20" t="n">
        <f aca="false">IF(R13="","",R13-S13)</f>
        <v>0</v>
      </c>
      <c r="U13" s="14" t="n">
        <f aca="false">IF(O13="","",IF(O13&lt;0,N(U12)+1,0))</f>
        <v>0</v>
      </c>
      <c r="V13" s="22" t="n">
        <f aca="false">IF(R13="",NA(),R13)</f>
        <v>2.0438561512332</v>
      </c>
    </row>
    <row r="14" customFormat="false" ht="15" hidden="false" customHeight="false" outlineLevel="0" collapsed="false">
      <c r="A14" s="14" t="n">
        <f aca="false">IF(B14="","",COUNT($B$5:B14))</f>
        <v>10</v>
      </c>
      <c r="B14" s="15" t="n">
        <v>45705</v>
      </c>
      <c r="C14" s="13" t="s">
        <v>167</v>
      </c>
      <c r="D14" s="13" t="s">
        <v>146</v>
      </c>
      <c r="E14" s="17" t="n">
        <v>1.225</v>
      </c>
      <c r="F14" s="17" t="n">
        <v>1.2412</v>
      </c>
      <c r="G14" s="17" t="n">
        <v>1.1926</v>
      </c>
      <c r="H14" s="17" t="n">
        <v>1.1926</v>
      </c>
      <c r="I14" s="18" t="n">
        <v>1</v>
      </c>
      <c r="J14" s="18" t="n">
        <v>0.05</v>
      </c>
      <c r="K14" s="13" t="s">
        <v>50</v>
      </c>
      <c r="L14" s="13" t="s">
        <v>166</v>
      </c>
      <c r="M14" s="19" t="n">
        <f aca="false">IF(OR(E14="",F14=""),"",ABS(E14-F14))</f>
        <v>0.0162</v>
      </c>
      <c r="N14" s="20" t="n">
        <f aca="false">IF(OR(G14="",M14="",M14=0),"",ABS(G14-E14)/M14)</f>
        <v>2</v>
      </c>
      <c r="O14" s="20" t="n">
        <f aca="false">IF(OR(H14="",M14="",M14=0),"",IF(D14="Short",E14-H14,H14-E14)/M14*IF(I14="",1,I14)-IF(J14="",0,J14))</f>
        <v>1.95</v>
      </c>
      <c r="P14" s="21" t="n">
        <f aca="false">IF(O14="","",O14*'Example setup'!$B$7)</f>
        <v>0.0195</v>
      </c>
      <c r="Q14" s="14" t="str">
        <f aca="false">IF(O14="","",IF(O14&gt;0,"Win",IF(O14&lt;0,"Loss","Breakeven")))</f>
        <v>Win</v>
      </c>
      <c r="R14" s="20" t="n">
        <f aca="false">IF(O14="","",SUM($O$5:O14))</f>
        <v>3.9938561512332</v>
      </c>
      <c r="S14" s="20" t="n">
        <f aca="false">IF(R14="","",MAX(0,MAX($R$5:R14)))</f>
        <v>3.9938561512332</v>
      </c>
      <c r="T14" s="20" t="n">
        <f aca="false">IF(R14="","",R14-S14)</f>
        <v>0</v>
      </c>
      <c r="U14" s="14" t="n">
        <f aca="false">IF(O14="","",IF(O14&lt;0,N(U13)+1,0))</f>
        <v>0</v>
      </c>
      <c r="V14" s="22" t="n">
        <f aca="false">IF(R14="",NA(),R14)</f>
        <v>3.9938561512332</v>
      </c>
    </row>
    <row r="15" customFormat="false" ht="15" hidden="false" customHeight="false" outlineLevel="0" collapsed="false">
      <c r="A15" s="14" t="n">
        <f aca="false">IF(B15="","",COUNT($B$5:B15))</f>
        <v>11</v>
      </c>
      <c r="B15" s="15" t="n">
        <v>45709</v>
      </c>
      <c r="C15" s="13" t="s">
        <v>167</v>
      </c>
      <c r="D15" s="13" t="s">
        <v>145</v>
      </c>
      <c r="E15" s="17" t="n">
        <v>1.1816</v>
      </c>
      <c r="F15" s="17" t="n">
        <v>1.1662</v>
      </c>
      <c r="G15" s="17" t="n">
        <v>1.2047</v>
      </c>
      <c r="H15" s="17" t="n">
        <v>1.1662</v>
      </c>
      <c r="I15" s="18" t="n">
        <v>1</v>
      </c>
      <c r="J15" s="18" t="n">
        <v>0.05</v>
      </c>
      <c r="K15" s="13" t="s">
        <v>52</v>
      </c>
      <c r="L15" s="13" t="s">
        <v>163</v>
      </c>
      <c r="M15" s="19" t="n">
        <f aca="false">IF(OR(E15="",F15=""),"",ABS(E15-F15))</f>
        <v>0.0154000000000001</v>
      </c>
      <c r="N15" s="20" t="n">
        <f aca="false">IF(OR(G15="",M15="",M15=0),"",ABS(G15-E15)/M15)</f>
        <v>1.5</v>
      </c>
      <c r="O15" s="20" t="n">
        <f aca="false">IF(OR(H15="",M15="",M15=0),"",IF(D15="Short",E15-H15,H15-E15)/M15*IF(I15="",1,I15)-IF(J15="",0,J15))</f>
        <v>-1.05</v>
      </c>
      <c r="P15" s="21" t="n">
        <f aca="false">IF(O15="","",O15*'Example setup'!$B$7)</f>
        <v>-0.0105</v>
      </c>
      <c r="Q15" s="14" t="str">
        <f aca="false">IF(O15="","",IF(O15&gt;0,"Win",IF(O15&lt;0,"Loss","Breakeven")))</f>
        <v>Loss</v>
      </c>
      <c r="R15" s="20" t="n">
        <f aca="false">IF(O15="","",SUM($O$5:O15))</f>
        <v>2.9438561512332</v>
      </c>
      <c r="S15" s="20" t="n">
        <f aca="false">IF(R15="","",MAX(0,MAX($R$5:R15)))</f>
        <v>3.9938561512332</v>
      </c>
      <c r="T15" s="20" t="n">
        <f aca="false">IF(R15="","",R15-S15)</f>
        <v>-1.05</v>
      </c>
      <c r="U15" s="14" t="n">
        <f aca="false">IF(O15="","",IF(O15&lt;0,N(U14)+1,0))</f>
        <v>1</v>
      </c>
      <c r="V15" s="22" t="n">
        <f aca="false">IF(R15="",NA(),R15)</f>
        <v>2.9438561512332</v>
      </c>
    </row>
    <row r="16" customFormat="false" ht="15" hidden="false" customHeight="false" outlineLevel="0" collapsed="false">
      <c r="A16" s="14" t="n">
        <f aca="false">IF(B16="","",COUNT($B$5:B16))</f>
        <v>12</v>
      </c>
      <c r="B16" s="15" t="n">
        <v>45716</v>
      </c>
      <c r="C16" s="13" t="s">
        <v>164</v>
      </c>
      <c r="D16" s="13" t="s">
        <v>145</v>
      </c>
      <c r="E16" s="17" t="n">
        <v>125.64</v>
      </c>
      <c r="F16" s="17" t="n">
        <v>122.84</v>
      </c>
      <c r="G16" s="17" t="n">
        <v>129.84</v>
      </c>
      <c r="H16" s="17" t="n">
        <v>122.84</v>
      </c>
      <c r="I16" s="18" t="n">
        <v>1</v>
      </c>
      <c r="J16" s="18" t="n">
        <v>0.05</v>
      </c>
      <c r="K16" s="13" t="s">
        <v>50</v>
      </c>
      <c r="L16" s="13" t="s">
        <v>163</v>
      </c>
      <c r="M16" s="19" t="n">
        <f aca="false">IF(OR(E16="",F16=""),"",ABS(E16-F16))</f>
        <v>2.8</v>
      </c>
      <c r="N16" s="20" t="n">
        <f aca="false">IF(OR(G16="",M16="",M16=0),"",ABS(G16-E16)/M16)</f>
        <v>1.5</v>
      </c>
      <c r="O16" s="20" t="n">
        <f aca="false">IF(OR(H16="",M16="",M16=0),"",IF(D16="Short",E16-H16,H16-E16)/M16*IF(I16="",1,I16)-IF(J16="",0,J16))</f>
        <v>-1.05</v>
      </c>
      <c r="P16" s="21" t="n">
        <f aca="false">IF(O16="","",O16*'Example setup'!$B$7)</f>
        <v>-0.0105</v>
      </c>
      <c r="Q16" s="14" t="str">
        <f aca="false">IF(O16="","",IF(O16&gt;0,"Win",IF(O16&lt;0,"Loss","Breakeven")))</f>
        <v>Loss</v>
      </c>
      <c r="R16" s="20" t="n">
        <f aca="false">IF(O16="","",SUM($O$5:O16))</f>
        <v>1.8938561512332</v>
      </c>
      <c r="S16" s="20" t="n">
        <f aca="false">IF(R16="","",MAX(0,MAX($R$5:R16)))</f>
        <v>3.9938561512332</v>
      </c>
      <c r="T16" s="20" t="n">
        <f aca="false">IF(R16="","",R16-S16)</f>
        <v>-2.1</v>
      </c>
      <c r="U16" s="14" t="n">
        <f aca="false">IF(O16="","",IF(O16&lt;0,N(U15)+1,0))</f>
        <v>2</v>
      </c>
      <c r="V16" s="22" t="n">
        <f aca="false">IF(R16="",NA(),R16)</f>
        <v>1.8938561512332</v>
      </c>
    </row>
    <row r="17" customFormat="false" ht="15" hidden="false" customHeight="false" outlineLevel="0" collapsed="false">
      <c r="A17" s="14" t="n">
        <f aca="false">IF(B17="","",COUNT($B$5:B17))</f>
        <v>13</v>
      </c>
      <c r="B17" s="15" t="n">
        <v>45719</v>
      </c>
      <c r="C17" s="13" t="s">
        <v>164</v>
      </c>
      <c r="D17" s="13" t="s">
        <v>146</v>
      </c>
      <c r="E17" s="17" t="n">
        <v>117.14</v>
      </c>
      <c r="F17" s="17" t="n">
        <v>119.45</v>
      </c>
      <c r="G17" s="17" t="n">
        <v>111.36</v>
      </c>
      <c r="H17" s="17" t="n">
        <v>119.45</v>
      </c>
      <c r="I17" s="18" t="n">
        <v>1</v>
      </c>
      <c r="J17" s="18" t="n">
        <v>0.05</v>
      </c>
      <c r="K17" s="13" t="s">
        <v>52</v>
      </c>
      <c r="L17" s="13" t="s">
        <v>163</v>
      </c>
      <c r="M17" s="19" t="n">
        <f aca="false">IF(OR(E17="",F17=""),"",ABS(E17-F17))</f>
        <v>2.31</v>
      </c>
      <c r="N17" s="20" t="n">
        <f aca="false">IF(OR(G17="",M17="",M17=0),"",ABS(G17-E17)/M17)</f>
        <v>2.5021645021645</v>
      </c>
      <c r="O17" s="20" t="n">
        <f aca="false">IF(OR(H17="",M17="",M17=0),"",IF(D17="Short",E17-H17,H17-E17)/M17*IF(I17="",1,I17)-IF(J17="",0,J17))</f>
        <v>-1.05</v>
      </c>
      <c r="P17" s="21" t="n">
        <f aca="false">IF(O17="","",O17*'Example setup'!$B$7)</f>
        <v>-0.0105</v>
      </c>
      <c r="Q17" s="14" t="str">
        <f aca="false">IF(O17="","",IF(O17&gt;0,"Win",IF(O17&lt;0,"Loss","Breakeven")))</f>
        <v>Loss</v>
      </c>
      <c r="R17" s="20" t="n">
        <f aca="false">IF(O17="","",SUM($O$5:O17))</f>
        <v>0.8438561512332</v>
      </c>
      <c r="S17" s="20" t="n">
        <f aca="false">IF(R17="","",MAX(0,MAX($R$5:R17)))</f>
        <v>3.9938561512332</v>
      </c>
      <c r="T17" s="20" t="n">
        <f aca="false">IF(R17="","",R17-S17)</f>
        <v>-3.15</v>
      </c>
      <c r="U17" s="14" t="n">
        <f aca="false">IF(O17="","",IF(O17&lt;0,N(U16)+1,0))</f>
        <v>3</v>
      </c>
      <c r="V17" s="22" t="n">
        <f aca="false">IF(R17="",NA(),R17)</f>
        <v>0.8438561512332</v>
      </c>
    </row>
    <row r="18" customFormat="false" ht="15" hidden="false" customHeight="false" outlineLevel="0" collapsed="false">
      <c r="A18" s="14" t="n">
        <f aca="false">IF(B18="","",COUNT($B$5:B18))</f>
        <v>14</v>
      </c>
      <c r="B18" s="15" t="n">
        <v>45723</v>
      </c>
      <c r="C18" s="13" t="s">
        <v>162</v>
      </c>
      <c r="D18" s="13" t="s">
        <v>146</v>
      </c>
      <c r="E18" s="17" t="n">
        <v>50.55</v>
      </c>
      <c r="F18" s="17" t="n">
        <v>51.19</v>
      </c>
      <c r="G18" s="17" t="n">
        <v>49.27</v>
      </c>
      <c r="H18" s="17" t="n">
        <v>51.19</v>
      </c>
      <c r="I18" s="18" t="n">
        <v>1</v>
      </c>
      <c r="J18" s="18" t="n">
        <v>0.05</v>
      </c>
      <c r="K18" s="13" t="s">
        <v>50</v>
      </c>
      <c r="L18" s="13" t="s">
        <v>163</v>
      </c>
      <c r="M18" s="19" t="n">
        <f aca="false">IF(OR(E18="",F18=""),"",ABS(E18-F18))</f>
        <v>0.640000000000001</v>
      </c>
      <c r="N18" s="20" t="n">
        <f aca="false">IF(OR(G18="",M18="",M18=0),"",ABS(G18-E18)/M18)</f>
        <v>1.99999999999999</v>
      </c>
      <c r="O18" s="20" t="n">
        <f aca="false">IF(OR(H18="",M18="",M18=0),"",IF(D18="Short",E18-H18,H18-E18)/M18*IF(I18="",1,I18)-IF(J18="",0,J18))</f>
        <v>-1.05</v>
      </c>
      <c r="P18" s="21" t="n">
        <f aca="false">IF(O18="","",O18*'Example setup'!$B$7)</f>
        <v>-0.0105</v>
      </c>
      <c r="Q18" s="14" t="str">
        <f aca="false">IF(O18="","",IF(O18&gt;0,"Win",IF(O18&lt;0,"Loss","Breakeven")))</f>
        <v>Loss</v>
      </c>
      <c r="R18" s="20" t="n">
        <f aca="false">IF(O18="","",SUM($O$5:O18))</f>
        <v>-0.2061438487668</v>
      </c>
      <c r="S18" s="20" t="n">
        <f aca="false">IF(R18="","",MAX(0,MAX($R$5:R18)))</f>
        <v>3.9938561512332</v>
      </c>
      <c r="T18" s="20" t="n">
        <f aca="false">IF(R18="","",R18-S18)</f>
        <v>-4.2</v>
      </c>
      <c r="U18" s="14" t="n">
        <f aca="false">IF(O18="","",IF(O18&lt;0,N(U17)+1,0))</f>
        <v>4</v>
      </c>
      <c r="V18" s="22" t="n">
        <f aca="false">IF(R18="",NA(),R18)</f>
        <v>-0.2061438487668</v>
      </c>
    </row>
    <row r="19" customFormat="false" ht="15" hidden="false" customHeight="false" outlineLevel="0" collapsed="false">
      <c r="A19" s="14" t="n">
        <f aca="false">IF(B19="","",COUNT($B$5:B19))</f>
        <v>15</v>
      </c>
      <c r="B19" s="15" t="n">
        <v>45726</v>
      </c>
      <c r="C19" s="13" t="s">
        <v>162</v>
      </c>
      <c r="D19" s="13" t="s">
        <v>146</v>
      </c>
      <c r="E19" s="17" t="n">
        <v>45.48</v>
      </c>
      <c r="F19" s="17" t="n">
        <v>46.3</v>
      </c>
      <c r="G19" s="17" t="n">
        <v>43.43</v>
      </c>
      <c r="H19" s="17" t="n">
        <v>43.43</v>
      </c>
      <c r="I19" s="18" t="n">
        <v>0.5</v>
      </c>
      <c r="J19" s="18" t="n">
        <v>0.05</v>
      </c>
      <c r="K19" s="13" t="s">
        <v>50</v>
      </c>
      <c r="L19" s="13" t="s">
        <v>168</v>
      </c>
      <c r="M19" s="19" t="n">
        <f aca="false">IF(OR(E19="",F19=""),"",ABS(E19-F19))</f>
        <v>0.82</v>
      </c>
      <c r="N19" s="20" t="n">
        <f aca="false">IF(OR(G19="",M19="",M19=0),"",ABS(G19-E19)/M19)</f>
        <v>2.5</v>
      </c>
      <c r="O19" s="20" t="n">
        <f aca="false">IF(OR(H19="",M19="",M19=0),"",IF(D19="Short",E19-H19,H19-E19)/M19*IF(I19="",1,I19)-IF(J19="",0,J19))</f>
        <v>1.2</v>
      </c>
      <c r="P19" s="21" t="n">
        <f aca="false">IF(O19="","",O19*'Example setup'!$B$7)</f>
        <v>0.012</v>
      </c>
      <c r="Q19" s="14" t="str">
        <f aca="false">IF(O19="","",IF(O19&gt;0,"Win",IF(O19&lt;0,"Loss","Breakeven")))</f>
        <v>Win</v>
      </c>
      <c r="R19" s="20" t="n">
        <f aca="false">IF(O19="","",SUM($O$5:O19))</f>
        <v>0.993856151233198</v>
      </c>
      <c r="S19" s="20" t="n">
        <f aca="false">IF(R19="","",MAX(0,MAX($R$5:R19)))</f>
        <v>3.9938561512332</v>
      </c>
      <c r="T19" s="20" t="n">
        <f aca="false">IF(R19="","",R19-S19)</f>
        <v>-3</v>
      </c>
      <c r="U19" s="14" t="n">
        <f aca="false">IF(O19="","",IF(O19&lt;0,N(U18)+1,0))</f>
        <v>0</v>
      </c>
      <c r="V19" s="22" t="n">
        <f aca="false">IF(R19="",NA(),R19)</f>
        <v>0.993856151233198</v>
      </c>
    </row>
    <row r="20" customFormat="false" ht="15" hidden="false" customHeight="false" outlineLevel="0" collapsed="false">
      <c r="A20" s="14" t="n">
        <f aca="false">IF(B20="","",COUNT($B$5:B20))</f>
        <v>16</v>
      </c>
      <c r="B20" s="15" t="n">
        <v>45733</v>
      </c>
      <c r="C20" s="13" t="s">
        <v>164</v>
      </c>
      <c r="D20" s="13" t="s">
        <v>146</v>
      </c>
      <c r="E20" s="17" t="n">
        <v>126.68</v>
      </c>
      <c r="F20" s="17" t="n">
        <v>128.14</v>
      </c>
      <c r="G20" s="17" t="n">
        <v>123.76</v>
      </c>
      <c r="H20" s="17" t="n">
        <v>123.76</v>
      </c>
      <c r="I20" s="18" t="n">
        <v>1</v>
      </c>
      <c r="J20" s="18" t="n">
        <v>0.05</v>
      </c>
      <c r="K20" s="13" t="s">
        <v>50</v>
      </c>
      <c r="L20" s="13" t="s">
        <v>166</v>
      </c>
      <c r="M20" s="19" t="n">
        <f aca="false">IF(OR(E20="",F20=""),"",ABS(E20-F20))</f>
        <v>1.45999999999998</v>
      </c>
      <c r="N20" s="20" t="n">
        <f aca="false">IF(OR(G20="",M20="",M20=0),"",ABS(G20-E20)/M20)</f>
        <v>2.00000000000003</v>
      </c>
      <c r="O20" s="20" t="n">
        <f aca="false">IF(OR(H20="",M20="",M20=0),"",IF(D20="Short",E20-H20,H20-E20)/M20*IF(I20="",1,I20)-IF(J20="",0,J20))</f>
        <v>1.95000000000003</v>
      </c>
      <c r="P20" s="21" t="n">
        <f aca="false">IF(O20="","",O20*'Example setup'!$B$7)</f>
        <v>0.0195000000000003</v>
      </c>
      <c r="Q20" s="14" t="str">
        <f aca="false">IF(O20="","",IF(O20&gt;0,"Win",IF(O20&lt;0,"Loss","Breakeven")))</f>
        <v>Win</v>
      </c>
      <c r="R20" s="20" t="n">
        <f aca="false">IF(O20="","",SUM($O$5:O20))</f>
        <v>2.94385615123323</v>
      </c>
      <c r="S20" s="20" t="n">
        <f aca="false">IF(R20="","",MAX(0,MAX($R$5:R20)))</f>
        <v>3.9938561512332</v>
      </c>
      <c r="T20" s="20" t="n">
        <f aca="false">IF(R20="","",R20-S20)</f>
        <v>-1.04999999999997</v>
      </c>
      <c r="U20" s="14" t="n">
        <f aca="false">IF(O20="","",IF(O20&lt;0,N(U19)+1,0))</f>
        <v>0</v>
      </c>
      <c r="V20" s="22" t="n">
        <f aca="false">IF(R20="",NA(),R20)</f>
        <v>2.94385615123323</v>
      </c>
    </row>
    <row r="21" customFormat="false" ht="15" hidden="false" customHeight="false" outlineLevel="0" collapsed="false">
      <c r="A21" s="14" t="n">
        <f aca="false">IF(B21="","",COUNT($B$5:B21))</f>
        <v>17</v>
      </c>
      <c r="B21" s="15" t="n">
        <v>45737</v>
      </c>
      <c r="C21" s="13" t="s">
        <v>167</v>
      </c>
      <c r="D21" s="13" t="s">
        <v>146</v>
      </c>
      <c r="E21" s="17" t="n">
        <v>1.3019</v>
      </c>
      <c r="F21" s="17" t="n">
        <v>1.3185</v>
      </c>
      <c r="G21" s="17" t="n">
        <v>1.2687</v>
      </c>
      <c r="H21" s="17" t="n">
        <v>1.2687</v>
      </c>
      <c r="I21" s="18" t="n">
        <v>1</v>
      </c>
      <c r="J21" s="18" t="n">
        <v>0.05</v>
      </c>
      <c r="K21" s="13" t="s">
        <v>50</v>
      </c>
      <c r="L21" s="13" t="s">
        <v>166</v>
      </c>
      <c r="M21" s="19" t="n">
        <f aca="false">IF(OR(E21="",F21=""),"",ABS(E21-F21))</f>
        <v>0.0165999999999999</v>
      </c>
      <c r="N21" s="20" t="n">
        <f aca="false">IF(OR(G21="",M21="",M21=0),"",ABS(G21-E21)/M21)</f>
        <v>2.00000000000001</v>
      </c>
      <c r="O21" s="20" t="n">
        <f aca="false">IF(OR(H21="",M21="",M21=0),"",IF(D21="Short",E21-H21,H21-E21)/M21*IF(I21="",1,I21)-IF(J21="",0,J21))</f>
        <v>1.95000000000001</v>
      </c>
      <c r="P21" s="21" t="n">
        <f aca="false">IF(O21="","",O21*'Example setup'!$B$7)</f>
        <v>0.0195000000000001</v>
      </c>
      <c r="Q21" s="14" t="str">
        <f aca="false">IF(O21="","",IF(O21&gt;0,"Win",IF(O21&lt;0,"Loss","Breakeven")))</f>
        <v>Win</v>
      </c>
      <c r="R21" s="20" t="n">
        <f aca="false">IF(O21="","",SUM($O$5:O21))</f>
        <v>4.89385615123324</v>
      </c>
      <c r="S21" s="20" t="n">
        <f aca="false">IF(R21="","",MAX(0,MAX($R$5:R21)))</f>
        <v>4.89385615123324</v>
      </c>
      <c r="T21" s="20" t="n">
        <f aca="false">IF(R21="","",R21-S21)</f>
        <v>0</v>
      </c>
      <c r="U21" s="14" t="n">
        <f aca="false">IF(O21="","",IF(O21&lt;0,N(U20)+1,0))</f>
        <v>0</v>
      </c>
      <c r="V21" s="22" t="n">
        <f aca="false">IF(R21="",NA(),R21)</f>
        <v>4.89385615123324</v>
      </c>
    </row>
    <row r="22" customFormat="false" ht="15" hidden="false" customHeight="false" outlineLevel="0" collapsed="false">
      <c r="A22" s="14" t="n">
        <f aca="false">IF(B22="","",COUNT($B$5:B22))</f>
        <v>18</v>
      </c>
      <c r="B22" s="15" t="n">
        <v>45744</v>
      </c>
      <c r="C22" s="13" t="s">
        <v>164</v>
      </c>
      <c r="D22" s="13" t="s">
        <v>145</v>
      </c>
      <c r="E22" s="17" t="n">
        <v>121.18</v>
      </c>
      <c r="F22" s="17" t="n">
        <v>119.18</v>
      </c>
      <c r="G22" s="17" t="n">
        <v>125.18</v>
      </c>
      <c r="H22" s="17" t="n">
        <v>121.33</v>
      </c>
      <c r="I22" s="18" t="n">
        <v>1</v>
      </c>
      <c r="J22" s="18" t="n">
        <v>0.05</v>
      </c>
      <c r="K22" s="13" t="s">
        <v>50</v>
      </c>
      <c r="L22" s="13" t="s">
        <v>169</v>
      </c>
      <c r="M22" s="19" t="n">
        <f aca="false">IF(OR(E22="",F22=""),"",ABS(E22-F22))</f>
        <v>2</v>
      </c>
      <c r="N22" s="20" t="n">
        <f aca="false">IF(OR(G22="",M22="",M22=0),"",ABS(G22-E22)/M22)</f>
        <v>2</v>
      </c>
      <c r="O22" s="20" t="n">
        <f aca="false">IF(OR(H22="",M22="",M22=0),"",IF(D22="Short",E22-H22,H22-E22)/M22*IF(I22="",1,I22)-IF(J22="",0,J22))</f>
        <v>0.0249999999999957</v>
      </c>
      <c r="P22" s="21" t="n">
        <f aca="false">IF(O22="","",O22*'Example setup'!$B$7)</f>
        <v>0.000249999999999957</v>
      </c>
      <c r="Q22" s="14" t="str">
        <f aca="false">IF(O22="","",IF(O22&gt;0,"Win",IF(O22&lt;0,"Loss","Breakeven")))</f>
        <v>Win</v>
      </c>
      <c r="R22" s="20" t="n">
        <f aca="false">IF(O22="","",SUM($O$5:O22))</f>
        <v>4.91885615123324</v>
      </c>
      <c r="S22" s="20" t="n">
        <f aca="false">IF(R22="","",MAX(0,MAX($R$5:R22)))</f>
        <v>4.91885615123324</v>
      </c>
      <c r="T22" s="20" t="n">
        <f aca="false">IF(R22="","",R22-S22)</f>
        <v>0</v>
      </c>
      <c r="U22" s="14" t="n">
        <f aca="false">IF(O22="","",IF(O22&lt;0,N(U21)+1,0))</f>
        <v>0</v>
      </c>
      <c r="V22" s="22" t="n">
        <f aca="false">IF(R22="",NA(),R22)</f>
        <v>4.91885615123324</v>
      </c>
    </row>
    <row r="23" customFormat="false" ht="15" hidden="false" customHeight="false" outlineLevel="0" collapsed="false">
      <c r="A23" s="14" t="n">
        <f aca="false">IF(B23="","",COUNT($B$5:B23))</f>
        <v>19</v>
      </c>
      <c r="B23" s="15" t="n">
        <v>45749</v>
      </c>
      <c r="C23" s="13" t="s">
        <v>162</v>
      </c>
      <c r="D23" s="13" t="s">
        <v>146</v>
      </c>
      <c r="E23" s="17" t="n">
        <v>46.59</v>
      </c>
      <c r="F23" s="17" t="n">
        <v>47.67</v>
      </c>
      <c r="G23" s="17" t="n">
        <v>43.89</v>
      </c>
      <c r="H23" s="17" t="n">
        <v>47.67</v>
      </c>
      <c r="I23" s="18" t="n">
        <v>1</v>
      </c>
      <c r="J23" s="18" t="n">
        <v>0.05</v>
      </c>
      <c r="K23" s="13" t="s">
        <v>50</v>
      </c>
      <c r="L23" s="13" t="s">
        <v>163</v>
      </c>
      <c r="M23" s="19" t="n">
        <f aca="false">IF(OR(E23="",F23=""),"",ABS(E23-F23))</f>
        <v>1.08</v>
      </c>
      <c r="N23" s="20" t="n">
        <f aca="false">IF(OR(G23="",M23="",M23=0),"",ABS(G23-E23)/M23)</f>
        <v>2.50000000000001</v>
      </c>
      <c r="O23" s="20" t="n">
        <f aca="false">IF(OR(H23="",M23="",M23=0),"",IF(D23="Short",E23-H23,H23-E23)/M23*IF(I23="",1,I23)-IF(J23="",0,J23))</f>
        <v>-1.05</v>
      </c>
      <c r="P23" s="21" t="n">
        <f aca="false">IF(O23="","",O23*'Example setup'!$B$7)</f>
        <v>-0.0105</v>
      </c>
      <c r="Q23" s="14" t="str">
        <f aca="false">IF(O23="","",IF(O23&gt;0,"Win",IF(O23&lt;0,"Loss","Breakeven")))</f>
        <v>Loss</v>
      </c>
      <c r="R23" s="20" t="n">
        <f aca="false">IF(O23="","",SUM($O$5:O23))</f>
        <v>3.86885615123324</v>
      </c>
      <c r="S23" s="20" t="n">
        <f aca="false">IF(R23="","",MAX(0,MAX($R$5:R23)))</f>
        <v>4.91885615123324</v>
      </c>
      <c r="T23" s="20" t="n">
        <f aca="false">IF(R23="","",R23-S23)</f>
        <v>-1.05</v>
      </c>
      <c r="U23" s="14" t="n">
        <f aca="false">IF(O23="","",IF(O23&lt;0,N(U22)+1,0))</f>
        <v>1</v>
      </c>
      <c r="V23" s="22" t="n">
        <f aca="false">IF(R23="",NA(),R23)</f>
        <v>3.86885615123324</v>
      </c>
    </row>
    <row r="24" customFormat="false" ht="15" hidden="false" customHeight="false" outlineLevel="0" collapsed="false">
      <c r="A24" s="14" t="n">
        <f aca="false">IF(B24="","",COUNT($B$5:B24))</f>
        <v>20</v>
      </c>
      <c r="B24" s="15" t="n">
        <v>45754</v>
      </c>
      <c r="C24" s="13" t="s">
        <v>162</v>
      </c>
      <c r="D24" s="13" t="s">
        <v>145</v>
      </c>
      <c r="E24" s="17" t="n">
        <v>50.82</v>
      </c>
      <c r="F24" s="17" t="n">
        <v>50.03</v>
      </c>
      <c r="G24" s="17" t="n">
        <v>52.4</v>
      </c>
      <c r="H24" s="17" t="n">
        <v>51.41</v>
      </c>
      <c r="I24" s="18" t="n">
        <v>1</v>
      </c>
      <c r="J24" s="18" t="n">
        <v>0.05</v>
      </c>
      <c r="K24" s="13" t="s">
        <v>50</v>
      </c>
      <c r="L24" s="13" t="s">
        <v>169</v>
      </c>
      <c r="M24" s="19" t="n">
        <f aca="false">IF(OR(E24="",F24=""),"",ABS(E24-F24))</f>
        <v>0.789999999999999</v>
      </c>
      <c r="N24" s="20" t="n">
        <f aca="false">IF(OR(G24="",M24="",M24=0),"",ABS(G24-E24)/M24)</f>
        <v>2</v>
      </c>
      <c r="O24" s="20" t="n">
        <f aca="false">IF(OR(H24="",M24="",M24=0),"",IF(D24="Short",E24-H24,H24-E24)/M24*IF(I24="",1,I24)-IF(J24="",0,J24))</f>
        <v>0.696835443037971</v>
      </c>
      <c r="P24" s="21" t="n">
        <f aca="false">IF(O24="","",O24*'Example setup'!$B$7)</f>
        <v>0.00696835443037971</v>
      </c>
      <c r="Q24" s="14" t="str">
        <f aca="false">IF(O24="","",IF(O24&gt;0,"Win",IF(O24&lt;0,"Loss","Breakeven")))</f>
        <v>Win</v>
      </c>
      <c r="R24" s="20" t="n">
        <f aca="false">IF(O24="","",SUM($O$5:O24))</f>
        <v>4.56569159427121</v>
      </c>
      <c r="S24" s="20" t="n">
        <f aca="false">IF(R24="","",MAX(0,MAX($R$5:R24)))</f>
        <v>4.91885615123324</v>
      </c>
      <c r="T24" s="20" t="n">
        <f aca="false">IF(R24="","",R24-S24)</f>
        <v>-0.35316455696203</v>
      </c>
      <c r="U24" s="14" t="n">
        <f aca="false">IF(O24="","",IF(O24&lt;0,N(U23)+1,0))</f>
        <v>0</v>
      </c>
      <c r="V24" s="22" t="n">
        <f aca="false">IF(R24="",NA(),R24)</f>
        <v>4.56569159427121</v>
      </c>
    </row>
    <row r="25" customFormat="false" ht="15" hidden="false" customHeight="false" outlineLevel="0" collapsed="false">
      <c r="A25" s="14" t="n">
        <f aca="false">IF(B25="","",COUNT($B$5:B25))</f>
        <v>21</v>
      </c>
      <c r="B25" s="15" t="n">
        <v>45756</v>
      </c>
      <c r="C25" s="13" t="s">
        <v>162</v>
      </c>
      <c r="D25" s="13" t="s">
        <v>146</v>
      </c>
      <c r="E25" s="17" t="n">
        <v>46.5</v>
      </c>
      <c r="F25" s="17" t="n">
        <v>47.16</v>
      </c>
      <c r="G25" s="17" t="n">
        <v>45.18</v>
      </c>
      <c r="H25" s="17" t="n">
        <v>47.16</v>
      </c>
      <c r="I25" s="18" t="n">
        <v>0.5</v>
      </c>
      <c r="J25" s="18" t="n">
        <v>0.05</v>
      </c>
      <c r="K25" s="13" t="s">
        <v>50</v>
      </c>
      <c r="L25" s="13" t="s">
        <v>165</v>
      </c>
      <c r="M25" s="19" t="n">
        <f aca="false">IF(OR(E25="",F25=""),"",ABS(E25-F25))</f>
        <v>0.659999999999997</v>
      </c>
      <c r="N25" s="20" t="n">
        <f aca="false">IF(OR(G25="",M25="",M25=0),"",ABS(G25-E25)/M25)</f>
        <v>2.00000000000001</v>
      </c>
      <c r="O25" s="20" t="n">
        <f aca="false">IF(OR(H25="",M25="",M25=0),"",IF(D25="Short",E25-H25,H25-E25)/M25*IF(I25="",1,I25)-IF(J25="",0,J25))</f>
        <v>-0.55</v>
      </c>
      <c r="P25" s="21" t="n">
        <f aca="false">IF(O25="","",O25*'Example setup'!$B$7)</f>
        <v>-0.0055</v>
      </c>
      <c r="Q25" s="14" t="str">
        <f aca="false">IF(O25="","",IF(O25&gt;0,"Win",IF(O25&lt;0,"Loss","Breakeven")))</f>
        <v>Loss</v>
      </c>
      <c r="R25" s="20" t="n">
        <f aca="false">IF(O25="","",SUM($O$5:O25))</f>
        <v>4.01569159427121</v>
      </c>
      <c r="S25" s="20" t="n">
        <f aca="false">IF(R25="","",MAX(0,MAX($R$5:R25)))</f>
        <v>4.91885615123324</v>
      </c>
      <c r="T25" s="20" t="n">
        <f aca="false">IF(R25="","",R25-S25)</f>
        <v>-0.90316455696203</v>
      </c>
      <c r="U25" s="14" t="n">
        <f aca="false">IF(O25="","",IF(O25&lt;0,N(U24)+1,0))</f>
        <v>1</v>
      </c>
      <c r="V25" s="22" t="n">
        <f aca="false">IF(R25="",NA(),R25)</f>
        <v>4.01569159427121</v>
      </c>
    </row>
    <row r="26" customFormat="false" ht="15" hidden="false" customHeight="false" outlineLevel="0" collapsed="false">
      <c r="A26" s="14" t="n">
        <f aca="false">IF(B26="","",COUNT($B$5:B26))</f>
        <v>22</v>
      </c>
      <c r="B26" s="15" t="n">
        <v>45761</v>
      </c>
      <c r="C26" s="13" t="s">
        <v>162</v>
      </c>
      <c r="D26" s="13" t="s">
        <v>145</v>
      </c>
      <c r="E26" s="17" t="n">
        <v>48.15</v>
      </c>
      <c r="F26" s="17" t="n">
        <v>47.42</v>
      </c>
      <c r="G26" s="17" t="n">
        <v>49.61</v>
      </c>
      <c r="H26" s="17" t="n">
        <v>47.42</v>
      </c>
      <c r="I26" s="18" t="n">
        <v>1</v>
      </c>
      <c r="J26" s="18" t="n">
        <v>0.05</v>
      </c>
      <c r="K26" s="13" t="s">
        <v>50</v>
      </c>
      <c r="L26" s="13" t="s">
        <v>163</v>
      </c>
      <c r="M26" s="19" t="n">
        <f aca="false">IF(OR(E26="",F26=""),"",ABS(E26-F26))</f>
        <v>0.729999999999997</v>
      </c>
      <c r="N26" s="20" t="n">
        <f aca="false">IF(OR(G26="",M26="",M26=0),"",ABS(G26-E26)/M26)</f>
        <v>2.00000000000001</v>
      </c>
      <c r="O26" s="20" t="n">
        <f aca="false">IF(OR(H26="",M26="",M26=0),"",IF(D26="Short",E26-H26,H26-E26)/M26*IF(I26="",1,I26)-IF(J26="",0,J26))</f>
        <v>-1.05</v>
      </c>
      <c r="P26" s="21" t="n">
        <f aca="false">IF(O26="","",O26*'Example setup'!$B$7)</f>
        <v>-0.0105</v>
      </c>
      <c r="Q26" s="14" t="str">
        <f aca="false">IF(O26="","",IF(O26&gt;0,"Win",IF(O26&lt;0,"Loss","Breakeven")))</f>
        <v>Loss</v>
      </c>
      <c r="R26" s="20" t="n">
        <f aca="false">IF(O26="","",SUM($O$5:O26))</f>
        <v>2.96569159427121</v>
      </c>
      <c r="S26" s="20" t="n">
        <f aca="false">IF(R26="","",MAX(0,MAX($R$5:R26)))</f>
        <v>4.91885615123324</v>
      </c>
      <c r="T26" s="20" t="n">
        <f aca="false">IF(R26="","",R26-S26)</f>
        <v>-1.95316455696203</v>
      </c>
      <c r="U26" s="14" t="n">
        <f aca="false">IF(O26="","",IF(O26&lt;0,N(U25)+1,0))</f>
        <v>2</v>
      </c>
      <c r="V26" s="22" t="n">
        <f aca="false">IF(R26="",NA(),R26)</f>
        <v>2.96569159427121</v>
      </c>
    </row>
    <row r="27" customFormat="false" ht="15" hidden="false" customHeight="false" outlineLevel="0" collapsed="false">
      <c r="A27" s="14" t="n">
        <f aca="false">IF(B27="","",COUNT($B$5:B27))</f>
        <v>23</v>
      </c>
      <c r="B27" s="15" t="n">
        <v>45765</v>
      </c>
      <c r="C27" s="13" t="s">
        <v>167</v>
      </c>
      <c r="D27" s="13" t="s">
        <v>145</v>
      </c>
      <c r="E27" s="17" t="n">
        <v>1.2896</v>
      </c>
      <c r="F27" s="17" t="n">
        <v>1.2732</v>
      </c>
      <c r="G27" s="17" t="n">
        <v>1.3224</v>
      </c>
      <c r="H27" s="17" t="n">
        <v>1.2732</v>
      </c>
      <c r="I27" s="18" t="n">
        <v>1</v>
      </c>
      <c r="J27" s="18" t="n">
        <v>0.05</v>
      </c>
      <c r="K27" s="13" t="s">
        <v>50</v>
      </c>
      <c r="L27" s="13" t="s">
        <v>163</v>
      </c>
      <c r="M27" s="19" t="n">
        <f aca="false">IF(OR(E27="",F27=""),"",ABS(E27-F27))</f>
        <v>0.0164</v>
      </c>
      <c r="N27" s="20" t="n">
        <f aca="false">IF(OR(G27="",M27="",M27=0),"",ABS(G27-E27)/M27)</f>
        <v>2</v>
      </c>
      <c r="O27" s="20" t="n">
        <f aca="false">IF(OR(H27="",M27="",M27=0),"",IF(D27="Short",E27-H27,H27-E27)/M27*IF(I27="",1,I27)-IF(J27="",0,J27))</f>
        <v>-1.05</v>
      </c>
      <c r="P27" s="21" t="n">
        <f aca="false">IF(O27="","",O27*'Example setup'!$B$7)</f>
        <v>-0.0105</v>
      </c>
      <c r="Q27" s="14" t="str">
        <f aca="false">IF(O27="","",IF(O27&gt;0,"Win",IF(O27&lt;0,"Loss","Breakeven")))</f>
        <v>Loss</v>
      </c>
      <c r="R27" s="20" t="n">
        <f aca="false">IF(O27="","",SUM($O$5:O27))</f>
        <v>1.91569159427121</v>
      </c>
      <c r="S27" s="20" t="n">
        <f aca="false">IF(R27="","",MAX(0,MAX($R$5:R27)))</f>
        <v>4.91885615123324</v>
      </c>
      <c r="T27" s="20" t="n">
        <f aca="false">IF(R27="","",R27-S27)</f>
        <v>-3.00316455696203</v>
      </c>
      <c r="U27" s="14" t="n">
        <f aca="false">IF(O27="","",IF(O27&lt;0,N(U26)+1,0))</f>
        <v>3</v>
      </c>
      <c r="V27" s="22" t="n">
        <f aca="false">IF(R27="",NA(),R27)</f>
        <v>1.91569159427121</v>
      </c>
    </row>
    <row r="28" customFormat="false" ht="15" hidden="false" customHeight="false" outlineLevel="0" collapsed="false">
      <c r="A28" s="14" t="n">
        <f aca="false">IF(B28="","",COUNT($B$5:B28))</f>
        <v>24</v>
      </c>
      <c r="B28" s="15" t="n">
        <v>45768</v>
      </c>
      <c r="C28" s="13" t="s">
        <v>162</v>
      </c>
      <c r="D28" s="13" t="s">
        <v>145</v>
      </c>
      <c r="E28" s="17" t="n">
        <v>45.87</v>
      </c>
      <c r="F28" s="17" t="n">
        <v>44.76</v>
      </c>
      <c r="G28" s="17" t="n">
        <v>48.09</v>
      </c>
      <c r="H28" s="17" t="n">
        <v>48.09</v>
      </c>
      <c r="I28" s="18" t="n">
        <v>1</v>
      </c>
      <c r="J28" s="18" t="n">
        <v>0.05</v>
      </c>
      <c r="K28" s="13" t="s">
        <v>53</v>
      </c>
      <c r="L28" s="13" t="s">
        <v>166</v>
      </c>
      <c r="M28" s="19" t="n">
        <f aca="false">IF(OR(E28="",F28=""),"",ABS(E28-F28))</f>
        <v>1.11</v>
      </c>
      <c r="N28" s="20" t="n">
        <f aca="false">IF(OR(G28="",M28="",M28=0),"",ABS(G28-E28)/M28)</f>
        <v>2.00000000000001</v>
      </c>
      <c r="O28" s="20" t="n">
        <f aca="false">IF(OR(H28="",M28="",M28=0),"",IF(D28="Short",E28-H28,H28-E28)/M28*IF(I28="",1,I28)-IF(J28="",0,J28))</f>
        <v>1.95000000000001</v>
      </c>
      <c r="P28" s="21" t="n">
        <f aca="false">IF(O28="","",O28*'Example setup'!$B$7)</f>
        <v>0.0195000000000001</v>
      </c>
      <c r="Q28" s="14" t="str">
        <f aca="false">IF(O28="","",IF(O28&gt;0,"Win",IF(O28&lt;0,"Loss","Breakeven")))</f>
        <v>Win</v>
      </c>
      <c r="R28" s="20" t="n">
        <f aca="false">IF(O28="","",SUM($O$5:O28))</f>
        <v>3.86569159427121</v>
      </c>
      <c r="S28" s="20" t="n">
        <f aca="false">IF(R28="","",MAX(0,MAX($R$5:R28)))</f>
        <v>4.91885615123324</v>
      </c>
      <c r="T28" s="20" t="n">
        <f aca="false">IF(R28="","",R28-S28)</f>
        <v>-1.05316455696202</v>
      </c>
      <c r="U28" s="14" t="n">
        <f aca="false">IF(O28="","",IF(O28&lt;0,N(U27)+1,0))</f>
        <v>0</v>
      </c>
      <c r="V28" s="22" t="n">
        <f aca="false">IF(R28="",NA(),R28)</f>
        <v>3.86569159427121</v>
      </c>
    </row>
    <row r="29" customFormat="false" ht="15" hidden="false" customHeight="false" outlineLevel="0" collapsed="false">
      <c r="A29" s="14" t="n">
        <f aca="false">IF(B29="","",COUNT($B$5:B29))</f>
        <v>25</v>
      </c>
      <c r="B29" s="15" t="n">
        <v>45775</v>
      </c>
      <c r="C29" s="13" t="s">
        <v>164</v>
      </c>
      <c r="D29" s="13" t="s">
        <v>145</v>
      </c>
      <c r="E29" s="17" t="n">
        <v>123.55</v>
      </c>
      <c r="F29" s="17" t="n">
        <v>121.1</v>
      </c>
      <c r="G29" s="17" t="n">
        <v>128.45</v>
      </c>
      <c r="H29" s="17" t="n">
        <v>121.1</v>
      </c>
      <c r="I29" s="18" t="n">
        <v>1</v>
      </c>
      <c r="J29" s="18" t="n">
        <v>0.05</v>
      </c>
      <c r="K29" s="13" t="s">
        <v>50</v>
      </c>
      <c r="L29" s="13" t="s">
        <v>163</v>
      </c>
      <c r="M29" s="19" t="n">
        <f aca="false">IF(OR(E29="",F29=""),"",ABS(E29-F29))</f>
        <v>2.45</v>
      </c>
      <c r="N29" s="20" t="n">
        <f aca="false">IF(OR(G29="",M29="",M29=0),"",ABS(G29-E29)/M29)</f>
        <v>1.99999999999999</v>
      </c>
      <c r="O29" s="20" t="n">
        <f aca="false">IF(OR(H29="",M29="",M29=0),"",IF(D29="Short",E29-H29,H29-E29)/M29*IF(I29="",1,I29)-IF(J29="",0,J29))</f>
        <v>-1.05</v>
      </c>
      <c r="P29" s="21" t="n">
        <f aca="false">IF(O29="","",O29*'Example setup'!$B$7)</f>
        <v>-0.0105</v>
      </c>
      <c r="Q29" s="14" t="str">
        <f aca="false">IF(O29="","",IF(O29&gt;0,"Win",IF(O29&lt;0,"Loss","Breakeven")))</f>
        <v>Loss</v>
      </c>
      <c r="R29" s="20" t="n">
        <f aca="false">IF(O29="","",SUM($O$5:O29))</f>
        <v>2.81569159427121</v>
      </c>
      <c r="S29" s="20" t="n">
        <f aca="false">IF(R29="","",MAX(0,MAX($R$5:R29)))</f>
        <v>4.91885615123324</v>
      </c>
      <c r="T29" s="20" t="n">
        <f aca="false">IF(R29="","",R29-S29)</f>
        <v>-2.10316455696202</v>
      </c>
      <c r="U29" s="14" t="n">
        <f aca="false">IF(O29="","",IF(O29&lt;0,N(U28)+1,0))</f>
        <v>1</v>
      </c>
      <c r="V29" s="22" t="n">
        <f aca="false">IF(R29="",NA(),R29)</f>
        <v>2.81569159427121</v>
      </c>
    </row>
    <row r="30" customFormat="false" ht="15" hidden="false" customHeight="false" outlineLevel="0" collapsed="false">
      <c r="A30" s="14" t="n">
        <f aca="false">IF(B30="","",COUNT($B$5:B30))</f>
        <v>26</v>
      </c>
      <c r="B30" s="15" t="n">
        <v>45782</v>
      </c>
      <c r="C30" s="13" t="s">
        <v>167</v>
      </c>
      <c r="D30" s="13" t="s">
        <v>145</v>
      </c>
      <c r="E30" s="17" t="n">
        <v>1.2019</v>
      </c>
      <c r="F30" s="17" t="n">
        <v>1.1722</v>
      </c>
      <c r="G30" s="17" t="n">
        <v>1.2465</v>
      </c>
      <c r="H30" s="17" t="n">
        <v>1.1932</v>
      </c>
      <c r="I30" s="18" t="n">
        <v>1</v>
      </c>
      <c r="J30" s="18" t="n">
        <v>0.05</v>
      </c>
      <c r="K30" s="13" t="s">
        <v>53</v>
      </c>
      <c r="L30" s="13" t="s">
        <v>169</v>
      </c>
      <c r="M30" s="19" t="n">
        <f aca="false">IF(OR(E30="",F30=""),"",ABS(E30-F30))</f>
        <v>0.0297000000000001</v>
      </c>
      <c r="N30" s="20" t="n">
        <f aca="false">IF(OR(G30="",M30="",M30=0),"",ABS(G30-E30)/M30)</f>
        <v>1.5016835016835</v>
      </c>
      <c r="O30" s="20" t="n">
        <f aca="false">IF(OR(H30="",M30="",M30=0),"",IF(D30="Short",E30-H30,H30-E30)/M30*IF(I30="",1,I30)-IF(J30="",0,J30))</f>
        <v>-0.34292929292929</v>
      </c>
      <c r="P30" s="21" t="n">
        <f aca="false">IF(O30="","",O30*'Example setup'!$B$7)</f>
        <v>-0.0034292929292929</v>
      </c>
      <c r="Q30" s="14" t="str">
        <f aca="false">IF(O30="","",IF(O30&gt;0,"Win",IF(O30&lt;0,"Loss","Breakeven")))</f>
        <v>Loss</v>
      </c>
      <c r="R30" s="20" t="n">
        <f aca="false">IF(O30="","",SUM($O$5:O30))</f>
        <v>2.47276230134192</v>
      </c>
      <c r="S30" s="20" t="n">
        <f aca="false">IF(R30="","",MAX(0,MAX($R$5:R30)))</f>
        <v>4.91885615123324</v>
      </c>
      <c r="T30" s="20" t="n">
        <f aca="false">IF(R30="","",R30-S30)</f>
        <v>-2.44609384989131</v>
      </c>
      <c r="U30" s="14" t="n">
        <f aca="false">IF(O30="","",IF(O30&lt;0,N(U29)+1,0))</f>
        <v>2</v>
      </c>
      <c r="V30" s="22" t="n">
        <f aca="false">IF(R30="",NA(),R30)</f>
        <v>2.47276230134192</v>
      </c>
    </row>
    <row r="31" customFormat="false" ht="15" hidden="false" customHeight="false" outlineLevel="0" collapsed="false">
      <c r="A31" s="14" t="n">
        <f aca="false">IF(B31="","",COUNT($B$5:B31))</f>
        <v>27</v>
      </c>
      <c r="B31" s="15" t="n">
        <v>45786</v>
      </c>
      <c r="C31" s="13" t="s">
        <v>164</v>
      </c>
      <c r="D31" s="13" t="s">
        <v>145</v>
      </c>
      <c r="E31" s="17" t="n">
        <v>114.9</v>
      </c>
      <c r="F31" s="17" t="n">
        <v>113.06</v>
      </c>
      <c r="G31" s="17" t="n">
        <v>119.5</v>
      </c>
      <c r="H31" s="17" t="n">
        <v>113.06</v>
      </c>
      <c r="I31" s="18" t="n">
        <v>0.5</v>
      </c>
      <c r="J31" s="18" t="n">
        <v>0.05</v>
      </c>
      <c r="K31" s="13" t="s">
        <v>53</v>
      </c>
      <c r="L31" s="13" t="s">
        <v>165</v>
      </c>
      <c r="M31" s="19" t="n">
        <f aca="false">IF(OR(E31="",F31=""),"",ABS(E31-F31))</f>
        <v>1.84</v>
      </c>
      <c r="N31" s="20" t="n">
        <f aca="false">IF(OR(G31="",M31="",M31=0),"",ABS(G31-E31)/M31)</f>
        <v>2.49999999999999</v>
      </c>
      <c r="O31" s="20" t="n">
        <f aca="false">IF(OR(H31="",M31="",M31=0),"",IF(D31="Short",E31-H31,H31-E31)/M31*IF(I31="",1,I31)-IF(J31="",0,J31))</f>
        <v>-0.55</v>
      </c>
      <c r="P31" s="21" t="n">
        <f aca="false">IF(O31="","",O31*'Example setup'!$B$7)</f>
        <v>-0.0055</v>
      </c>
      <c r="Q31" s="14" t="str">
        <f aca="false">IF(O31="","",IF(O31&gt;0,"Win",IF(O31&lt;0,"Loss","Breakeven")))</f>
        <v>Loss</v>
      </c>
      <c r="R31" s="20" t="n">
        <f aca="false">IF(O31="","",SUM($O$5:O31))</f>
        <v>1.92276230134192</v>
      </c>
      <c r="S31" s="20" t="n">
        <f aca="false">IF(R31="","",MAX(0,MAX($R$5:R31)))</f>
        <v>4.91885615123324</v>
      </c>
      <c r="T31" s="20" t="n">
        <f aca="false">IF(R31="","",R31-S31)</f>
        <v>-2.99609384989131</v>
      </c>
      <c r="U31" s="14" t="n">
        <f aca="false">IF(O31="","",IF(O31&lt;0,N(U30)+1,0))</f>
        <v>3</v>
      </c>
      <c r="V31" s="22" t="n">
        <f aca="false">IF(R31="",NA(),R31)</f>
        <v>1.92276230134192</v>
      </c>
    </row>
    <row r="32" customFormat="false" ht="15" hidden="false" customHeight="false" outlineLevel="0" collapsed="false">
      <c r="A32" s="14" t="n">
        <f aca="false">IF(B32="","",COUNT($B$5:B32))</f>
        <v>28</v>
      </c>
      <c r="B32" s="15" t="n">
        <v>45791</v>
      </c>
      <c r="C32" s="13" t="s">
        <v>162</v>
      </c>
      <c r="D32" s="13" t="s">
        <v>146</v>
      </c>
      <c r="E32" s="17" t="n">
        <v>49.23</v>
      </c>
      <c r="F32" s="17" t="n">
        <v>50.12</v>
      </c>
      <c r="G32" s="17" t="n">
        <v>47.45</v>
      </c>
      <c r="H32" s="17" t="n">
        <v>47.45</v>
      </c>
      <c r="I32" s="18" t="n">
        <v>1</v>
      </c>
      <c r="J32" s="18" t="n">
        <v>0.05</v>
      </c>
      <c r="K32" s="13" t="s">
        <v>52</v>
      </c>
      <c r="L32" s="13" t="s">
        <v>166</v>
      </c>
      <c r="M32" s="19" t="n">
        <f aca="false">IF(OR(E32="",F32=""),"",ABS(E32-F32))</f>
        <v>0.890000000000001</v>
      </c>
      <c r="N32" s="20" t="n">
        <f aca="false">IF(OR(G32="",M32="",M32=0),"",ABS(G32-E32)/M32)</f>
        <v>1.99999999999999</v>
      </c>
      <c r="O32" s="20" t="n">
        <f aca="false">IF(OR(H32="",M32="",M32=0),"",IF(D32="Short",E32-H32,H32-E32)/M32*IF(I32="",1,I32)-IF(J32="",0,J32))</f>
        <v>1.94999999999999</v>
      </c>
      <c r="P32" s="21" t="n">
        <f aca="false">IF(O32="","",O32*'Example setup'!$B$7)</f>
        <v>0.0194999999999999</v>
      </c>
      <c r="Q32" s="14" t="str">
        <f aca="false">IF(O32="","",IF(O32&gt;0,"Win",IF(O32&lt;0,"Loss","Breakeven")))</f>
        <v>Win</v>
      </c>
      <c r="R32" s="20" t="n">
        <f aca="false">IF(O32="","",SUM($O$5:O32))</f>
        <v>3.87276230134192</v>
      </c>
      <c r="S32" s="20" t="n">
        <f aca="false">IF(R32="","",MAX(0,MAX($R$5:R32)))</f>
        <v>4.91885615123324</v>
      </c>
      <c r="T32" s="20" t="n">
        <f aca="false">IF(R32="","",R32-S32)</f>
        <v>-1.04609384989132</v>
      </c>
      <c r="U32" s="14" t="n">
        <f aca="false">IF(O32="","",IF(O32&lt;0,N(U31)+1,0))</f>
        <v>0</v>
      </c>
      <c r="V32" s="22" t="n">
        <f aca="false">IF(R32="",NA(),R32)</f>
        <v>3.87276230134192</v>
      </c>
    </row>
    <row r="33" customFormat="false" ht="15" hidden="false" customHeight="false" outlineLevel="0" collapsed="false">
      <c r="A33" s="14" t="n">
        <f aca="false">IF(B33="","",COUNT($B$5:B33))</f>
        <v>29</v>
      </c>
      <c r="B33" s="15" t="n">
        <v>45798</v>
      </c>
      <c r="C33" s="13" t="s">
        <v>162</v>
      </c>
      <c r="D33" s="13" t="s">
        <v>145</v>
      </c>
      <c r="E33" s="17" t="n">
        <v>50.51</v>
      </c>
      <c r="F33" s="17" t="n">
        <v>49.83</v>
      </c>
      <c r="G33" s="17" t="n">
        <v>52.21</v>
      </c>
      <c r="H33" s="17" t="n">
        <v>52.21</v>
      </c>
      <c r="I33" s="18" t="n">
        <v>1</v>
      </c>
      <c r="J33" s="18" t="n">
        <v>0.05</v>
      </c>
      <c r="K33" s="13" t="s">
        <v>53</v>
      </c>
      <c r="L33" s="13" t="s">
        <v>166</v>
      </c>
      <c r="M33" s="19" t="n">
        <f aca="false">IF(OR(E33="",F33=""),"",ABS(E33-F33))</f>
        <v>0.68</v>
      </c>
      <c r="N33" s="20" t="n">
        <f aca="false">IF(OR(G33="",M33="",M33=0),"",ABS(G33-E33)/M33)</f>
        <v>2.50000000000001</v>
      </c>
      <c r="O33" s="20" t="n">
        <f aca="false">IF(OR(H33="",M33="",M33=0),"",IF(D33="Short",E33-H33,H33-E33)/M33*IF(I33="",1,I33)-IF(J33="",0,J33))</f>
        <v>2.45000000000001</v>
      </c>
      <c r="P33" s="21" t="n">
        <f aca="false">IF(O33="","",O33*'Example setup'!$B$7)</f>
        <v>0.0245000000000001</v>
      </c>
      <c r="Q33" s="14" t="str">
        <f aca="false">IF(O33="","",IF(O33&gt;0,"Win",IF(O33&lt;0,"Loss","Breakeven")))</f>
        <v>Win</v>
      </c>
      <c r="R33" s="20" t="n">
        <f aca="false">IF(O33="","",SUM($O$5:O33))</f>
        <v>6.32276230134192</v>
      </c>
      <c r="S33" s="20" t="n">
        <f aca="false">IF(R33="","",MAX(0,MAX($R$5:R33)))</f>
        <v>6.32276230134192</v>
      </c>
      <c r="T33" s="20" t="n">
        <f aca="false">IF(R33="","",R33-S33)</f>
        <v>0</v>
      </c>
      <c r="U33" s="14" t="n">
        <f aca="false">IF(O33="","",IF(O33&lt;0,N(U32)+1,0))</f>
        <v>0</v>
      </c>
      <c r="V33" s="22" t="n">
        <f aca="false">IF(R33="",NA(),R33)</f>
        <v>6.32276230134192</v>
      </c>
    </row>
    <row r="34" customFormat="false" ht="15" hidden="false" customHeight="false" outlineLevel="0" collapsed="false">
      <c r="A34" s="14" t="n">
        <f aca="false">IF(B34="","",COUNT($B$5:B34))</f>
        <v>30</v>
      </c>
      <c r="B34" s="15" t="n">
        <v>45803</v>
      </c>
      <c r="C34" s="13" t="s">
        <v>162</v>
      </c>
      <c r="D34" s="13" t="s">
        <v>145</v>
      </c>
      <c r="E34" s="17" t="n">
        <v>45.8</v>
      </c>
      <c r="F34" s="17" t="n">
        <v>44.95</v>
      </c>
      <c r="G34" s="17" t="n">
        <v>47.5</v>
      </c>
      <c r="H34" s="17" t="n">
        <v>47.5</v>
      </c>
      <c r="I34" s="18" t="n">
        <v>0.5</v>
      </c>
      <c r="J34" s="18" t="n">
        <v>0.05</v>
      </c>
      <c r="K34" s="13" t="s">
        <v>53</v>
      </c>
      <c r="L34" s="13" t="s">
        <v>168</v>
      </c>
      <c r="M34" s="19" t="n">
        <f aca="false">IF(OR(E34="",F34=""),"",ABS(E34-F34))</f>
        <v>0.849999999999994</v>
      </c>
      <c r="N34" s="20" t="n">
        <f aca="false">IF(OR(G34="",M34="",M34=0),"",ABS(G34-E34)/M34)</f>
        <v>2.00000000000002</v>
      </c>
      <c r="O34" s="20" t="n">
        <f aca="false">IF(OR(H34="",M34="",M34=0),"",IF(D34="Short",E34-H34,H34-E34)/M34*IF(I34="",1,I34)-IF(J34="",0,J34))</f>
        <v>0.950000000000008</v>
      </c>
      <c r="P34" s="21" t="n">
        <f aca="false">IF(O34="","",O34*'Example setup'!$B$7)</f>
        <v>0.00950000000000009</v>
      </c>
      <c r="Q34" s="14" t="str">
        <f aca="false">IF(O34="","",IF(O34&gt;0,"Win",IF(O34&lt;0,"Loss","Breakeven")))</f>
        <v>Win</v>
      </c>
      <c r="R34" s="20" t="n">
        <f aca="false">IF(O34="","",SUM($O$5:O34))</f>
        <v>7.27276230134193</v>
      </c>
      <c r="S34" s="20" t="n">
        <f aca="false">IF(R34="","",MAX(0,MAX($R$5:R34)))</f>
        <v>7.27276230134193</v>
      </c>
      <c r="T34" s="20" t="n">
        <f aca="false">IF(R34="","",R34-S34)</f>
        <v>0</v>
      </c>
      <c r="U34" s="14" t="n">
        <f aca="false">IF(O34="","",IF(O34&lt;0,N(U33)+1,0))</f>
        <v>0</v>
      </c>
      <c r="V34" s="22" t="n">
        <f aca="false">IF(R34="",NA(),R34)</f>
        <v>7.27276230134193</v>
      </c>
    </row>
    <row r="35" customFormat="false" ht="15" hidden="false" customHeight="false" outlineLevel="0" collapsed="false">
      <c r="A35" s="14" t="n">
        <f aca="false">IF(B35="","",COUNT($B$5:B35))</f>
        <v>31</v>
      </c>
      <c r="B35" s="15" t="n">
        <v>45806</v>
      </c>
      <c r="C35" s="13" t="s">
        <v>167</v>
      </c>
      <c r="D35" s="13" t="s">
        <v>146</v>
      </c>
      <c r="E35" s="17" t="n">
        <v>1.3098</v>
      </c>
      <c r="F35" s="17" t="n">
        <v>1.339</v>
      </c>
      <c r="G35" s="17" t="n">
        <v>1.2514</v>
      </c>
      <c r="H35" s="17" t="n">
        <v>1.339</v>
      </c>
      <c r="I35" s="18" t="n">
        <v>1</v>
      </c>
      <c r="J35" s="18" t="n">
        <v>0.05</v>
      </c>
      <c r="K35" s="13" t="s">
        <v>53</v>
      </c>
      <c r="L35" s="13" t="s">
        <v>163</v>
      </c>
      <c r="M35" s="19" t="n">
        <f aca="false">IF(OR(E35="",F35=""),"",ABS(E35-F35))</f>
        <v>0.0291999999999999</v>
      </c>
      <c r="N35" s="20" t="n">
        <f aca="false">IF(OR(G35="",M35="",M35=0),"",ABS(G35-E35)/M35)</f>
        <v>2.00000000000001</v>
      </c>
      <c r="O35" s="20" t="n">
        <f aca="false">IF(OR(H35="",M35="",M35=0),"",IF(D35="Short",E35-H35,H35-E35)/M35*IF(I35="",1,I35)-IF(J35="",0,J35))</f>
        <v>-1.05</v>
      </c>
      <c r="P35" s="21" t="n">
        <f aca="false">IF(O35="","",O35*'Example setup'!$B$7)</f>
        <v>-0.0105</v>
      </c>
      <c r="Q35" s="14" t="str">
        <f aca="false">IF(O35="","",IF(O35&gt;0,"Win",IF(O35&lt;0,"Loss","Breakeven")))</f>
        <v>Loss</v>
      </c>
      <c r="R35" s="20" t="n">
        <f aca="false">IF(O35="","",SUM($O$5:O35))</f>
        <v>6.22276230134193</v>
      </c>
      <c r="S35" s="20" t="n">
        <f aca="false">IF(R35="","",MAX(0,MAX($R$5:R35)))</f>
        <v>7.27276230134193</v>
      </c>
      <c r="T35" s="20" t="n">
        <f aca="false">IF(R35="","",R35-S35)</f>
        <v>-1.05</v>
      </c>
      <c r="U35" s="14" t="n">
        <f aca="false">IF(O35="","",IF(O35&lt;0,N(U34)+1,0))</f>
        <v>1</v>
      </c>
      <c r="V35" s="22" t="n">
        <f aca="false">IF(R35="",NA(),R35)</f>
        <v>6.22276230134193</v>
      </c>
    </row>
    <row r="36" customFormat="false" ht="15" hidden="false" customHeight="false" outlineLevel="0" collapsed="false">
      <c r="A36" s="14" t="n">
        <f aca="false">IF(B36="","",COUNT($B$5:B36))</f>
        <v>32</v>
      </c>
      <c r="B36" s="15" t="n">
        <v>45811</v>
      </c>
      <c r="C36" s="13" t="s">
        <v>164</v>
      </c>
      <c r="D36" s="13" t="s">
        <v>146</v>
      </c>
      <c r="E36" s="17" t="n">
        <v>118.04</v>
      </c>
      <c r="F36" s="17" t="n">
        <v>119.86</v>
      </c>
      <c r="G36" s="17" t="n">
        <v>114.4</v>
      </c>
      <c r="H36" s="17" t="n">
        <v>114.4</v>
      </c>
      <c r="I36" s="18" t="n">
        <v>1</v>
      </c>
      <c r="J36" s="18" t="n">
        <v>0.05</v>
      </c>
      <c r="K36" s="13" t="s">
        <v>50</v>
      </c>
      <c r="L36" s="13" t="s">
        <v>166</v>
      </c>
      <c r="M36" s="19" t="n">
        <f aca="false">IF(OR(E36="",F36=""),"",ABS(E36-F36))</f>
        <v>1.81999999999999</v>
      </c>
      <c r="N36" s="20" t="n">
        <f aca="false">IF(OR(G36="",M36="",M36=0),"",ABS(G36-E36)/M36)</f>
        <v>2.00000000000001</v>
      </c>
      <c r="O36" s="20" t="n">
        <f aca="false">IF(OR(H36="",M36="",M36=0),"",IF(D36="Short",E36-H36,H36-E36)/M36*IF(I36="",1,I36)-IF(J36="",0,J36))</f>
        <v>1.95000000000001</v>
      </c>
      <c r="P36" s="21" t="n">
        <f aca="false">IF(O36="","",O36*'Example setup'!$B$7)</f>
        <v>0.0195000000000001</v>
      </c>
      <c r="Q36" s="14" t="str">
        <f aca="false">IF(O36="","",IF(O36&gt;0,"Win",IF(O36&lt;0,"Loss","Breakeven")))</f>
        <v>Win</v>
      </c>
      <c r="R36" s="20" t="n">
        <f aca="false">IF(O36="","",SUM($O$5:O36))</f>
        <v>8.17276230134194</v>
      </c>
      <c r="S36" s="20" t="n">
        <f aca="false">IF(R36="","",MAX(0,MAX($R$5:R36)))</f>
        <v>8.17276230134194</v>
      </c>
      <c r="T36" s="20" t="n">
        <f aca="false">IF(R36="","",R36-S36)</f>
        <v>0</v>
      </c>
      <c r="U36" s="14" t="n">
        <f aca="false">IF(O36="","",IF(O36&lt;0,N(U35)+1,0))</f>
        <v>0</v>
      </c>
      <c r="V36" s="22" t="n">
        <f aca="false">IF(R36="",NA(),R36)</f>
        <v>8.17276230134194</v>
      </c>
    </row>
    <row r="37" customFormat="false" ht="15" hidden="false" customHeight="false" outlineLevel="0" collapsed="false">
      <c r="A37" s="14" t="n">
        <f aca="false">IF(B37="","",COUNT($B$5:B37))</f>
        <v>33</v>
      </c>
      <c r="B37" s="15" t="n">
        <v>45817</v>
      </c>
      <c r="C37" s="13" t="s">
        <v>162</v>
      </c>
      <c r="D37" s="13" t="s">
        <v>146</v>
      </c>
      <c r="E37" s="17" t="n">
        <v>45.97</v>
      </c>
      <c r="F37" s="17" t="n">
        <v>46.87</v>
      </c>
      <c r="G37" s="17" t="n">
        <v>44.62</v>
      </c>
      <c r="H37" s="17" t="n">
        <v>46.87</v>
      </c>
      <c r="I37" s="18" t="n">
        <v>1</v>
      </c>
      <c r="J37" s="18" t="n">
        <v>0.05</v>
      </c>
      <c r="K37" s="13" t="s">
        <v>52</v>
      </c>
      <c r="L37" s="13" t="s">
        <v>163</v>
      </c>
      <c r="M37" s="19" t="n">
        <f aca="false">IF(OR(E37="",F37=""),"",ABS(E37-F37))</f>
        <v>0.899999999999999</v>
      </c>
      <c r="N37" s="20" t="n">
        <f aca="false">IF(OR(G37="",M37="",M37=0),"",ABS(G37-E37)/M37)</f>
        <v>1.5</v>
      </c>
      <c r="O37" s="20" t="n">
        <f aca="false">IF(OR(H37="",M37="",M37=0),"",IF(D37="Short",E37-H37,H37-E37)/M37*IF(I37="",1,I37)-IF(J37="",0,J37))</f>
        <v>-1.05</v>
      </c>
      <c r="P37" s="21" t="n">
        <f aca="false">IF(O37="","",O37*'Example setup'!$B$7)</f>
        <v>-0.0105</v>
      </c>
      <c r="Q37" s="14" t="str">
        <f aca="false">IF(O37="","",IF(O37&gt;0,"Win",IF(O37&lt;0,"Loss","Breakeven")))</f>
        <v>Loss</v>
      </c>
      <c r="R37" s="20" t="n">
        <f aca="false">IF(O37="","",SUM($O$5:O37))</f>
        <v>7.12276230134194</v>
      </c>
      <c r="S37" s="20" t="n">
        <f aca="false">IF(R37="","",MAX(0,MAX($R$5:R37)))</f>
        <v>8.17276230134194</v>
      </c>
      <c r="T37" s="20" t="n">
        <f aca="false">IF(R37="","",R37-S37)</f>
        <v>-1.05</v>
      </c>
      <c r="U37" s="14" t="n">
        <f aca="false">IF(O37="","",IF(O37&lt;0,N(U36)+1,0))</f>
        <v>1</v>
      </c>
      <c r="V37" s="22" t="n">
        <f aca="false">IF(R37="",NA(),R37)</f>
        <v>7.12276230134194</v>
      </c>
    </row>
    <row r="38" customFormat="false" ht="15" hidden="false" customHeight="false" outlineLevel="0" collapsed="false">
      <c r="A38" s="14" t="n">
        <f aca="false">IF(B38="","",COUNT($B$5:B38))</f>
        <v>34</v>
      </c>
      <c r="B38" s="15" t="n">
        <v>45824</v>
      </c>
      <c r="C38" s="13" t="s">
        <v>164</v>
      </c>
      <c r="D38" s="13" t="s">
        <v>145</v>
      </c>
      <c r="E38" s="17" t="n">
        <v>114.48</v>
      </c>
      <c r="F38" s="17" t="n">
        <v>112.6</v>
      </c>
      <c r="G38" s="17" t="n">
        <v>118.24</v>
      </c>
      <c r="H38" s="17" t="n">
        <v>118.24</v>
      </c>
      <c r="I38" s="18" t="n">
        <v>1</v>
      </c>
      <c r="J38" s="18" t="n">
        <v>0.05</v>
      </c>
      <c r="K38" s="13" t="s">
        <v>53</v>
      </c>
      <c r="L38" s="13" t="s">
        <v>166</v>
      </c>
      <c r="M38" s="19" t="n">
        <f aca="false">IF(OR(E38="",F38=""),"",ABS(E38-F38))</f>
        <v>1.88000000000001</v>
      </c>
      <c r="N38" s="20" t="n">
        <f aca="false">IF(OR(G38="",M38="",M38=0),"",ABS(G38-E38)/M38)</f>
        <v>1.99999999999999</v>
      </c>
      <c r="O38" s="20" t="n">
        <f aca="false">IF(OR(H38="",M38="",M38=0),"",IF(D38="Short",E38-H38,H38-E38)/M38*IF(I38="",1,I38)-IF(J38="",0,J38))</f>
        <v>1.94999999999998</v>
      </c>
      <c r="P38" s="21" t="n">
        <f aca="false">IF(O38="","",O38*'Example setup'!$B$7)</f>
        <v>0.0194999999999998</v>
      </c>
      <c r="Q38" s="14" t="str">
        <f aca="false">IF(O38="","",IF(O38&gt;0,"Win",IF(O38&lt;0,"Loss","Breakeven")))</f>
        <v>Win</v>
      </c>
      <c r="R38" s="20" t="n">
        <f aca="false">IF(O38="","",SUM($O$5:O38))</f>
        <v>9.07276230134192</v>
      </c>
      <c r="S38" s="20" t="n">
        <f aca="false">IF(R38="","",MAX(0,MAX($R$5:R38)))</f>
        <v>9.07276230134192</v>
      </c>
      <c r="T38" s="20" t="n">
        <f aca="false">IF(R38="","",R38-S38)</f>
        <v>0</v>
      </c>
      <c r="U38" s="14" t="n">
        <f aca="false">IF(O38="","",IF(O38&lt;0,N(U37)+1,0))</f>
        <v>0</v>
      </c>
      <c r="V38" s="22" t="n">
        <f aca="false">IF(R38="",NA(),R38)</f>
        <v>9.07276230134192</v>
      </c>
    </row>
    <row r="39" customFormat="false" ht="15" hidden="false" customHeight="false" outlineLevel="0" collapsed="false">
      <c r="A39" s="14" t="n">
        <f aca="false">IF(B39="","",COUNT($B$5:B39))</f>
        <v>35</v>
      </c>
      <c r="B39" s="15" t="n">
        <v>45831</v>
      </c>
      <c r="C39" s="13" t="s">
        <v>162</v>
      </c>
      <c r="D39" s="13" t="s">
        <v>146</v>
      </c>
      <c r="E39" s="17" t="n">
        <v>47.47</v>
      </c>
      <c r="F39" s="17" t="n">
        <v>48.49</v>
      </c>
      <c r="G39" s="17" t="n">
        <v>45.43</v>
      </c>
      <c r="H39" s="17" t="n">
        <v>45.43</v>
      </c>
      <c r="I39" s="18" t="n">
        <v>0.5</v>
      </c>
      <c r="J39" s="18" t="n">
        <v>0.05</v>
      </c>
      <c r="K39" s="13" t="s">
        <v>50</v>
      </c>
      <c r="L39" s="13" t="s">
        <v>168</v>
      </c>
      <c r="M39" s="19" t="n">
        <f aca="false">IF(OR(E39="",F39=""),"",ABS(E39-F39))</f>
        <v>1.02</v>
      </c>
      <c r="N39" s="20" t="n">
        <f aca="false">IF(OR(G39="",M39="",M39=0),"",ABS(G39-E39)/M39)</f>
        <v>1.99999999999999</v>
      </c>
      <c r="O39" s="20" t="n">
        <f aca="false">IF(OR(H39="",M39="",M39=0),"",IF(D39="Short",E39-H39,H39-E39)/M39*IF(I39="",1,I39)-IF(J39="",0,J39))</f>
        <v>0.949999999999997</v>
      </c>
      <c r="P39" s="21" t="n">
        <f aca="false">IF(O39="","",O39*'Example setup'!$B$7)</f>
        <v>0.00949999999999997</v>
      </c>
      <c r="Q39" s="14" t="str">
        <f aca="false">IF(O39="","",IF(O39&gt;0,"Win",IF(O39&lt;0,"Loss","Breakeven")))</f>
        <v>Win</v>
      </c>
      <c r="R39" s="20" t="n">
        <f aca="false">IF(O39="","",SUM($O$5:O39))</f>
        <v>10.0227623013419</v>
      </c>
      <c r="S39" s="20" t="n">
        <f aca="false">IF(R39="","",MAX(0,MAX($R$5:R39)))</f>
        <v>10.0227623013419</v>
      </c>
      <c r="T39" s="20" t="n">
        <f aca="false">IF(R39="","",R39-S39)</f>
        <v>0</v>
      </c>
      <c r="U39" s="14" t="n">
        <f aca="false">IF(O39="","",IF(O39&lt;0,N(U38)+1,0))</f>
        <v>0</v>
      </c>
      <c r="V39" s="22" t="n">
        <f aca="false">IF(R39="",NA(),R39)</f>
        <v>10.0227623013419</v>
      </c>
    </row>
    <row r="40" customFormat="false" ht="15" hidden="false" customHeight="false" outlineLevel="0" collapsed="false">
      <c r="A40" s="14" t="n">
        <f aca="false">IF(B40="","",COUNT($B$5:B40))</f>
        <v>36</v>
      </c>
      <c r="B40" s="15" t="n">
        <v>45838</v>
      </c>
      <c r="C40" s="13" t="s">
        <v>167</v>
      </c>
      <c r="D40" s="13" t="s">
        <v>145</v>
      </c>
      <c r="E40" s="17" t="n">
        <v>1.2874</v>
      </c>
      <c r="F40" s="17" t="n">
        <v>1.2676</v>
      </c>
      <c r="G40" s="17" t="n">
        <v>1.327</v>
      </c>
      <c r="H40" s="17" t="n">
        <v>1.2676</v>
      </c>
      <c r="I40" s="18" t="n">
        <v>1</v>
      </c>
      <c r="J40" s="18" t="n">
        <v>0.05</v>
      </c>
      <c r="K40" s="13" t="s">
        <v>50</v>
      </c>
      <c r="L40" s="13" t="s">
        <v>163</v>
      </c>
      <c r="M40" s="19" t="n">
        <f aca="false">IF(OR(E40="",F40=""),"",ABS(E40-F40))</f>
        <v>0.0198</v>
      </c>
      <c r="N40" s="20" t="n">
        <f aca="false">IF(OR(G40="",M40="",M40=0),"",ABS(G40-E40)/M40)</f>
        <v>1.99999999999999</v>
      </c>
      <c r="O40" s="20" t="n">
        <f aca="false">IF(OR(H40="",M40="",M40=0),"",IF(D40="Short",E40-H40,H40-E40)/M40*IF(I40="",1,I40)-IF(J40="",0,J40))</f>
        <v>-1.05</v>
      </c>
      <c r="P40" s="21" t="n">
        <f aca="false">IF(O40="","",O40*'Example setup'!$B$7)</f>
        <v>-0.0105</v>
      </c>
      <c r="Q40" s="14" t="str">
        <f aca="false">IF(O40="","",IF(O40&gt;0,"Win",IF(O40&lt;0,"Loss","Breakeven")))</f>
        <v>Loss</v>
      </c>
      <c r="R40" s="20" t="n">
        <f aca="false">IF(O40="","",SUM($O$5:O40))</f>
        <v>8.97276230134192</v>
      </c>
      <c r="S40" s="20" t="n">
        <f aca="false">IF(R40="","",MAX(0,MAX($R$5:R40)))</f>
        <v>10.0227623013419</v>
      </c>
      <c r="T40" s="20" t="n">
        <f aca="false">IF(R40="","",R40-S40)</f>
        <v>-1.05</v>
      </c>
      <c r="U40" s="14" t="n">
        <f aca="false">IF(O40="","",IF(O40&lt;0,N(U39)+1,0))</f>
        <v>1</v>
      </c>
      <c r="V40" s="22" t="n">
        <f aca="false">IF(R40="",NA(),R40)</f>
        <v>8.97276230134192</v>
      </c>
    </row>
    <row r="41" customFormat="false" ht="15" hidden="false" customHeight="false" outlineLevel="0" collapsed="false">
      <c r="A41" s="14" t="n">
        <f aca="false">IF(B41="","",COUNT($B$5:B41))</f>
        <v>37</v>
      </c>
      <c r="B41" s="15" t="n">
        <v>45845</v>
      </c>
      <c r="C41" s="13" t="s">
        <v>167</v>
      </c>
      <c r="D41" s="13" t="s">
        <v>145</v>
      </c>
      <c r="E41" s="17" t="n">
        <v>1.2418</v>
      </c>
      <c r="F41" s="17" t="n">
        <v>1.2213</v>
      </c>
      <c r="G41" s="17" t="n">
        <v>1.2726</v>
      </c>
      <c r="H41" s="17" t="n">
        <v>1.2213</v>
      </c>
      <c r="I41" s="18" t="n">
        <v>1</v>
      </c>
      <c r="J41" s="18" t="n">
        <v>0.05</v>
      </c>
      <c r="K41" s="13" t="s">
        <v>52</v>
      </c>
      <c r="L41" s="13" t="s">
        <v>163</v>
      </c>
      <c r="M41" s="19" t="n">
        <f aca="false">IF(OR(E41="",F41=""),"",ABS(E41-F41))</f>
        <v>0.0205</v>
      </c>
      <c r="N41" s="20" t="n">
        <f aca="false">IF(OR(G41="",M41="",M41=0),"",ABS(G41-E41)/M41)</f>
        <v>1.50243902439024</v>
      </c>
      <c r="O41" s="20" t="n">
        <f aca="false">IF(OR(H41="",M41="",M41=0),"",IF(D41="Short",E41-H41,H41-E41)/M41*IF(I41="",1,I41)-IF(J41="",0,J41))</f>
        <v>-1.05</v>
      </c>
      <c r="P41" s="21" t="n">
        <f aca="false">IF(O41="","",O41*'Example setup'!$B$7)</f>
        <v>-0.0105</v>
      </c>
      <c r="Q41" s="14" t="str">
        <f aca="false">IF(O41="","",IF(O41&gt;0,"Win",IF(O41&lt;0,"Loss","Breakeven")))</f>
        <v>Loss</v>
      </c>
      <c r="R41" s="20" t="n">
        <f aca="false">IF(O41="","",SUM($O$5:O41))</f>
        <v>7.92276230134192</v>
      </c>
      <c r="S41" s="20" t="n">
        <f aca="false">IF(R41="","",MAX(0,MAX($R$5:R41)))</f>
        <v>10.0227623013419</v>
      </c>
      <c r="T41" s="20" t="n">
        <f aca="false">IF(R41="","",R41-S41)</f>
        <v>-2.1</v>
      </c>
      <c r="U41" s="14" t="n">
        <f aca="false">IF(O41="","",IF(O41&lt;0,N(U40)+1,0))</f>
        <v>2</v>
      </c>
      <c r="V41" s="22" t="n">
        <f aca="false">IF(R41="",NA(),R41)</f>
        <v>7.92276230134192</v>
      </c>
    </row>
    <row r="42" customFormat="false" ht="15" hidden="false" customHeight="false" outlineLevel="0" collapsed="false">
      <c r="A42" s="14" t="n">
        <f aca="false">IF(B42="","",COUNT($B$5:B42))</f>
        <v>38</v>
      </c>
      <c r="B42" s="15" t="n">
        <v>45849</v>
      </c>
      <c r="C42" s="13" t="s">
        <v>164</v>
      </c>
      <c r="D42" s="13" t="s">
        <v>145</v>
      </c>
      <c r="E42" s="17" t="n">
        <v>125.74</v>
      </c>
      <c r="F42" s="17" t="n">
        <v>123.1</v>
      </c>
      <c r="G42" s="17" t="n">
        <v>132.34</v>
      </c>
      <c r="H42" s="17" t="n">
        <v>132.34</v>
      </c>
      <c r="I42" s="18" t="n">
        <v>1</v>
      </c>
      <c r="J42" s="18" t="n">
        <v>0.05</v>
      </c>
      <c r="K42" s="13" t="s">
        <v>50</v>
      </c>
      <c r="L42" s="13" t="s">
        <v>166</v>
      </c>
      <c r="M42" s="19" t="n">
        <f aca="false">IF(OR(E42="",F42=""),"",ABS(E42-F42))</f>
        <v>2.64</v>
      </c>
      <c r="N42" s="20" t="n">
        <f aca="false">IF(OR(G42="",M42="",M42=0),"",ABS(G42-E42)/M42)</f>
        <v>2.5</v>
      </c>
      <c r="O42" s="20" t="n">
        <f aca="false">IF(OR(H42="",M42="",M42=0),"",IF(D42="Short",E42-H42,H42-E42)/M42*IF(I42="",1,I42)-IF(J42="",0,J42))</f>
        <v>2.45</v>
      </c>
      <c r="P42" s="21" t="n">
        <f aca="false">IF(O42="","",O42*'Example setup'!$B$7)</f>
        <v>0.0245</v>
      </c>
      <c r="Q42" s="14" t="str">
        <f aca="false">IF(O42="","",IF(O42&gt;0,"Win",IF(O42&lt;0,"Loss","Breakeven")))</f>
        <v>Win</v>
      </c>
      <c r="R42" s="20" t="n">
        <f aca="false">IF(O42="","",SUM($O$5:O42))</f>
        <v>10.3727623013419</v>
      </c>
      <c r="S42" s="20" t="n">
        <f aca="false">IF(R42="","",MAX(0,MAX($R$5:R42)))</f>
        <v>10.3727623013419</v>
      </c>
      <c r="T42" s="20" t="n">
        <f aca="false">IF(R42="","",R42-S42)</f>
        <v>0</v>
      </c>
      <c r="U42" s="14" t="n">
        <f aca="false">IF(O42="","",IF(O42&lt;0,N(U41)+1,0))</f>
        <v>0</v>
      </c>
      <c r="V42" s="22" t="n">
        <f aca="false">IF(R42="",NA(),R42)</f>
        <v>10.3727623013419</v>
      </c>
    </row>
    <row r="43" customFormat="false" ht="15" hidden="false" customHeight="false" outlineLevel="0" collapsed="false">
      <c r="A43" s="14" t="n">
        <f aca="false">IF(B43="","",COUNT($B$5:B43))</f>
        <v>39</v>
      </c>
      <c r="B43" s="15" t="n">
        <v>45852</v>
      </c>
      <c r="C43" s="13" t="s">
        <v>167</v>
      </c>
      <c r="D43" s="13" t="s">
        <v>145</v>
      </c>
      <c r="E43" s="17" t="n">
        <v>1.3048</v>
      </c>
      <c r="F43" s="17" t="n">
        <v>1.2896</v>
      </c>
      <c r="G43" s="17" t="n">
        <v>1.3352</v>
      </c>
      <c r="H43" s="17" t="n">
        <v>1.2896</v>
      </c>
      <c r="I43" s="18" t="n">
        <v>1</v>
      </c>
      <c r="J43" s="18" t="n">
        <v>0.05</v>
      </c>
      <c r="K43" s="13" t="s">
        <v>52</v>
      </c>
      <c r="L43" s="13" t="s">
        <v>163</v>
      </c>
      <c r="M43" s="19" t="n">
        <f aca="false">IF(OR(E43="",F43=""),"",ABS(E43-F43))</f>
        <v>0.0151999999999999</v>
      </c>
      <c r="N43" s="20" t="n">
        <f aca="false">IF(OR(G43="",M43="",M43=0),"",ABS(G43-E43)/M43)</f>
        <v>2.00000000000001</v>
      </c>
      <c r="O43" s="20" t="n">
        <f aca="false">IF(OR(H43="",M43="",M43=0),"",IF(D43="Short",E43-H43,H43-E43)/M43*IF(I43="",1,I43)-IF(J43="",0,J43))</f>
        <v>-1.05</v>
      </c>
      <c r="P43" s="21" t="n">
        <f aca="false">IF(O43="","",O43*'Example setup'!$B$7)</f>
        <v>-0.0105</v>
      </c>
      <c r="Q43" s="14" t="str">
        <f aca="false">IF(O43="","",IF(O43&gt;0,"Win",IF(O43&lt;0,"Loss","Breakeven")))</f>
        <v>Loss</v>
      </c>
      <c r="R43" s="20" t="n">
        <f aca="false">IF(O43="","",SUM($O$5:O43))</f>
        <v>9.32276230134192</v>
      </c>
      <c r="S43" s="20" t="n">
        <f aca="false">IF(R43="","",MAX(0,MAX($R$5:R43)))</f>
        <v>10.3727623013419</v>
      </c>
      <c r="T43" s="20" t="n">
        <f aca="false">IF(R43="","",R43-S43)</f>
        <v>-1.05</v>
      </c>
      <c r="U43" s="14" t="n">
        <f aca="false">IF(O43="","",IF(O43&lt;0,N(U42)+1,0))</f>
        <v>1</v>
      </c>
      <c r="V43" s="22" t="n">
        <f aca="false">IF(R43="",NA(),R43)</f>
        <v>9.32276230134192</v>
      </c>
    </row>
    <row r="44" customFormat="false" ht="15" hidden="false" customHeight="false" outlineLevel="0" collapsed="false">
      <c r="A44" s="14" t="n">
        <f aca="false">IF(B44="","",COUNT($B$5:B44))</f>
        <v>40</v>
      </c>
      <c r="B44" s="15" t="n">
        <v>45859</v>
      </c>
      <c r="C44" s="13" t="s">
        <v>162</v>
      </c>
      <c r="D44" s="13" t="s">
        <v>146</v>
      </c>
      <c r="E44" s="17" t="n">
        <v>49.92</v>
      </c>
      <c r="F44" s="17" t="n">
        <v>50.5</v>
      </c>
      <c r="G44" s="17" t="n">
        <v>48.47</v>
      </c>
      <c r="H44" s="17" t="n">
        <v>50.5</v>
      </c>
      <c r="I44" s="18" t="n">
        <v>1</v>
      </c>
      <c r="J44" s="18" t="n">
        <v>0.05</v>
      </c>
      <c r="K44" s="13" t="s">
        <v>50</v>
      </c>
      <c r="L44" s="13" t="s">
        <v>163</v>
      </c>
      <c r="M44" s="19" t="n">
        <f aca="false">IF(OR(E44="",F44=""),"",ABS(E44-F44))</f>
        <v>0.579999999999998</v>
      </c>
      <c r="N44" s="20" t="n">
        <f aca="false">IF(OR(G44="",M44="",M44=0),"",ABS(G44-E44)/M44)</f>
        <v>2.50000000000001</v>
      </c>
      <c r="O44" s="20" t="n">
        <f aca="false">IF(OR(H44="",M44="",M44=0),"",IF(D44="Short",E44-H44,H44-E44)/M44*IF(I44="",1,I44)-IF(J44="",0,J44))</f>
        <v>-1.05</v>
      </c>
      <c r="P44" s="21" t="n">
        <f aca="false">IF(O44="","",O44*'Example setup'!$B$7)</f>
        <v>-0.0105</v>
      </c>
      <c r="Q44" s="14" t="str">
        <f aca="false">IF(O44="","",IF(O44&gt;0,"Win",IF(O44&lt;0,"Loss","Breakeven")))</f>
        <v>Loss</v>
      </c>
      <c r="R44" s="20" t="n">
        <f aca="false">IF(O44="","",SUM($O$5:O44))</f>
        <v>8.27276230134192</v>
      </c>
      <c r="S44" s="20" t="n">
        <f aca="false">IF(R44="","",MAX(0,MAX($R$5:R44)))</f>
        <v>10.3727623013419</v>
      </c>
      <c r="T44" s="20" t="n">
        <f aca="false">IF(R44="","",R44-S44)</f>
        <v>-2.1</v>
      </c>
      <c r="U44" s="14" t="n">
        <f aca="false">IF(O44="","",IF(O44&lt;0,N(U43)+1,0))</f>
        <v>2</v>
      </c>
      <c r="V44" s="22" t="n">
        <f aca="false">IF(R44="",NA(),R44)</f>
        <v>8.27276230134192</v>
      </c>
    </row>
  </sheetData>
  <conditionalFormatting sqref="V5:V44">
    <cfRule type="expression" priority="2" aboveAverage="0" equalAverage="0" bottom="0" percent="0" rank="0" text="" dxfId="0">
      <formula>ISNA(V5)</formula>
    </cfRule>
  </conditionalFormatting>
  <conditionalFormatting sqref="O5:O44">
    <cfRule type="expression" priority="3" aboveAverage="0" equalAverage="0" bottom="0" percent="0" rank="0" text="" dxfId="1">
      <formula>AND(ISNUMBER(O5),O5&lt;0)</formula>
    </cfRule>
    <cfRule type="expression" priority="4" aboveAverage="0" equalAverage="0" bottom="0" percent="0" rank="0" text="" dxfId="2">
      <formula>AND(ISNUMBER(O5),O5&gt;0)</formula>
    </cfRule>
  </conditionalFormatting>
  <dataValidations count="4">
    <dataValidation allowBlank="true" error="Size in R must be between 0 and 10" errorStyle="stop" operator="between" showDropDown="false" showErrorMessage="true" showInputMessage="false" sqref="I5:I44" type="decimal">
      <formula1>0</formula1>
      <formula2>10</formula2>
    </dataValidation>
    <dataValidation allowBlank="true" errorStyle="stop" operator="greaterThan" showDropDown="false" showErrorMessage="false" showInputMessage="false" sqref="B5:B44" type="date">
      <formula1>1</formula1>
      <formula2>0</formula2>
    </dataValidation>
    <dataValidation allowBlank="true" errorStyle="stop" operator="between" showDropDown="false" showErrorMessage="false" showInputMessage="false" sqref="D5:D44" type="list">
      <formula1>"Long,Short"</formula1>
      <formula2>0</formula2>
    </dataValidation>
    <dataValidation allowBlank="true" errorStyle="stop" operator="between" showDropDown="false" showErrorMessage="false" showInputMessage="false" sqref="K5:K44" type="list">
      <formula1>'Example setup'!$A$22:$A$31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8A00"/>
    <pageSetUpPr fitToPage="false"/>
  </sheetPr>
  <dimension ref="A1:J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1"/>
    <col collapsed="false" customWidth="true" hidden="false" outlineLevel="0" max="6" min="4" style="0" width="9"/>
    <col collapsed="false" customWidth="true" hidden="false" outlineLevel="0" max="7" min="7" style="0" width="11"/>
    <col collapsed="false" customWidth="true" hidden="false" outlineLevel="0" max="8" min="8" style="0" width="13"/>
    <col collapsed="false" customWidth="true" hidden="false" outlineLevel="0" max="9" min="9" style="0" width="12"/>
    <col collapsed="false" customWidth="true" hidden="false" outlineLevel="0" max="10" min="10" style="0" width="10"/>
  </cols>
  <sheetData>
    <row r="1" customFormat="false" ht="19.7" hidden="false" customHeight="false" outlineLevel="0" collapsed="false">
      <c r="A1" s="5" t="s">
        <v>170</v>
      </c>
    </row>
    <row r="2" customFormat="false" ht="15" hidden="false" customHeight="false" outlineLevel="0" collapsed="false">
      <c r="A2" s="6" t="s">
        <v>79</v>
      </c>
    </row>
    <row r="18" customFormat="false" ht="15" hidden="false" customHeight="true" outlineLevel="0" collapsed="false">
      <c r="A18" s="7" t="s">
        <v>80</v>
      </c>
      <c r="B18" s="7" t="s">
        <v>81</v>
      </c>
      <c r="C18" s="23" t="s">
        <v>82</v>
      </c>
      <c r="D18" s="23"/>
      <c r="E18" s="23"/>
      <c r="F18" s="23"/>
      <c r="G18" s="23"/>
      <c r="H18" s="23"/>
      <c r="I18" s="23"/>
      <c r="J18" s="23"/>
    </row>
    <row r="19" customFormat="false" ht="15" hidden="false" customHeight="false" outlineLevel="0" collapsed="false">
      <c r="A19" s="8" t="s">
        <v>83</v>
      </c>
      <c r="B19" s="24" t="n">
        <f aca="false">COUNT('Example log'!$O$5:$O$44)</f>
        <v>40</v>
      </c>
      <c r="C19" s="25" t="s">
        <v>84</v>
      </c>
      <c r="D19" s="25"/>
      <c r="E19" s="25"/>
      <c r="F19" s="25"/>
      <c r="G19" s="25"/>
      <c r="H19" s="25"/>
      <c r="I19" s="25"/>
      <c r="J19" s="25"/>
    </row>
    <row r="20" customFormat="false" ht="15" hidden="false" customHeight="false" outlineLevel="0" collapsed="false">
      <c r="A20" s="8" t="s">
        <v>85</v>
      </c>
      <c r="B20" s="24" t="n">
        <f aca="false">COUNTIF('Example log'!$O$5:$O$44,"&gt;0")</f>
        <v>18</v>
      </c>
      <c r="C20" s="25" t="s">
        <v>86</v>
      </c>
      <c r="D20" s="25"/>
      <c r="E20" s="25"/>
      <c r="F20" s="25"/>
      <c r="G20" s="25"/>
      <c r="H20" s="25"/>
      <c r="I20" s="25"/>
      <c r="J20" s="25"/>
    </row>
    <row r="21" customFormat="false" ht="15" hidden="false" customHeight="false" outlineLevel="0" collapsed="false">
      <c r="A21" s="8" t="s">
        <v>87</v>
      </c>
      <c r="B21" s="24" t="n">
        <f aca="false">COUNTIF('Example log'!$O$5:$O$44,"&lt;0")</f>
        <v>22</v>
      </c>
      <c r="C21" s="25" t="s">
        <v>88</v>
      </c>
      <c r="D21" s="25"/>
      <c r="E21" s="25"/>
      <c r="F21" s="25"/>
      <c r="G21" s="25"/>
      <c r="H21" s="25"/>
      <c r="I21" s="25"/>
      <c r="J21" s="25"/>
    </row>
    <row r="22" customFormat="false" ht="15" hidden="false" customHeight="false" outlineLevel="0" collapsed="false">
      <c r="A22" s="8" t="s">
        <v>89</v>
      </c>
      <c r="B22" s="24" t="n">
        <f aca="false">COUNTIF('Example log'!$O$5:$O$44,0)</f>
        <v>0</v>
      </c>
      <c r="C22" s="25" t="s">
        <v>90</v>
      </c>
      <c r="D22" s="25"/>
      <c r="E22" s="25"/>
      <c r="F22" s="25"/>
      <c r="G22" s="25"/>
      <c r="H22" s="25"/>
      <c r="I22" s="25"/>
      <c r="J22" s="25"/>
    </row>
    <row r="23" customFormat="false" ht="15" hidden="false" customHeight="false" outlineLevel="0" collapsed="false">
      <c r="A23" s="8" t="s">
        <v>91</v>
      </c>
      <c r="B23" s="26" t="n">
        <f aca="false">IF(B19=0,"",B20/B19)</f>
        <v>0.45</v>
      </c>
      <c r="C23" s="25" t="s">
        <v>92</v>
      </c>
      <c r="D23" s="25"/>
      <c r="E23" s="25"/>
      <c r="F23" s="25"/>
      <c r="G23" s="25"/>
      <c r="H23" s="25"/>
      <c r="I23" s="25"/>
      <c r="J23" s="25"/>
    </row>
    <row r="24" customFormat="false" ht="15" hidden="false" customHeight="false" outlineLevel="0" collapsed="false">
      <c r="A24" s="8" t="s">
        <v>93</v>
      </c>
      <c r="B24" s="27" t="n">
        <f aca="false">IF(B20=0,"",SUMIF('Example log'!$O$5:$O$44,"&gt;0")/B20)</f>
        <v>1.59253842190396</v>
      </c>
      <c r="C24" s="25" t="s">
        <v>94</v>
      </c>
      <c r="D24" s="25"/>
      <c r="E24" s="25"/>
      <c r="F24" s="25"/>
      <c r="G24" s="25"/>
      <c r="H24" s="25"/>
      <c r="I24" s="25"/>
      <c r="J24" s="25"/>
    </row>
    <row r="25" customFormat="false" ht="15" hidden="false" customHeight="false" outlineLevel="0" collapsed="false">
      <c r="A25" s="8" t="s">
        <v>95</v>
      </c>
      <c r="B25" s="27" t="n">
        <f aca="false">IF(B21=0,"",SUMIF('Example log'!$O$5:$O$44,"&lt;0")/B21)</f>
        <v>-0.926951331496786</v>
      </c>
      <c r="C25" s="25" t="s">
        <v>96</v>
      </c>
      <c r="D25" s="25"/>
      <c r="E25" s="25"/>
      <c r="F25" s="25"/>
      <c r="G25" s="25"/>
      <c r="H25" s="25"/>
      <c r="I25" s="25"/>
      <c r="J25" s="25"/>
    </row>
    <row r="26" customFormat="false" ht="15" hidden="false" customHeight="false" outlineLevel="0" collapsed="false">
      <c r="A26" s="8" t="s">
        <v>97</v>
      </c>
      <c r="B26" s="27" t="n">
        <f aca="false">SUMIF('Example log'!$O$5:$O$44,"&gt;0")</f>
        <v>28.6656915942712</v>
      </c>
      <c r="C26" s="25" t="s">
        <v>98</v>
      </c>
      <c r="D26" s="25"/>
      <c r="E26" s="25"/>
      <c r="F26" s="25"/>
      <c r="G26" s="25"/>
      <c r="H26" s="25"/>
      <c r="I26" s="25"/>
      <c r="J26" s="25"/>
    </row>
    <row r="27" customFormat="false" ht="15" hidden="false" customHeight="false" outlineLevel="0" collapsed="false">
      <c r="A27" s="8" t="s">
        <v>99</v>
      </c>
      <c r="B27" s="27" t="n">
        <f aca="false">SUMIF('Example log'!$O$5:$O$44,"&lt;0")</f>
        <v>-20.3929292929293</v>
      </c>
      <c r="C27" s="25" t="s">
        <v>100</v>
      </c>
      <c r="D27" s="25"/>
      <c r="E27" s="25"/>
      <c r="F27" s="25"/>
      <c r="G27" s="25"/>
      <c r="H27" s="25"/>
      <c r="I27" s="25"/>
      <c r="J27" s="25"/>
    </row>
    <row r="28" customFormat="false" ht="15" hidden="false" customHeight="false" outlineLevel="0" collapsed="false">
      <c r="A28" s="8" t="s">
        <v>101</v>
      </c>
      <c r="B28" s="27" t="n">
        <f aca="false">IF(B27=0,"",B26/ABS(B27))</f>
        <v>1.40566816971264</v>
      </c>
      <c r="C28" s="25" t="s">
        <v>102</v>
      </c>
      <c r="D28" s="25"/>
      <c r="E28" s="25"/>
      <c r="F28" s="25"/>
      <c r="G28" s="25"/>
      <c r="H28" s="25"/>
      <c r="I28" s="25"/>
      <c r="J28" s="25"/>
    </row>
    <row r="29" customFormat="false" ht="15" hidden="false" customHeight="false" outlineLevel="0" collapsed="false">
      <c r="A29" s="8" t="s">
        <v>103</v>
      </c>
      <c r="B29" s="27" t="n">
        <f aca="false">SUM('Example log'!$O$5:$O$44)</f>
        <v>8.27276230134192</v>
      </c>
      <c r="C29" s="25" t="s">
        <v>104</v>
      </c>
      <c r="D29" s="25"/>
      <c r="E29" s="25"/>
      <c r="F29" s="25"/>
      <c r="G29" s="25"/>
      <c r="H29" s="25"/>
      <c r="I29" s="25"/>
      <c r="J29" s="25"/>
    </row>
    <row r="30" customFormat="false" ht="15" hidden="false" customHeight="false" outlineLevel="0" collapsed="false">
      <c r="A30" s="8" t="s">
        <v>105</v>
      </c>
      <c r="B30" s="28" t="n">
        <f aca="false">IF(B19=0,"",B29/B19)</f>
        <v>0.206819057533548</v>
      </c>
      <c r="C30" s="25" t="s">
        <v>106</v>
      </c>
      <c r="D30" s="25"/>
      <c r="E30" s="25"/>
      <c r="F30" s="25"/>
      <c r="G30" s="25"/>
      <c r="H30" s="25"/>
      <c r="I30" s="25"/>
      <c r="J30" s="25"/>
    </row>
    <row r="31" customFormat="false" ht="15" hidden="false" customHeight="false" outlineLevel="0" collapsed="false">
      <c r="A31" s="8" t="s">
        <v>107</v>
      </c>
      <c r="B31" s="21" t="n">
        <f aca="false">B29*'Example setup'!$B$7</f>
        <v>0.0827276230134192</v>
      </c>
      <c r="C31" s="25" t="s">
        <v>108</v>
      </c>
      <c r="D31" s="25"/>
      <c r="E31" s="25"/>
      <c r="F31" s="25"/>
      <c r="G31" s="25"/>
      <c r="H31" s="25"/>
      <c r="I31" s="25"/>
      <c r="J31" s="25"/>
    </row>
    <row r="32" customFormat="false" ht="15" hidden="false" customHeight="false" outlineLevel="0" collapsed="false">
      <c r="A32" s="8" t="s">
        <v>109</v>
      </c>
      <c r="B32" s="27" t="n">
        <f aca="false">IF(B20=0,"",MAX('Example log'!$O$5:$O$44))</f>
        <v>2.45000000000001</v>
      </c>
      <c r="C32" s="25" t="s">
        <v>110</v>
      </c>
      <c r="D32" s="25"/>
      <c r="E32" s="25"/>
      <c r="F32" s="25"/>
      <c r="G32" s="25"/>
      <c r="H32" s="25"/>
      <c r="I32" s="25"/>
      <c r="J32" s="25"/>
    </row>
    <row r="33" customFormat="false" ht="15" hidden="false" customHeight="false" outlineLevel="0" collapsed="false">
      <c r="A33" s="8" t="s">
        <v>111</v>
      </c>
      <c r="B33" s="27" t="n">
        <f aca="false">IF(B21=0,"",MIN('Example log'!$O$5:$O$44))</f>
        <v>-1.05</v>
      </c>
      <c r="C33" s="25" t="s">
        <v>112</v>
      </c>
      <c r="D33" s="25"/>
      <c r="E33" s="25"/>
      <c r="F33" s="25"/>
      <c r="G33" s="25"/>
      <c r="H33" s="25"/>
      <c r="I33" s="25"/>
      <c r="J33" s="25"/>
    </row>
    <row r="34" customFormat="false" ht="15" hidden="false" customHeight="false" outlineLevel="0" collapsed="false">
      <c r="A34" s="8" t="s">
        <v>113</v>
      </c>
      <c r="B34" s="24" t="n">
        <f aca="false">MAX('Example log'!$U$5:$U$44)</f>
        <v>4</v>
      </c>
      <c r="C34" s="25" t="s">
        <v>114</v>
      </c>
      <c r="D34" s="25"/>
      <c r="E34" s="25"/>
      <c r="F34" s="25"/>
      <c r="G34" s="25"/>
      <c r="H34" s="25"/>
      <c r="I34" s="25"/>
      <c r="J34" s="25"/>
    </row>
    <row r="35" customFormat="false" ht="15" hidden="false" customHeight="false" outlineLevel="0" collapsed="false">
      <c r="A35" s="8" t="s">
        <v>115</v>
      </c>
      <c r="B35" s="27" t="n">
        <f aca="false">MIN('Example log'!$T$5:$T$44)</f>
        <v>-4.2</v>
      </c>
      <c r="C35" s="25" t="s">
        <v>116</v>
      </c>
      <c r="D35" s="25"/>
      <c r="E35" s="25"/>
      <c r="F35" s="25"/>
      <c r="G35" s="25"/>
      <c r="H35" s="25"/>
      <c r="I35" s="25"/>
      <c r="J35" s="25"/>
    </row>
    <row r="36" customFormat="false" ht="15" hidden="false" customHeight="false" outlineLevel="0" collapsed="false">
      <c r="A36" s="8" t="s">
        <v>117</v>
      </c>
      <c r="B36" s="21" t="n">
        <f aca="false">B35*'Example setup'!$B$7</f>
        <v>-0.042</v>
      </c>
      <c r="C36" s="25" t="s">
        <v>118</v>
      </c>
      <c r="D36" s="25"/>
      <c r="E36" s="25"/>
      <c r="F36" s="25"/>
      <c r="G36" s="25"/>
      <c r="H36" s="25"/>
      <c r="I36" s="25"/>
      <c r="J36" s="25"/>
    </row>
    <row r="37" customFormat="false" ht="15" hidden="false" customHeight="false" outlineLevel="0" collapsed="false">
      <c r="A37" s="8" t="s">
        <v>119</v>
      </c>
      <c r="B37" s="27" t="n">
        <f aca="false">IF(COUNT('Example log'!$N$5:$N$44)=0,"",AVERAGE('Example log'!$N$5:$N$44))</f>
        <v>1.98751983285356</v>
      </c>
      <c r="C37" s="25" t="s">
        <v>120</v>
      </c>
      <c r="D37" s="25"/>
      <c r="E37" s="25"/>
      <c r="F37" s="25"/>
      <c r="G37" s="25"/>
      <c r="H37" s="25"/>
      <c r="I37" s="25"/>
      <c r="J37" s="25"/>
    </row>
    <row r="38" customFormat="false" ht="15" hidden="false" customHeight="false" outlineLevel="0" collapsed="false">
      <c r="A38" s="8" t="s">
        <v>121</v>
      </c>
      <c r="B38" s="29" t="n">
        <f aca="false">IF(B19=0,"",MIN('Example log'!$B$5:$B$44))</f>
        <v>45666</v>
      </c>
      <c r="C38" s="25"/>
      <c r="D38" s="25"/>
      <c r="E38" s="25"/>
      <c r="F38" s="25"/>
      <c r="G38" s="25"/>
      <c r="H38" s="25"/>
      <c r="I38" s="25"/>
      <c r="J38" s="25"/>
    </row>
    <row r="39" customFormat="false" ht="15" hidden="false" customHeight="false" outlineLevel="0" collapsed="false">
      <c r="A39" s="8" t="s">
        <v>122</v>
      </c>
      <c r="B39" s="29" t="n">
        <f aca="false">IF(B19=0,"",MAX('Example log'!$B$5:$B$44))</f>
        <v>45859</v>
      </c>
      <c r="C39" s="25"/>
      <c r="D39" s="25"/>
      <c r="E39" s="25"/>
      <c r="F39" s="25"/>
      <c r="G39" s="25"/>
      <c r="H39" s="25"/>
      <c r="I39" s="25"/>
      <c r="J39" s="25"/>
    </row>
    <row r="41" customFormat="false" ht="15" hidden="false" customHeight="true" outlineLevel="0" collapsed="false">
      <c r="A41" s="7" t="s">
        <v>123</v>
      </c>
      <c r="B41" s="7" t="s">
        <v>81</v>
      </c>
      <c r="C41" s="23" t="s">
        <v>82</v>
      </c>
      <c r="D41" s="23"/>
      <c r="E41" s="23"/>
      <c r="F41" s="23"/>
      <c r="G41" s="23"/>
      <c r="H41" s="23"/>
      <c r="I41" s="23"/>
      <c r="J41" s="23"/>
    </row>
    <row r="42" customFormat="false" ht="15" hidden="false" customHeight="false" outlineLevel="0" collapsed="false">
      <c r="A42" s="8" t="s">
        <v>124</v>
      </c>
      <c r="B42" s="26" t="n">
        <f aca="false">IF(B19=0,"",MAX(0,B23-1.96*SQRT(B23*(1-B23)/B19)))</f>
        <v>0.295825099318988</v>
      </c>
      <c r="C42" s="25" t="s">
        <v>125</v>
      </c>
      <c r="D42" s="25"/>
      <c r="E42" s="25"/>
      <c r="F42" s="25"/>
      <c r="G42" s="25"/>
      <c r="H42" s="25"/>
      <c r="I42" s="25"/>
      <c r="J42" s="25"/>
    </row>
    <row r="43" customFormat="false" ht="15" hidden="false" customHeight="false" outlineLevel="0" collapsed="false">
      <c r="A43" s="8" t="s">
        <v>126</v>
      </c>
      <c r="B43" s="26" t="n">
        <f aca="false">IF(B19=0,"",MIN(1,B23+1.96*SQRT(B23*(1-B23)/B19)))</f>
        <v>0.604174900681012</v>
      </c>
      <c r="C43" s="25" t="s">
        <v>127</v>
      </c>
      <c r="D43" s="25"/>
      <c r="E43" s="25"/>
      <c r="F43" s="25"/>
      <c r="G43" s="25"/>
      <c r="H43" s="25"/>
      <c r="I43" s="25"/>
      <c r="J43" s="25"/>
    </row>
    <row r="44" customFormat="false" ht="15" hidden="false" customHeight="false" outlineLevel="0" collapsed="false">
      <c r="A44" s="8" t="s">
        <v>128</v>
      </c>
      <c r="B44" s="27" t="n">
        <f aca="false">IF(B19&lt;2,"",STDEV('Example log'!$O$5:$O$44))</f>
        <v>1.3474101087837</v>
      </c>
      <c r="C44" s="25" t="s">
        <v>129</v>
      </c>
      <c r="D44" s="25"/>
      <c r="E44" s="25"/>
      <c r="F44" s="25"/>
      <c r="G44" s="25"/>
      <c r="H44" s="25"/>
      <c r="I44" s="25"/>
      <c r="J44" s="25"/>
    </row>
    <row r="45" customFormat="false" ht="15" hidden="false" customHeight="false" outlineLevel="0" collapsed="false">
      <c r="A45" s="8" t="s">
        <v>130</v>
      </c>
      <c r="B45" s="28" t="n">
        <f aca="false">IF(B19&lt;2,"",B44/SQRT(B19))</f>
        <v>0.213044244304586</v>
      </c>
      <c r="C45" s="25" t="s">
        <v>131</v>
      </c>
      <c r="D45" s="25"/>
      <c r="E45" s="25"/>
      <c r="F45" s="25"/>
      <c r="G45" s="25"/>
      <c r="H45" s="25"/>
      <c r="I45" s="25"/>
      <c r="J45" s="25"/>
    </row>
    <row r="46" customFormat="false" ht="15" hidden="false" customHeight="false" outlineLevel="0" collapsed="false">
      <c r="A46" s="8" t="s">
        <v>132</v>
      </c>
      <c r="B46" s="28" t="n">
        <f aca="false">IF(B19&lt;2,"",B30-1.96*B45)</f>
        <v>-0.210747661303441</v>
      </c>
      <c r="C46" s="25" t="s">
        <v>133</v>
      </c>
      <c r="D46" s="25"/>
      <c r="E46" s="25"/>
      <c r="F46" s="25"/>
      <c r="G46" s="25"/>
      <c r="H46" s="25"/>
      <c r="I46" s="25"/>
      <c r="J46" s="25"/>
    </row>
    <row r="47" customFormat="false" ht="15" hidden="false" customHeight="false" outlineLevel="0" collapsed="false">
      <c r="A47" s="8" t="s">
        <v>134</v>
      </c>
      <c r="B47" s="28" t="n">
        <f aca="false">IF(B19&lt;2,"",B30+1.96*B45)</f>
        <v>0.624385776370537</v>
      </c>
      <c r="C47" s="25" t="s">
        <v>135</v>
      </c>
      <c r="D47" s="25"/>
      <c r="E47" s="25"/>
      <c r="F47" s="25"/>
      <c r="G47" s="25"/>
      <c r="H47" s="25"/>
      <c r="I47" s="25"/>
      <c r="J47" s="25"/>
    </row>
    <row r="48" customFormat="false" ht="15" hidden="false" customHeight="false" outlineLevel="0" collapsed="false">
      <c r="A48" s="8" t="s">
        <v>136</v>
      </c>
      <c r="B48" s="30" t="str">
        <f aca="false">IF(B19&lt;2,"Log more trades",IF(B46&gt;0,"95% range is above 0 R",IF(B47&lt;0,"95% range is below 0 R","95% range includes 0 R: no clear edge yet")))</f>
        <v>95% range includes 0 R: no clear edge yet</v>
      </c>
      <c r="C48" s="30"/>
      <c r="D48" s="30"/>
      <c r="E48" s="30"/>
      <c r="F48" s="30"/>
      <c r="G48" s="30"/>
      <c r="H48" s="30"/>
      <c r="I48" s="30"/>
      <c r="J48" s="30"/>
    </row>
    <row r="49" customFormat="false" ht="15" hidden="false" customHeight="false" outlineLevel="0" collapsed="false">
      <c r="A49" s="6" t="s">
        <v>137</v>
      </c>
    </row>
    <row r="50" customFormat="false" ht="15" hidden="false" customHeight="false" outlineLevel="0" collapsed="false">
      <c r="A50" s="8" t="s">
        <v>138</v>
      </c>
    </row>
    <row r="51" customFormat="false" ht="15" hidden="false" customHeight="false" outlineLevel="0" collapsed="false">
      <c r="A51" s="12" t="s">
        <v>66</v>
      </c>
      <c r="B51" s="12" t="s">
        <v>139</v>
      </c>
      <c r="C51" s="12" t="s">
        <v>91</v>
      </c>
      <c r="D51" s="12" t="s">
        <v>85</v>
      </c>
      <c r="E51" s="12" t="s">
        <v>87</v>
      </c>
      <c r="F51" s="12" t="s">
        <v>140</v>
      </c>
      <c r="G51" s="12" t="s">
        <v>141</v>
      </c>
      <c r="H51" s="12" t="s">
        <v>142</v>
      </c>
      <c r="I51" s="12" t="s">
        <v>101</v>
      </c>
      <c r="J51" s="12" t="s">
        <v>143</v>
      </c>
    </row>
    <row r="52" customFormat="false" ht="15" hidden="false" customHeight="false" outlineLevel="0" collapsed="false">
      <c r="A52" s="0" t="str">
        <f aca="false">IF('Example setup'!$A$22="","",'Example setup'!$A$22)</f>
        <v>Pullback</v>
      </c>
      <c r="B52" s="24" t="n">
        <f aca="false">IF(A52="","",D52+E52+F52)</f>
        <v>23</v>
      </c>
      <c r="C52" s="26" t="n">
        <f aca="false">IF(OR(A52="",B52=0),"",D52/B52)</f>
        <v>0.434782608695652</v>
      </c>
      <c r="D52" s="24" t="n">
        <f aca="false">IF(A52="","",COUNTIFS('Example log'!$K$5:$K$44,A52,'Example log'!$O$5:$O$44,"&gt;0"))</f>
        <v>10</v>
      </c>
      <c r="E52" s="24" t="n">
        <f aca="false">IF(A52="","",COUNTIFS('Example log'!$K$5:$K$44,A52,'Example log'!$O$5:$O$44,"&lt;0"))</f>
        <v>13</v>
      </c>
      <c r="F52" s="24" t="n">
        <f aca="false">IF(A52="","",COUNTIFS('Example log'!$K$5:$K$44,A52,'Example log'!$O$5:$O$44,0))</f>
        <v>0</v>
      </c>
      <c r="G52" s="27" t="n">
        <f aca="false">IF(A52="","",SUMIFS('Example log'!$O$5:$O$44,'Example log'!$K$5:$K$44,A52))</f>
        <v>1.91733093853351</v>
      </c>
      <c r="H52" s="28" t="n">
        <f aca="false">IF(OR(A52="",B52=0),"",G52/B52)</f>
        <v>0.0833622147188484</v>
      </c>
      <c r="I52" s="27" t="n">
        <f aca="false">IF(OR(A52="",E52=0),"",SUMIFS('Example log'!$O$5:$O$44,'Example log'!$K$5:$K$44,A52,'Example log'!$O$5:$O$44,"&gt;0")/ABS(SUMIFS('Example log'!$O$5:$O$44,'Example log'!$K$5:$K$44,A52,'Example log'!$O$5:$O$44,"&lt;0")))</f>
        <v>1.15156766312518</v>
      </c>
      <c r="J52" s="27" t="n">
        <f aca="false">IF(OR(A52="",COUNTIFS('Example log'!$K$5:$K$44,A52,'Example log'!$N$5:$N$44,"&gt;=0")=0),"",AVERAGEIFS('Example log'!$N$5:$N$44,'Example log'!$K$5:$K$44,A52,'Example log'!$N$5:$N$44,"&gt;=0"))</f>
        <v>2.0217673971596</v>
      </c>
    </row>
    <row r="53" customFormat="false" ht="15" hidden="false" customHeight="false" outlineLevel="0" collapsed="false">
      <c r="A53" s="0" t="str">
        <f aca="false">IF('Example setup'!$A$23="","",'Example setup'!$A$23)</f>
        <v>Breakout</v>
      </c>
      <c r="B53" s="24" t="n">
        <f aca="false">IF(A53="","",D53+E53+F53)</f>
        <v>7</v>
      </c>
      <c r="C53" s="26" t="n">
        <f aca="false">IF(OR(A53="",B53=0),"",D53/B53)</f>
        <v>0.285714285714286</v>
      </c>
      <c r="D53" s="24" t="n">
        <f aca="false">IF(A53="","",COUNTIFS('Example log'!$K$5:$K$44,A53,'Example log'!$O$5:$O$44,"&gt;0"))</f>
        <v>2</v>
      </c>
      <c r="E53" s="24" t="n">
        <f aca="false">IF(A53="","",COUNTIFS('Example log'!$K$5:$K$44,A53,'Example log'!$O$5:$O$44,"&lt;0"))</f>
        <v>5</v>
      </c>
      <c r="F53" s="24" t="n">
        <f aca="false">IF(A53="","",COUNTIFS('Example log'!$K$5:$K$44,A53,'Example log'!$O$5:$O$44,0))</f>
        <v>0</v>
      </c>
      <c r="G53" s="27" t="n">
        <f aca="false">IF(A53="","",SUMIFS('Example log'!$O$5:$O$44,'Example log'!$K$5:$K$44,A53))</f>
        <v>-1.8516393442623</v>
      </c>
      <c r="H53" s="28" t="n">
        <f aca="false">IF(OR(A53="",B53=0),"",G53/B53)</f>
        <v>-0.264519906323186</v>
      </c>
      <c r="I53" s="27" t="n">
        <f aca="false">IF(OR(A53="",E53=0),"",SUMIFS('Example log'!$O$5:$O$44,'Example log'!$K$5:$K$44,A53,'Example log'!$O$5:$O$44,"&gt;0")/ABS(SUMIFS('Example log'!$O$5:$O$44,'Example log'!$K$5:$K$44,A53,'Example log'!$O$5:$O$44,"&lt;0")))</f>
        <v>0.647306791569086</v>
      </c>
      <c r="J53" s="27" t="n">
        <f aca="false">IF(OR(A53="",COUNTIFS('Example log'!$K$5:$K$44,A53,'Example log'!$N$5:$N$44,"&gt;=0")=0),"",AVERAGEIFS('Example log'!$N$5:$N$44,'Example log'!$K$5:$K$44,A53,'Example log'!$N$5:$N$44,"&gt;=0"))</f>
        <v>1.78613774032749</v>
      </c>
    </row>
    <row r="54" customFormat="false" ht="15" hidden="false" customHeight="false" outlineLevel="0" collapsed="false">
      <c r="A54" s="0" t="str">
        <f aca="false">IF('Example setup'!$A$24="","",'Example setup'!$A$24)</f>
        <v>Range fade</v>
      </c>
      <c r="B54" s="24" t="n">
        <f aca="false">IF(A54="","",D54+E54+F54)</f>
        <v>10</v>
      </c>
      <c r="C54" s="26" t="n">
        <f aca="false">IF(OR(A54="",B54=0),"",D54/B54)</f>
        <v>0.6</v>
      </c>
      <c r="D54" s="24" t="n">
        <f aca="false">IF(A54="","",COUNTIFS('Example log'!$K$5:$K$44,A54,'Example log'!$O$5:$O$44,"&gt;0"))</f>
        <v>6</v>
      </c>
      <c r="E54" s="24" t="n">
        <f aca="false">IF(A54="","",COUNTIFS('Example log'!$K$5:$K$44,A54,'Example log'!$O$5:$O$44,"&lt;0"))</f>
        <v>4</v>
      </c>
      <c r="F54" s="24" t="n">
        <f aca="false">IF(A54="","",COUNTIFS('Example log'!$K$5:$K$44,A54,'Example log'!$O$5:$O$44,0))</f>
        <v>0</v>
      </c>
      <c r="G54" s="27" t="n">
        <f aca="false">IF(A54="","",SUMIFS('Example log'!$O$5:$O$44,'Example log'!$K$5:$K$44,A54))</f>
        <v>8.20707070707071</v>
      </c>
      <c r="H54" s="28" t="n">
        <f aca="false">IF(OR(A54="",B54=0),"",G54/B54)</f>
        <v>0.820707070707071</v>
      </c>
      <c r="I54" s="27" t="n">
        <f aca="false">IF(OR(A54="",E54=0),"",SUMIFS('Example log'!$O$5:$O$44,'Example log'!$K$5:$K$44,A54,'Example log'!$O$5:$O$44,"&gt;0")/ABS(SUMIFS('Example log'!$O$5:$O$44,'Example log'!$K$5:$K$44,A54,'Example log'!$O$5:$O$44,"&lt;0")))</f>
        <v>4.2921393841167</v>
      </c>
      <c r="J54" s="27" t="n">
        <f aca="false">IF(OR(A54="",COUNTIFS('Example log'!$K$5:$K$44,A54,'Example log'!$N$5:$N$44,"&gt;=0")=0),"",AVERAGEIFS('Example log'!$N$5:$N$44,'Example log'!$K$5:$K$44,A54,'Example log'!$N$5:$N$44,"&gt;=0"))</f>
        <v>2.0497178997179</v>
      </c>
    </row>
    <row r="55" customFormat="false" ht="15" hidden="false" customHeight="false" outlineLevel="0" collapsed="false">
      <c r="A55" s="0" t="str">
        <f aca="false">IF('Example setup'!$A$25="","",'Example setup'!$A$25)</f>
        <v/>
      </c>
      <c r="B55" s="24" t="str">
        <f aca="false">IF(A55="","",D55+E55+F55)</f>
        <v/>
      </c>
      <c r="C55" s="26" t="str">
        <f aca="false">IF(OR(A55="",B55=0),"",D55/B55)</f>
        <v/>
      </c>
      <c r="D55" s="24" t="str">
        <f aca="false">IF(A55="","",COUNTIFS('Example log'!$K$5:$K$44,A55,'Example log'!$O$5:$O$44,"&gt;0"))</f>
        <v/>
      </c>
      <c r="E55" s="24" t="str">
        <f aca="false">IF(A55="","",COUNTIFS('Example log'!$K$5:$K$44,A55,'Example log'!$O$5:$O$44,"&lt;0"))</f>
        <v/>
      </c>
      <c r="F55" s="24" t="str">
        <f aca="false">IF(A55="","",COUNTIFS('Example log'!$K$5:$K$44,A55,'Example log'!$O$5:$O$44,0))</f>
        <v/>
      </c>
      <c r="G55" s="27" t="str">
        <f aca="false">IF(A55="","",SUMIFS('Example log'!$O$5:$O$44,'Example log'!$K$5:$K$44,A55))</f>
        <v/>
      </c>
      <c r="H55" s="28" t="str">
        <f aca="false">IF(OR(A55="",B55=0),"",G55/B55)</f>
        <v/>
      </c>
      <c r="I55" s="27" t="str">
        <f aca="false">IF(OR(A55="",E55=0),"",SUMIFS('Example log'!$O$5:$O$44,'Example log'!$K$5:$K$44,A55,'Example log'!$O$5:$O$44,"&gt;0")/ABS(SUMIFS('Example log'!$O$5:$O$44,'Example log'!$K$5:$K$44,A55,'Example log'!$O$5:$O$44,"&lt;0")))</f>
        <v/>
      </c>
      <c r="J55" s="27" t="str">
        <f aca="false">IF(OR(A55="",COUNTIFS('Example log'!$K$5:$K$44,A55,'Example log'!$N$5:$N$44,"&gt;=0")=0),"",AVERAGEIFS('Example log'!$N$5:$N$44,'Example log'!$K$5:$K$44,A55,'Example log'!$N$5:$N$44,"&gt;=0"))</f>
        <v/>
      </c>
    </row>
    <row r="56" customFormat="false" ht="15" hidden="false" customHeight="false" outlineLevel="0" collapsed="false">
      <c r="A56" s="0" t="str">
        <f aca="false">IF('Example setup'!$A$26="","",'Example setup'!$A$26)</f>
        <v/>
      </c>
      <c r="B56" s="24" t="str">
        <f aca="false">IF(A56="","",D56+E56+F56)</f>
        <v/>
      </c>
      <c r="C56" s="26" t="str">
        <f aca="false">IF(OR(A56="",B56=0),"",D56/B56)</f>
        <v/>
      </c>
      <c r="D56" s="24" t="str">
        <f aca="false">IF(A56="","",COUNTIFS('Example log'!$K$5:$K$44,A56,'Example log'!$O$5:$O$44,"&gt;0"))</f>
        <v/>
      </c>
      <c r="E56" s="24" t="str">
        <f aca="false">IF(A56="","",COUNTIFS('Example log'!$K$5:$K$44,A56,'Example log'!$O$5:$O$44,"&lt;0"))</f>
        <v/>
      </c>
      <c r="F56" s="24" t="str">
        <f aca="false">IF(A56="","",COUNTIFS('Example log'!$K$5:$K$44,A56,'Example log'!$O$5:$O$44,0))</f>
        <v/>
      </c>
      <c r="G56" s="27" t="str">
        <f aca="false">IF(A56="","",SUMIFS('Example log'!$O$5:$O$44,'Example log'!$K$5:$K$44,A56))</f>
        <v/>
      </c>
      <c r="H56" s="28" t="str">
        <f aca="false">IF(OR(A56="",B56=0),"",G56/B56)</f>
        <v/>
      </c>
      <c r="I56" s="27" t="str">
        <f aca="false">IF(OR(A56="",E56=0),"",SUMIFS('Example log'!$O$5:$O$44,'Example log'!$K$5:$K$44,A56,'Example log'!$O$5:$O$44,"&gt;0")/ABS(SUMIFS('Example log'!$O$5:$O$44,'Example log'!$K$5:$K$44,A56,'Example log'!$O$5:$O$44,"&lt;0")))</f>
        <v/>
      </c>
      <c r="J56" s="27" t="str">
        <f aca="false">IF(OR(A56="",COUNTIFS('Example log'!$K$5:$K$44,A56,'Example log'!$N$5:$N$44,"&gt;=0")=0),"",AVERAGEIFS('Example log'!$N$5:$N$44,'Example log'!$K$5:$K$44,A56,'Example log'!$N$5:$N$44,"&gt;=0"))</f>
        <v/>
      </c>
    </row>
    <row r="57" customFormat="false" ht="15" hidden="false" customHeight="false" outlineLevel="0" collapsed="false">
      <c r="A57" s="0" t="str">
        <f aca="false">IF('Example setup'!$A$27="","",'Example setup'!$A$27)</f>
        <v/>
      </c>
      <c r="B57" s="24" t="str">
        <f aca="false">IF(A57="","",D57+E57+F57)</f>
        <v/>
      </c>
      <c r="C57" s="26" t="str">
        <f aca="false">IF(OR(A57="",B57=0),"",D57/B57)</f>
        <v/>
      </c>
      <c r="D57" s="24" t="str">
        <f aca="false">IF(A57="","",COUNTIFS('Example log'!$K$5:$K$44,A57,'Example log'!$O$5:$O$44,"&gt;0"))</f>
        <v/>
      </c>
      <c r="E57" s="24" t="str">
        <f aca="false">IF(A57="","",COUNTIFS('Example log'!$K$5:$K$44,A57,'Example log'!$O$5:$O$44,"&lt;0"))</f>
        <v/>
      </c>
      <c r="F57" s="24" t="str">
        <f aca="false">IF(A57="","",COUNTIFS('Example log'!$K$5:$K$44,A57,'Example log'!$O$5:$O$44,0))</f>
        <v/>
      </c>
      <c r="G57" s="27" t="str">
        <f aca="false">IF(A57="","",SUMIFS('Example log'!$O$5:$O$44,'Example log'!$K$5:$K$44,A57))</f>
        <v/>
      </c>
      <c r="H57" s="28" t="str">
        <f aca="false">IF(OR(A57="",B57=0),"",G57/B57)</f>
        <v/>
      </c>
      <c r="I57" s="27" t="str">
        <f aca="false">IF(OR(A57="",E57=0),"",SUMIFS('Example log'!$O$5:$O$44,'Example log'!$K$5:$K$44,A57,'Example log'!$O$5:$O$44,"&gt;0")/ABS(SUMIFS('Example log'!$O$5:$O$44,'Example log'!$K$5:$K$44,A57,'Example log'!$O$5:$O$44,"&lt;0")))</f>
        <v/>
      </c>
      <c r="J57" s="27" t="str">
        <f aca="false">IF(OR(A57="",COUNTIFS('Example log'!$K$5:$K$44,A57,'Example log'!$N$5:$N$44,"&gt;=0")=0),"",AVERAGEIFS('Example log'!$N$5:$N$44,'Example log'!$K$5:$K$44,A57,'Example log'!$N$5:$N$44,"&gt;=0"))</f>
        <v/>
      </c>
    </row>
    <row r="58" customFormat="false" ht="15" hidden="false" customHeight="false" outlineLevel="0" collapsed="false">
      <c r="A58" s="0" t="str">
        <f aca="false">IF('Example setup'!$A$28="","",'Example setup'!$A$28)</f>
        <v/>
      </c>
      <c r="B58" s="24" t="str">
        <f aca="false">IF(A58="","",D58+E58+F58)</f>
        <v/>
      </c>
      <c r="C58" s="26" t="str">
        <f aca="false">IF(OR(A58="",B58=0),"",D58/B58)</f>
        <v/>
      </c>
      <c r="D58" s="24" t="str">
        <f aca="false">IF(A58="","",COUNTIFS('Example log'!$K$5:$K$44,A58,'Example log'!$O$5:$O$44,"&gt;0"))</f>
        <v/>
      </c>
      <c r="E58" s="24" t="str">
        <f aca="false">IF(A58="","",COUNTIFS('Example log'!$K$5:$K$44,A58,'Example log'!$O$5:$O$44,"&lt;0"))</f>
        <v/>
      </c>
      <c r="F58" s="24" t="str">
        <f aca="false">IF(A58="","",COUNTIFS('Example log'!$K$5:$K$44,A58,'Example log'!$O$5:$O$44,0))</f>
        <v/>
      </c>
      <c r="G58" s="27" t="str">
        <f aca="false">IF(A58="","",SUMIFS('Example log'!$O$5:$O$44,'Example log'!$K$5:$K$44,A58))</f>
        <v/>
      </c>
      <c r="H58" s="28" t="str">
        <f aca="false">IF(OR(A58="",B58=0),"",G58/B58)</f>
        <v/>
      </c>
      <c r="I58" s="27" t="str">
        <f aca="false">IF(OR(A58="",E58=0),"",SUMIFS('Example log'!$O$5:$O$44,'Example log'!$K$5:$K$44,A58,'Example log'!$O$5:$O$44,"&gt;0")/ABS(SUMIFS('Example log'!$O$5:$O$44,'Example log'!$K$5:$K$44,A58,'Example log'!$O$5:$O$44,"&lt;0")))</f>
        <v/>
      </c>
      <c r="J58" s="27" t="str">
        <f aca="false">IF(OR(A58="",COUNTIFS('Example log'!$K$5:$K$44,A58,'Example log'!$N$5:$N$44,"&gt;=0")=0),"",AVERAGEIFS('Example log'!$N$5:$N$44,'Example log'!$K$5:$K$44,A58,'Example log'!$N$5:$N$44,"&gt;=0"))</f>
        <v/>
      </c>
    </row>
    <row r="59" customFormat="false" ht="15" hidden="false" customHeight="false" outlineLevel="0" collapsed="false">
      <c r="A59" s="0" t="str">
        <f aca="false">IF('Example setup'!$A$29="","",'Example setup'!$A$29)</f>
        <v/>
      </c>
      <c r="B59" s="24" t="str">
        <f aca="false">IF(A59="","",D59+E59+F59)</f>
        <v/>
      </c>
      <c r="C59" s="26" t="str">
        <f aca="false">IF(OR(A59="",B59=0),"",D59/B59)</f>
        <v/>
      </c>
      <c r="D59" s="24" t="str">
        <f aca="false">IF(A59="","",COUNTIFS('Example log'!$K$5:$K$44,A59,'Example log'!$O$5:$O$44,"&gt;0"))</f>
        <v/>
      </c>
      <c r="E59" s="24" t="str">
        <f aca="false">IF(A59="","",COUNTIFS('Example log'!$K$5:$K$44,A59,'Example log'!$O$5:$O$44,"&lt;0"))</f>
        <v/>
      </c>
      <c r="F59" s="24" t="str">
        <f aca="false">IF(A59="","",COUNTIFS('Example log'!$K$5:$K$44,A59,'Example log'!$O$5:$O$44,0))</f>
        <v/>
      </c>
      <c r="G59" s="27" t="str">
        <f aca="false">IF(A59="","",SUMIFS('Example log'!$O$5:$O$44,'Example log'!$K$5:$K$44,A59))</f>
        <v/>
      </c>
      <c r="H59" s="28" t="str">
        <f aca="false">IF(OR(A59="",B59=0),"",G59/B59)</f>
        <v/>
      </c>
      <c r="I59" s="27" t="str">
        <f aca="false">IF(OR(A59="",E59=0),"",SUMIFS('Example log'!$O$5:$O$44,'Example log'!$K$5:$K$44,A59,'Example log'!$O$5:$O$44,"&gt;0")/ABS(SUMIFS('Example log'!$O$5:$O$44,'Example log'!$K$5:$K$44,A59,'Example log'!$O$5:$O$44,"&lt;0")))</f>
        <v/>
      </c>
      <c r="J59" s="27" t="str">
        <f aca="false">IF(OR(A59="",COUNTIFS('Example log'!$K$5:$K$44,A59,'Example log'!$N$5:$N$44,"&gt;=0")=0),"",AVERAGEIFS('Example log'!$N$5:$N$44,'Example log'!$K$5:$K$44,A59,'Example log'!$N$5:$N$44,"&gt;=0"))</f>
        <v/>
      </c>
    </row>
    <row r="60" customFormat="false" ht="15" hidden="false" customHeight="false" outlineLevel="0" collapsed="false">
      <c r="A60" s="0" t="str">
        <f aca="false">IF('Example setup'!$A$30="","",'Example setup'!$A$30)</f>
        <v/>
      </c>
      <c r="B60" s="24" t="str">
        <f aca="false">IF(A60="","",D60+E60+F60)</f>
        <v/>
      </c>
      <c r="C60" s="26" t="str">
        <f aca="false">IF(OR(A60="",B60=0),"",D60/B60)</f>
        <v/>
      </c>
      <c r="D60" s="24" t="str">
        <f aca="false">IF(A60="","",COUNTIFS('Example log'!$K$5:$K$44,A60,'Example log'!$O$5:$O$44,"&gt;0"))</f>
        <v/>
      </c>
      <c r="E60" s="24" t="str">
        <f aca="false">IF(A60="","",COUNTIFS('Example log'!$K$5:$K$44,A60,'Example log'!$O$5:$O$44,"&lt;0"))</f>
        <v/>
      </c>
      <c r="F60" s="24" t="str">
        <f aca="false">IF(A60="","",COUNTIFS('Example log'!$K$5:$K$44,A60,'Example log'!$O$5:$O$44,0))</f>
        <v/>
      </c>
      <c r="G60" s="27" t="str">
        <f aca="false">IF(A60="","",SUMIFS('Example log'!$O$5:$O$44,'Example log'!$K$5:$K$44,A60))</f>
        <v/>
      </c>
      <c r="H60" s="28" t="str">
        <f aca="false">IF(OR(A60="",B60=0),"",G60/B60)</f>
        <v/>
      </c>
      <c r="I60" s="27" t="str">
        <f aca="false">IF(OR(A60="",E60=0),"",SUMIFS('Example log'!$O$5:$O$44,'Example log'!$K$5:$K$44,A60,'Example log'!$O$5:$O$44,"&gt;0")/ABS(SUMIFS('Example log'!$O$5:$O$44,'Example log'!$K$5:$K$44,A60,'Example log'!$O$5:$O$44,"&lt;0")))</f>
        <v/>
      </c>
      <c r="J60" s="27" t="str">
        <f aca="false">IF(OR(A60="",COUNTIFS('Example log'!$K$5:$K$44,A60,'Example log'!$N$5:$N$44,"&gt;=0")=0),"",AVERAGEIFS('Example log'!$N$5:$N$44,'Example log'!$K$5:$K$44,A60,'Example log'!$N$5:$N$44,"&gt;=0"))</f>
        <v/>
      </c>
    </row>
    <row r="61" customFormat="false" ht="15" hidden="false" customHeight="false" outlineLevel="0" collapsed="false">
      <c r="A61" s="0" t="str">
        <f aca="false">IF('Example setup'!$A$31="","",'Example setup'!$A$31)</f>
        <v/>
      </c>
      <c r="B61" s="24" t="str">
        <f aca="false">IF(A61="","",D61+E61+F61)</f>
        <v/>
      </c>
      <c r="C61" s="26" t="str">
        <f aca="false">IF(OR(A61="",B61=0),"",D61/B61)</f>
        <v/>
      </c>
      <c r="D61" s="24" t="str">
        <f aca="false">IF(A61="","",COUNTIFS('Example log'!$K$5:$K$44,A61,'Example log'!$O$5:$O$44,"&gt;0"))</f>
        <v/>
      </c>
      <c r="E61" s="24" t="str">
        <f aca="false">IF(A61="","",COUNTIFS('Example log'!$K$5:$K$44,A61,'Example log'!$O$5:$O$44,"&lt;0"))</f>
        <v/>
      </c>
      <c r="F61" s="24" t="str">
        <f aca="false">IF(A61="","",COUNTIFS('Example log'!$K$5:$K$44,A61,'Example log'!$O$5:$O$44,0))</f>
        <v/>
      </c>
      <c r="G61" s="27" t="str">
        <f aca="false">IF(A61="","",SUMIFS('Example log'!$O$5:$O$44,'Example log'!$K$5:$K$44,A61))</f>
        <v/>
      </c>
      <c r="H61" s="28" t="str">
        <f aca="false">IF(OR(A61="",B61=0),"",G61/B61)</f>
        <v/>
      </c>
      <c r="I61" s="27" t="str">
        <f aca="false">IF(OR(A61="",E61=0),"",SUMIFS('Example log'!$O$5:$O$44,'Example log'!$K$5:$K$44,A61,'Example log'!$O$5:$O$44,"&gt;0")/ABS(SUMIFS('Example log'!$O$5:$O$44,'Example log'!$K$5:$K$44,A61,'Example log'!$O$5:$O$44,"&lt;0")))</f>
        <v/>
      </c>
      <c r="J61" s="27" t="str">
        <f aca="false">IF(OR(A61="",COUNTIFS('Example log'!$K$5:$K$44,A61,'Example log'!$N$5:$N$44,"&gt;=0")=0),"",AVERAGEIFS('Example log'!$N$5:$N$44,'Example log'!$K$5:$K$44,A61,'Example log'!$N$5:$N$44,"&gt;=0"))</f>
        <v/>
      </c>
    </row>
    <row r="63" customFormat="false" ht="15" hidden="false" customHeight="false" outlineLevel="0" collapsed="false">
      <c r="A63" s="8" t="s">
        <v>144</v>
      </c>
    </row>
    <row r="64" customFormat="false" ht="15" hidden="false" customHeight="false" outlineLevel="0" collapsed="false">
      <c r="A64" s="12" t="s">
        <v>59</v>
      </c>
      <c r="B64" s="12" t="s">
        <v>139</v>
      </c>
      <c r="C64" s="12" t="s">
        <v>91</v>
      </c>
      <c r="D64" s="12" t="s">
        <v>85</v>
      </c>
      <c r="E64" s="12" t="s">
        <v>87</v>
      </c>
      <c r="F64" s="12" t="s">
        <v>140</v>
      </c>
      <c r="G64" s="12" t="s">
        <v>141</v>
      </c>
      <c r="H64" s="12" t="s">
        <v>142</v>
      </c>
      <c r="I64" s="12" t="s">
        <v>101</v>
      </c>
      <c r="J64" s="12" t="s">
        <v>143</v>
      </c>
    </row>
    <row r="65" customFormat="false" ht="15" hidden="false" customHeight="false" outlineLevel="0" collapsed="false">
      <c r="A65" s="0" t="s">
        <v>145</v>
      </c>
      <c r="B65" s="24" t="n">
        <f aca="false">IF(A65="","",D65+E65+F65)</f>
        <v>21</v>
      </c>
      <c r="C65" s="26" t="n">
        <f aca="false">IF(OR(A65="",B65=0),"",D65/B65)</f>
        <v>0.428571428571429</v>
      </c>
      <c r="D65" s="24" t="n">
        <f aca="false">IF(A65="","",COUNTIFS('Example log'!$D$5:$D$44,A65,'Example log'!$O$5:$O$44,"&gt;0"))</f>
        <v>9</v>
      </c>
      <c r="E65" s="24" t="n">
        <f aca="false">IF(A65="","",COUNTIFS('Example log'!$D$5:$D$44,A65,'Example log'!$O$5:$O$44,"&lt;0"))</f>
        <v>12</v>
      </c>
      <c r="F65" s="24" t="n">
        <f aca="false">IF(A65="","",COUNTIFS('Example log'!$D$5:$D$44,A65,'Example log'!$O$5:$O$44,0))</f>
        <v>0</v>
      </c>
      <c r="G65" s="27" t="n">
        <f aca="false">IF(A65="","",SUMIFS('Example log'!$O$5:$O$44,'Example log'!$D$5:$D$44,A65))</f>
        <v>1.97276230134189</v>
      </c>
      <c r="H65" s="28" t="n">
        <f aca="false">IF(OR(A65="",B65=0),"",G65/B65)</f>
        <v>0.0939410619686615</v>
      </c>
      <c r="I65" s="27" t="n">
        <f aca="false">IF(OR(A65="",E65=0),"",SUMIFS('Example log'!$O$5:$O$44,'Example log'!$D$5:$D$44,A65,'Example log'!$O$5:$O$44,"&gt;0")/ABS(SUMIFS('Example log'!$O$5:$O$44,'Example log'!$D$5:$D$44,A65,'Example log'!$O$5:$O$44,"&lt;0")))</f>
        <v>1.17315672296555</v>
      </c>
      <c r="J65" s="27" t="n">
        <f aca="false">IF(OR(A65="",COUNTIFS('Example log'!$D$5:$D$44,A65,'Example log'!$N$5:$N$44,"&gt;=0")=0),"",AVERAGEIFS('Example log'!$N$5:$N$44,'Example log'!$D$5:$D$44,A65,'Example log'!$N$5:$N$44,"&gt;=0"))</f>
        <v>1.92847517510986</v>
      </c>
    </row>
    <row r="66" customFormat="false" ht="15" hidden="false" customHeight="false" outlineLevel="0" collapsed="false">
      <c r="A66" s="0" t="s">
        <v>146</v>
      </c>
      <c r="B66" s="24" t="n">
        <f aca="false">IF(A66="","",D66+E66+F66)</f>
        <v>19</v>
      </c>
      <c r="C66" s="26" t="n">
        <f aca="false">IF(OR(A66="",B66=0),"",D66/B66)</f>
        <v>0.473684210526316</v>
      </c>
      <c r="D66" s="24" t="n">
        <f aca="false">IF(A66="","",COUNTIFS('Example log'!$D$5:$D$44,A66,'Example log'!$O$5:$O$44,"&gt;0"))</f>
        <v>9</v>
      </c>
      <c r="E66" s="24" t="n">
        <f aca="false">IF(A66="","",COUNTIFS('Example log'!$D$5:$D$44,A66,'Example log'!$O$5:$O$44,"&lt;0"))</f>
        <v>10</v>
      </c>
      <c r="F66" s="24" t="n">
        <f aca="false">IF(A66="","",COUNTIFS('Example log'!$D$5:$D$44,A66,'Example log'!$O$5:$O$44,0))</f>
        <v>0</v>
      </c>
      <c r="G66" s="27" t="n">
        <f aca="false">IF(A66="","",SUMIFS('Example log'!$O$5:$O$44,'Example log'!$D$5:$D$44,A66))</f>
        <v>6.30000000000003</v>
      </c>
      <c r="H66" s="28" t="n">
        <f aca="false">IF(OR(A66="",B66=0),"",G66/B66)</f>
        <v>0.331578947368423</v>
      </c>
      <c r="I66" s="27" t="n">
        <f aca="false">IF(OR(A66="",E66=0),"",SUMIFS('Example log'!$O$5:$O$44,'Example log'!$D$5:$D$44,A66,'Example log'!$O$5:$O$44,"&gt;0")/ABS(SUMIFS('Example log'!$O$5:$O$44,'Example log'!$D$5:$D$44,A66,'Example log'!$O$5:$O$44,"&lt;0")))</f>
        <v>1.7</v>
      </c>
      <c r="J66" s="27" t="n">
        <f aca="false">IF(OR(A66="",COUNTIFS('Example log'!$D$5:$D$44,A66,'Example log'!$N$5:$N$44,"&gt;=0")=0),"",AVERAGEIFS('Example log'!$N$5:$N$44,'Example log'!$D$5:$D$44,A66,'Example log'!$N$5:$N$44,"&gt;=0"))</f>
        <v>2.05277971772818</v>
      </c>
    </row>
  </sheetData>
  <mergeCells count="30">
    <mergeCell ref="C18:J18"/>
    <mergeCell ref="C19:J19"/>
    <mergeCell ref="C20:J20"/>
    <mergeCell ref="C21:J21"/>
    <mergeCell ref="C22:J22"/>
    <mergeCell ref="C23:J23"/>
    <mergeCell ref="C24:J24"/>
    <mergeCell ref="C25:J25"/>
    <mergeCell ref="C26:J26"/>
    <mergeCell ref="C27:J27"/>
    <mergeCell ref="C28:J28"/>
    <mergeCell ref="C29:J29"/>
    <mergeCell ref="C30:J30"/>
    <mergeCell ref="C31:J31"/>
    <mergeCell ref="C32:J32"/>
    <mergeCell ref="C33:J33"/>
    <mergeCell ref="C34:J34"/>
    <mergeCell ref="C35:J35"/>
    <mergeCell ref="C36:J36"/>
    <mergeCell ref="C37:J37"/>
    <mergeCell ref="C38:J38"/>
    <mergeCell ref="C39:J39"/>
    <mergeCell ref="C41:J41"/>
    <mergeCell ref="C42:J42"/>
    <mergeCell ref="C43:J43"/>
    <mergeCell ref="C44:J44"/>
    <mergeCell ref="C45:J45"/>
    <mergeCell ref="C46:J46"/>
    <mergeCell ref="C47:J47"/>
    <mergeCell ref="B48:J4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2026-10-25T13:02:41Z</dcterms:created>
  <dc:creator>openpyxl</dc:creator>
  <dc:description/>
  <dc:language>en-US</dc:language>
  <cp:lastModifiedBy/>
  <dcterms:modified xsi:type="dcterms:W3CDTF">2026-10-25T13:02:41Z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